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ml.chartshapes+xml"/>
  <Override PartName="/xl/drawings/drawing5.xml" ContentType="application/vnd.openxmlformats-officedocument.drawing+xml"/>
  <Override PartName="/xl/charts/chart3.xml" ContentType="application/vnd.openxmlformats-officedocument.drawingml.chart+xml"/>
  <Override PartName="/xl/comments1.xml" ContentType="application/vnd.openxmlformats-officedocument.spreadsheetml.comments+xml"/>
  <Override PartName="/xl/drawings/drawing6.xml" ContentType="application/vnd.openxmlformats-officedocument.drawing+xml"/>
  <Override PartName="/xl/charts/chart4.xml" ContentType="application/vnd.openxmlformats-officedocument.drawingml.chart+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SUN\Direct Services\Consulting\Missouri_TRM\TRM Measures\Measures - Appliances\LIMs\Res Clothes Washer\Reference Documents\"/>
    </mc:Choice>
  </mc:AlternateContent>
  <bookViews>
    <workbookView xWindow="8430" yWindow="30" windowWidth="11910" windowHeight="7545" firstSheet="3" activeTab="3"/>
  </bookViews>
  <sheets>
    <sheet name="Sheet3" sheetId="3" state="hidden" r:id="rId1"/>
    <sheet name="Nav" sheetId="5" state="hidden" r:id="rId2"/>
    <sheet name="TRM Tables" sheetId="25" state="hidden" r:id="rId3"/>
    <sheet name="Savings Average" sheetId="19" r:id="rId4"/>
    <sheet name="SF Savings - Front" sheetId="23" state="hidden" r:id="rId5"/>
    <sheet name="SF Savings - Top" sheetId="24" state="hidden" r:id="rId6"/>
    <sheet name="2. Crosswalk - MEF vs. IMEF" sheetId="30" state="hidden" r:id="rId7"/>
    <sheet name="3. Crosswalk - WF vs. IWF" sheetId="35" state="hidden" r:id="rId8"/>
    <sheet name="SF Retro Savings - Front" sheetId="31" state="hidden" r:id="rId9"/>
    <sheet name="SF Retro Savings - Top" sheetId="32" state="hidden" r:id="rId10"/>
    <sheet name="MF Savings Average" sheetId="26" state="hidden" r:id="rId11"/>
    <sheet name="MF Savings - Front" sheetId="27" state="hidden" r:id="rId12"/>
    <sheet name="MF Savings - Top" sheetId="28" state="hidden" r:id="rId13"/>
    <sheet name="MF Retro Savings - Front" sheetId="33" state="hidden" r:id="rId14"/>
    <sheet name="MF Retro Savings - Top" sheetId="34" state="hidden" r:id="rId15"/>
    <sheet name="CEC List - 8-28-14" sheetId="20" r:id="rId16"/>
    <sheet name="Incremental Price and Mkt S (2" sheetId="21" r:id="rId17"/>
    <sheet name="DOE Energy &amp; Water Use (2)" sheetId="22" r:id="rId18"/>
    <sheet name="Incremental Cost" sheetId="18" state="hidden" r:id="rId19"/>
    <sheet name="Incremental Price and Mkt Share" sheetId="7" state="hidden" r:id="rId20"/>
    <sheet name="DOE Energy &amp; Water Use" sheetId="17" state="hidden" r:id="rId21"/>
    <sheet name="DOE Energy &amp; Water Use_old" sheetId="8" state="hidden" r:id="rId22"/>
    <sheet name="Sheet1" sheetId="9" state="hidden" r:id="rId23"/>
    <sheet name="RECs - Appliances" sheetId="10" r:id="rId24"/>
    <sheet name="CW Calcs - 2008data" sheetId="14" state="hidden" r:id="rId25"/>
    <sheet name="2011-2012 units" sheetId="15" state="hidden" r:id="rId26"/>
    <sheet name="Top Ten" sheetId="16" state="hidden" r:id="rId27"/>
    <sheet name="2008 CW Datadownload" sheetId="13" state="hidden" r:id="rId28"/>
    <sheet name="RECS - Water Heating" sheetId="36" r:id="rId29"/>
  </sheets>
  <externalReferences>
    <externalReference r:id="rId30"/>
    <externalReference r:id="rId31"/>
  </externalReferences>
  <definedNames>
    <definedName name="_xlnm._FilterDatabase" localSheetId="25" hidden="1">'2011-2012 units'!$A$9:$G$166</definedName>
    <definedName name="_xlnm._FilterDatabase" localSheetId="15" hidden="1">'CEC List - 8-28-14'!$A$1:$I$1312</definedName>
    <definedName name="_xlnm._FilterDatabase" localSheetId="24" hidden="1">'CW Calcs - 2008data'!$A$9:$F$170</definedName>
    <definedName name="AEO_front_elec">'[1]Energy Price Trends'!$K$46:$M$74</definedName>
    <definedName name="AEO_front_gas">'[1]Energy Price Trends'!$Q$46:$S$74</definedName>
    <definedName name="AEO_front_lpg">'[1]Energy Price Trends'!$T$46:$V$74</definedName>
    <definedName name="AEO_front_oil">'[1]Energy Price Trends'!$W$46:$Y$74</definedName>
    <definedName name="AEO_top_elec">'[1]Energy Price Trends'!$K$12:$M$40</definedName>
    <definedName name="AEO_top_gas">'[1]Energy Price Trends'!$Q$12:$S$40</definedName>
    <definedName name="AEO_top_LPG">'[1]Energy Price Trends'!$T$12:$V$40</definedName>
    <definedName name="AEO_top_oil">'[1]Energy Price Trends'!$W$12:$Y$40</definedName>
    <definedName name="age" localSheetId="20">'[1]LCC &amp; PayBack'!$AE$10:$AE$64</definedName>
    <definedName name="age">'[2]LCC &amp; PayBack'!$AD$10:$AD$61</definedName>
    <definedName name="alpha" localSheetId="20">[1]Lifetime!$K$4</definedName>
    <definedName name="alpha">[2]Lifetime!$K$4</definedName>
    <definedName name="AvgCWLoadFL">'[2]RECS samples'!$AF$31</definedName>
    <definedName name="AvgCWLoadTL">'[2]RECS samples'!$AE$31</definedName>
    <definedName name="AvgDrateFL" localSheetId="20">#REF!</definedName>
    <definedName name="AvgDrateFL">'[2]Sample Calc'!$D$20</definedName>
    <definedName name="AvgDrateNew">'[2]Discount Rate'!$I$5</definedName>
    <definedName name="AvgDrateRepl">'[2]Discount Rate'!$I$21</definedName>
    <definedName name="AvgDrateTL" localSheetId="20">#REF!</definedName>
    <definedName name="AvgDrateTL">'[2]Sample Calc'!$C$20</definedName>
    <definedName name="AvgDRLoadFL">'[2]RECS samples'!$AF$30</definedName>
    <definedName name="AvgDRLoadTL">'[2]RECS samples'!$AE$30</definedName>
    <definedName name="AvgDUF" localSheetId="20">'[1]RECS samples'!$B$106:$B$109</definedName>
    <definedName name="AvgDUF">'[2]RECS samples'!$B$103:$B$106</definedName>
    <definedName name="AvgElecPrice">'[2]Energy &amp; Water Prices'!$C$24</definedName>
    <definedName name="AvgFL_SelfClean" localSheetId="20">'[1]Rebuttable PB'!$D$9</definedName>
    <definedName name="AvgFL_SelfClean">'[2]Rebuttable PB'!$D$9</definedName>
    <definedName name="AvgGasPrice">'[2]Energy &amp; Water Prices'!$C$25</definedName>
    <definedName name="AvgLifeFL">[2]Lifetime!$H$6</definedName>
    <definedName name="AvgLifeTL">[2]Lifetime!$G$6</definedName>
    <definedName name="AvgLoadPerWk" localSheetId="20">'[1]RECS samples'!$B$40:$B$44</definedName>
    <definedName name="AvgLoadPerWk">'[2]RECS samples'!$B$37:$B$41</definedName>
    <definedName name="AvgOilPrice">'[2]Energy &amp; Water Prices'!$C$26</definedName>
    <definedName name="AvgReplFL">'[2]RECS samples'!$D$19</definedName>
    <definedName name="AvgReplTL">'[2]RECS samples'!$C$19</definedName>
    <definedName name="AvgSelfClean" localSheetId="20">'[1]RECS samples'!$G$10</definedName>
    <definedName name="AvgSelfClean">'[2]RECS samples'!$G$10</definedName>
    <definedName name="AvgSelfCleanFL">'[2]Rebuttable PB'!$D$9</definedName>
    <definedName name="AvgSelfCleanTL">'[2]Rebuttable PB'!$C$9</definedName>
    <definedName name="AvgTL_SelfClean" localSheetId="20">'[1]Rebuttable PB'!$C$9</definedName>
    <definedName name="AvgTL_SelfClean">'[2]Rebuttable PB'!$C$9</definedName>
    <definedName name="AvgWaterPrice">'[2]Energy &amp; Water Prices'!$C$27</definedName>
    <definedName name="beta" localSheetId="20">[1]Lifetime!$K$5</definedName>
    <definedName name="beta">[2]Lifetime!$K$5</definedName>
    <definedName name="CBWorkbookPriority" hidden="1">-854519875</definedName>
    <definedName name="choice_PriceTrend" localSheetId="20">'[1]Simulation Inputs'!$C$2</definedName>
    <definedName name="choice_PriceTrend">'[2]Simulation Inputs'!$C$2</definedName>
    <definedName name="choice_Subgroup">'[1]Simulation Inputs'!$G$2</definedName>
    <definedName name="CReg1" localSheetId="20">'[1]RECS samples'!$C$17</definedName>
    <definedName name="CReg1">'[2]RECS samples'!$C$16</definedName>
    <definedName name="CReg2" localSheetId="20">'[1]RECS samples'!$D$17</definedName>
    <definedName name="CReg2">'[2]RECS samples'!$D$16</definedName>
    <definedName name="DEF" localSheetId="20">'DOE Energy &amp; Water Use'!$G$36</definedName>
    <definedName name="DEF">'DOE Energy &amp; Water Use_old'!$G$32</definedName>
    <definedName name="delWaterTemp" localSheetId="20">'DOE Energy &amp; Water Use'!$H$44</definedName>
    <definedName name="delWaterTemp">'DOE Energy &amp; Water Use_old'!$H$40</definedName>
    <definedName name="DivFront" localSheetId="20">'[1]RECS samples'!$D$15</definedName>
    <definedName name="DivFront">'[2]RECS samples'!$D$15</definedName>
    <definedName name="DivLrgState" localSheetId="20">'[1]RECS samples'!$L$5</definedName>
    <definedName name="DivLrgState">'[2]RECS samples'!$L$5</definedName>
    <definedName name="DivTop" localSheetId="20">'[1]RECS samples'!$C$15</definedName>
    <definedName name="DivTop">'[2]RECS samples'!$C$15</definedName>
    <definedName name="DOEid1">'[2]RECS samples'!$C$24</definedName>
    <definedName name="DOEid2">'[2]RECS samples'!$D$24</definedName>
    <definedName name="drate1" localSheetId="20">'[1]Discount Rate'!$C$6</definedName>
    <definedName name="drate1">'[2]Discount Rate'!$C$6</definedName>
    <definedName name="drate2" localSheetId="20">'[1]Discount Rate'!$D$6</definedName>
    <definedName name="drate2">'[2]Discount Rate'!$D$6</definedName>
    <definedName name="DRYRFUEL" localSheetId="20">'[1]RECS samples'!$W$5</definedName>
    <definedName name="DRYRFUEL">'[2]RECS samples'!$W$5</definedName>
    <definedName name="DRYRUSE" localSheetId="20">'[1]RECS samples'!$X$5</definedName>
    <definedName name="DRYRUSE">'[2]RECS samples'!$X$5</definedName>
    <definedName name="DUF" localSheetId="20">'[1]RECS samples'!$F$106:$F$109</definedName>
    <definedName name="DUF">'[2]RECS samples'!$F$103:$F$106</definedName>
    <definedName name="eff_EWH" localSheetId="20">'DOE Energy &amp; Water Use'!$H$41</definedName>
    <definedName name="eff_EWH">'DOE Energy &amp; Water Use_old'!$H$37</definedName>
    <definedName name="eff_GWH" localSheetId="20">'DOE Energy &amp; Water Use'!$H$42</definedName>
    <definedName name="eff_GWH">'DOE Energy &amp; Water Use_old'!$H$38</definedName>
    <definedName name="eff_OWH" localSheetId="20">'DOE Energy &amp; Water Use'!$H$43</definedName>
    <definedName name="eff_OWH">'DOE Energy &amp; Water Use_old'!$H$39</definedName>
    <definedName name="effBase1" localSheetId="20">'[1]Base Case Eff Dist'!$C$6</definedName>
    <definedName name="effBase1">'[2]Base Case Eff Dist'!$C$6</definedName>
    <definedName name="effBase2" localSheetId="20">'[1]Base Case Eff Dist'!$D$6</definedName>
    <definedName name="effBase2">'[2]Base Case Eff Dist'!$D$6</definedName>
    <definedName name="effEWH" localSheetId="20">'DOE Energy &amp; Water Use'!$H$41</definedName>
    <definedName name="effEWH">'DOE Energy &amp; Water Use_old'!$H$37</definedName>
    <definedName name="effGWH" localSheetId="20">'DOE Energy &amp; Water Use'!$H$42</definedName>
    <definedName name="effGWH">'DOE Energy &amp; Water Use_old'!$H$38</definedName>
    <definedName name="FL_DUF" localSheetId="20">'[1]RECS samples'!$D$9</definedName>
    <definedName name="FL_DUF">'[2]RECS samples'!$D$9</definedName>
    <definedName name="FL_selfClean" localSheetId="20">'[1]LCC &amp; PayBack'!$D$10</definedName>
    <definedName name="FL_selfClean">'[2]LCC &amp; PayBack'!$D$10</definedName>
    <definedName name="fuelDR1" localSheetId="20">'[1]RECS samples'!$C$7</definedName>
    <definedName name="fuelDR1">'[2]RECS samples'!$C$7</definedName>
    <definedName name="fuelDR2" localSheetId="20">'[1]RECS samples'!$D$7</definedName>
    <definedName name="fuelDR2">'[2]RECS samples'!$D$7</definedName>
    <definedName name="FUELH2O" localSheetId="20">'[1]RECS samples'!$Y$5</definedName>
    <definedName name="FUELH2O">'[2]RECS samples'!$Y$5</definedName>
    <definedName name="fuelWH1" localSheetId="20">'[1]RECS samples'!$C$6</definedName>
    <definedName name="fuelWH1">'[2]RECS samples'!$C$6</definedName>
    <definedName name="fuelWH2" localSheetId="20">'[1]RECS samples'!$D$6</definedName>
    <definedName name="fuelWH2">'[2]RECS samples'!$D$6</definedName>
    <definedName name="IMEF_FL" localSheetId="20">'DOE Energy &amp; Water Use'!$J$24:$J$32</definedName>
    <definedName name="IMEF_FL">'DOE Energy &amp; Water Use_old'!$J$20:$J$28</definedName>
    <definedName name="IMEF_TL" localSheetId="20">'DOE Energy &amp; Water Use'!$J$7:$J$15</definedName>
    <definedName name="IMEF_TL">'DOE Energy &amp; Water Use_old'!$J$7:$J$14</definedName>
    <definedName name="iTrend" comment="Selected index of energy price trend" localSheetId="20">'[1]Simulation Inputs'!$C$3</definedName>
    <definedName name="iTrend" comment="Selected index of energy price trend">'[2]Simulation Inputs'!$C$3</definedName>
    <definedName name="kWh2HW" localSheetId="20">'DOE Energy &amp; Water Use'!$H$45</definedName>
    <definedName name="kWh2HW">'DOE Energy &amp; Water Use_old'!$H$41</definedName>
    <definedName name="LAF" localSheetId="20">'DOE Energy &amp; Water Use'!$G$35</definedName>
    <definedName name="LAF">'DOE Energy &amp; Water Use_old'!$G$31</definedName>
    <definedName name="learning">[1]Summary!$C$10</definedName>
    <definedName name="level" localSheetId="20">'[1]LCC &amp; PayBack'!$G$7:$G$34</definedName>
    <definedName name="level">'[2]LCC &amp; PayBack'!$G$7:$G$29</definedName>
    <definedName name="life1" localSheetId="20">[1]Lifetime!$C$6</definedName>
    <definedName name="life1">[2]Lifetime!$C$6</definedName>
    <definedName name="life2" localSheetId="20">[1]Lifetime!$D$6</definedName>
    <definedName name="life2">[2]Lifetime!$D$6</definedName>
    <definedName name="list_DOEid" localSheetId="20">'[1]RECS samples'!$I$6:$I$3615</definedName>
    <definedName name="list_DOEid">'[2]RECS samples'!$I$6:$I$3615</definedName>
    <definedName name="list_nTrials" localSheetId="20">'[1]Simulation Inputs'!$D$6:$D$11</definedName>
    <definedName name="list_nTrials">'[2]Simulation Inputs'!$D$6:$D$11</definedName>
    <definedName name="list_PriceTrend" localSheetId="20">'[1]Simulation Inputs'!$C$6:$C$8</definedName>
    <definedName name="list_PriceTrend">'[2]Simulation Inputs'!$C$6:$C$8</definedName>
    <definedName name="list_StartYear" localSheetId="20">'[1]Simulation Inputs'!$F$6:$F$10</definedName>
    <definedName name="list_StartYear">'[2]Simulation Inputs'!$F$6:$F$10</definedName>
    <definedName name="list_Subgroup">'[1]Simulation Inputs'!$G$6:$G$8</definedName>
    <definedName name="loadCW1" localSheetId="20">'[1]RECS samples'!$C$8</definedName>
    <definedName name="loadCW1">'[2]RECS samples'!$C$8</definedName>
    <definedName name="loadCW2" localSheetId="20">'[1]RECS samples'!$D$8</definedName>
    <definedName name="loadCW2">'[2]RECS samples'!$D$8</definedName>
    <definedName name="LoadPerWk" localSheetId="20">'[1]RECS samples'!$F$40:$F$44</definedName>
    <definedName name="LoadPerWk">'[2]RECS samples'!$F$37:$F$41</definedName>
    <definedName name="LoadWt">'DOE Energy &amp; Water Use'!$K$43:$O$62</definedName>
    <definedName name="markupBaseline" localSheetId="20">'[1]Equipment Prices'!$H$40</definedName>
    <definedName name="markupBaseline">'[2]Equipment Prices'!$H$36</definedName>
    <definedName name="markupIncr" localSheetId="20">'[1]Equipment Prices'!$I$40</definedName>
    <definedName name="markupIncr">'[2]Equipment Prices'!$I$36</definedName>
    <definedName name="markupMnfr_FL" localSheetId="20">'[1]Equipment Prices'!$I$38</definedName>
    <definedName name="markupMnfr_FL">'[2]Equipment Prices'!$I$34</definedName>
    <definedName name="markupMnfr_TL" localSheetId="20">'[1]Equipment Prices'!$H$38</definedName>
    <definedName name="markupMnfr_TL">'[2]Equipment Prices'!$H$34</definedName>
    <definedName name="MaxLoadWt">'DOE Energy &amp; Water Use_old'!$K$39:$M$58</definedName>
    <definedName name="MEF" localSheetId="20">'DOE Energy &amp; Water Use'!$J$7:$J$32</definedName>
    <definedName name="MEF">'DOE Energy &amp; Water Use_old'!$J$7:$J$28</definedName>
    <definedName name="nTrials" comment="Number of simulation trials" localSheetId="20">'[1]Simulation Inputs'!$D$2</definedName>
    <definedName name="nTrials" comment="Number of simulation trials">'[2]Simulation Inputs'!$D$2</definedName>
    <definedName name="optCB" comment="Use CB as the default simulation engine" localSheetId="20">'[1]Simulation Inputs'!$E$2</definedName>
    <definedName name="optCB" comment="Use CB as the default simulation engine">'[2]Simulation Inputs'!$E$2</definedName>
    <definedName name="pcorr">'[1]Equipment Prices'!$D$26</definedName>
    <definedName name="priceElec1" localSheetId="20">'[1]Energy &amp; Water Prices'!$C$13</definedName>
    <definedName name="priceElec1">'[2]Energy &amp; Water Prices'!$C$17</definedName>
    <definedName name="priceElec2" localSheetId="20">'[1]Energy &amp; Water Prices'!$D$13</definedName>
    <definedName name="priceElec2">'[2]Energy &amp; Water Prices'!$D$17</definedName>
    <definedName name="priceGas1" localSheetId="20">'[1]Energy &amp; Water Prices'!$C$14</definedName>
    <definedName name="priceGas1">'[2]Energy &amp; Water Prices'!$C$18</definedName>
    <definedName name="priceGas2" localSheetId="20">'[1]Energy &amp; Water Prices'!$D$14</definedName>
    <definedName name="priceGas2">'[2]Energy &amp; Water Prices'!$D$18</definedName>
    <definedName name="priceOil1" localSheetId="20">'[1]Energy &amp; Water Prices'!$C$15</definedName>
    <definedName name="priceOil1">'[2]Energy &amp; Water Prices'!$C$19</definedName>
    <definedName name="priceOil2" localSheetId="20">'[1]Energy &amp; Water Prices'!$D$15</definedName>
    <definedName name="priceOil2">'[2]Energy &amp; Water Prices'!$D$19</definedName>
    <definedName name="priceTrend_Energy" localSheetId="20">'[1]Energy Price Trends'!$B$17:$H$55</definedName>
    <definedName name="priceTrend_Energy">'[2]Energy Price Trends'!$B$11:$E$49</definedName>
    <definedName name="priceTrend_Water" localSheetId="20">'[1]Water Price Trend'!$B$7:$C$45</definedName>
    <definedName name="priceTrend_Water">'[2]Water Price Trend'!$B$7:$C$45</definedName>
    <definedName name="priceWater1" localSheetId="20">'[1]Energy &amp; Water Prices'!$C$16</definedName>
    <definedName name="priceWater1">'[2]Energy &amp; Water Prices'!$C$20</definedName>
    <definedName name="priceWater2" localSheetId="20">'[1]Energy &amp; Water Prices'!$D$16</definedName>
    <definedName name="priceWater2">'[2]Energy &amp; Water Prices'!$D$20</definedName>
    <definedName name="pwfFL" localSheetId="20">#REF!</definedName>
    <definedName name="pwfFL">'[2]Sample Calc'!$AW$9</definedName>
    <definedName name="pwfFront" localSheetId="20">'[1]LCC &amp; PayBack'!$AY$9</definedName>
    <definedName name="pwfFront">'[2]LCC &amp; PayBack'!$AW$9</definedName>
    <definedName name="pwfTL" localSheetId="20">#REF!</definedName>
    <definedName name="pwfTL">'[2]Sample Calc'!$AJ$9</definedName>
    <definedName name="pwfTop" localSheetId="20">'[1]LCC &amp; PayBack'!$AK$9</definedName>
    <definedName name="pwfTop">'[2]LCC &amp; PayBack'!$AJ$9</definedName>
    <definedName name="RECS_CWASHER" localSheetId="20">'[1]RECS samples'!$Q$6:$Q$3615</definedName>
    <definedName name="RECS_CWASHER">'[2]RECS samples'!$Q$6:$Q$3615</definedName>
    <definedName name="RECS_DRYER" localSheetId="20">'[1]RECS samples'!$V$6:$V$3615</definedName>
    <definedName name="RECS_DRYER">'[2]RECS samples'!$V$6:$V$3615</definedName>
    <definedName name="RECS_DUF" localSheetId="20">'[1]RECS samples'!$AA$6:$AA$3615</definedName>
    <definedName name="RECS_DUF">'[2]RECS samples'!$AA$6:$AA$3615</definedName>
    <definedName name="RECS_FuelDryer" localSheetId="20">'[1]RECS samples'!$W$6:$W$3615</definedName>
    <definedName name="RECS_FuelDryer">'[2]RECS samples'!$W$6:$W$3615</definedName>
    <definedName name="RECS_FuelH2O" localSheetId="20">'[1]RECS samples'!$Y$6:$Y$3615</definedName>
    <definedName name="RECS_FuelH2O">'[2]RECS samples'!$Y$6:$Y$3615</definedName>
    <definedName name="RECS_NWEIGHT" localSheetId="20">'[1]RECS samples'!$J$6:$J$3615</definedName>
    <definedName name="RECS_NWEIGHT">'[2]RECS samples'!$J$6:$J$3615</definedName>
    <definedName name="RECS_TopFront" localSheetId="20">'[1]RECS samples'!$R$6:$R$3615</definedName>
    <definedName name="RECS_TopFront">'[2]RECS samples'!$R$6:$R$3615</definedName>
    <definedName name="RECS_washloads" localSheetId="20">'[1]RECS samples'!$Z$6:$Z$3615</definedName>
    <definedName name="RECS_washloads">'[2]RECS samples'!$Z$6:$Z$3615</definedName>
    <definedName name="RECS_YearMade" localSheetId="20">'[1]RECS samples'!$P$6:$P$3615</definedName>
    <definedName name="RECS_YearMade">'[2]RECS samples'!$P$6:$P$3615</definedName>
    <definedName name="region_front">'[1]Energy Price Trends'!$D$7</definedName>
    <definedName name="region_top">'[1]Energy Price Trends'!$D$6</definedName>
    <definedName name="REGIONC" localSheetId="20">'[1]RECS samples'!$K$5</definedName>
    <definedName name="REGIONC">'[2]RECS samples'!$K$5</definedName>
    <definedName name="ReplNew1" localSheetId="20">'[1]RECS samples'!$C$19</definedName>
    <definedName name="ReplNew1">'[2]RECS samples'!$C$18</definedName>
    <definedName name="ReplNew2" localSheetId="20">'[1]RECS samples'!$D$19</definedName>
    <definedName name="ReplNew2">'[2]RECS samples'!$D$18</definedName>
    <definedName name="RMC" localSheetId="20">'DOE Energy &amp; Water Use'!$M$7:$M$32</definedName>
    <definedName name="RMC">'DOE Energy &amp; Water Use_old'!$M$7:$M$28</definedName>
    <definedName name="SampleCalcEF1" localSheetId="20">#REF!</definedName>
    <definedName name="SampleCalcEF1">'[2]Sample Calc'!$M$3</definedName>
    <definedName name="SampleCalcEF2" localSheetId="20">#REF!</definedName>
    <definedName name="SampleCalcEF2">'[2]Sample Calc'!$M$17</definedName>
    <definedName name="StartYear" comment="Simulation start year" localSheetId="20">'[1]Simulation Inputs'!$F$2</definedName>
    <definedName name="StartYear" comment="Simulation start year">'[2]Simulation Inputs'!$F$2</definedName>
    <definedName name="tblDiscRate" localSheetId="20">'[1]Discount Rate'!$M$9:$M$20</definedName>
    <definedName name="tblDiscRate">'[2]Discount Rate'!$M$9:$M$20</definedName>
    <definedName name="tblFuelPrices" localSheetId="20">'[1]Energy &amp; Water Prices'!$G$7:$K$19</definedName>
    <definedName name="tblFuelPrices">'[2]Energy &amp; Water Prices'!$G$7:$J$19</definedName>
    <definedName name="tblSalesTax" localSheetId="20">'[1]Equipment Prices'!$H$44:$H$56</definedName>
    <definedName name="tblSalesTax">'[2]Equipment Prices'!$H$40:$H$52</definedName>
    <definedName name="tblWaterPrices" localSheetId="20">'[1]Energy &amp; Water Prices'!$G$25:$I$28</definedName>
    <definedName name="tblWaterPrices">'[2]Energy &amp; Water Prices'!$G$25:$I$28</definedName>
    <definedName name="TestProcedure_DUF" localSheetId="20">'DOE Energy &amp; Water Use'!$G$37</definedName>
    <definedName name="TestProcedure_DUF">'DOE Energy &amp; Water Use_old'!$G$33</definedName>
    <definedName name="TestProcedure_nCycle" localSheetId="20">'[1]Rebuttable PB'!$I$33</definedName>
    <definedName name="TestProcedure_nCycle">'[2]Rebuttable PB'!$I$33</definedName>
    <definedName name="theta" localSheetId="20">[1]Lifetime!$K$6</definedName>
    <definedName name="theta">[2]Lifetime!$K$6</definedName>
    <definedName name="TL_DUF" localSheetId="20">'[1]RECS samples'!$C$9</definedName>
    <definedName name="TL_DUF">'[2]RECS samples'!$C$9</definedName>
    <definedName name="TL_selfClean" localSheetId="20">'[1]LCC &amp; PayBack'!$C$10</definedName>
    <definedName name="TL_selfClean">'[2]LCC &amp; PayBack'!$C$10</definedName>
    <definedName name="VOL" localSheetId="20">'DOE Energy &amp; Water Use'!$L$7:$L$32</definedName>
    <definedName name="VOL">'DOE Energy &amp; Water Use_old'!$L$7:$L$28</definedName>
    <definedName name="WASHLOAD" localSheetId="20">'[1]RECS samples'!$S$5</definedName>
    <definedName name="WASHLOAD">'[2]RECS samples'!$S$5</definedName>
    <definedName name="X" localSheetId="20">[1]Lifetime!$F$14:$F$63</definedName>
    <definedName name="X">[2]Lifetime!$F$14:$F$63</definedName>
    <definedName name="YEARMADE" localSheetId="20">'[1]RECS samples'!$P$5</definedName>
    <definedName name="YEARMADE">'[2]RECS samples'!$P$5</definedName>
    <definedName name="yr" localSheetId="20">'[1]LCC &amp; PayBack'!$AF$10:$AF$64</definedName>
    <definedName name="yr">'[2]LCC &amp; PayBack'!$AE$10:$AE$61</definedName>
  </definedNames>
  <calcPr calcId="152511"/>
</workbook>
</file>

<file path=xl/calcChain.xml><?xml version="1.0" encoding="utf-8"?>
<calcChain xmlns="http://schemas.openxmlformats.org/spreadsheetml/2006/main">
  <c r="M72" i="19" l="1"/>
  <c r="M71" i="19"/>
  <c r="M70" i="19"/>
  <c r="H72" i="19"/>
  <c r="H71" i="19"/>
  <c r="H70" i="19"/>
  <c r="C72" i="19"/>
  <c r="C71" i="19"/>
  <c r="C70" i="19"/>
  <c r="AD38" i="19"/>
  <c r="AC38" i="19"/>
  <c r="AB38" i="19"/>
  <c r="AA38" i="19"/>
  <c r="AD37" i="19"/>
  <c r="AC37" i="19"/>
  <c r="AB37" i="19"/>
  <c r="AA37" i="19"/>
  <c r="AD36" i="19"/>
  <c r="AC36" i="19"/>
  <c r="AB36" i="19"/>
  <c r="AA36" i="19"/>
  <c r="T38" i="19"/>
  <c r="S38" i="19"/>
  <c r="R38" i="19"/>
  <c r="Q38" i="19"/>
  <c r="T37" i="19"/>
  <c r="S37" i="19"/>
  <c r="R37" i="19"/>
  <c r="Q37" i="19"/>
  <c r="T36" i="19"/>
  <c r="S36" i="19"/>
  <c r="R36" i="19"/>
  <c r="Q36" i="19"/>
  <c r="J38" i="19"/>
  <c r="I38" i="19"/>
  <c r="H38" i="19"/>
  <c r="G38" i="19"/>
  <c r="J37" i="19"/>
  <c r="I37" i="19"/>
  <c r="H37" i="19"/>
  <c r="G37" i="19"/>
  <c r="J36" i="19"/>
  <c r="I36" i="19"/>
  <c r="H36" i="19"/>
  <c r="G36" i="19"/>
  <c r="P285" i="10" l="1"/>
  <c r="J22" i="19" l="1"/>
  <c r="I22" i="19"/>
  <c r="H22" i="19"/>
  <c r="J21" i="19"/>
  <c r="I21" i="19"/>
  <c r="H21" i="19"/>
  <c r="J20" i="19"/>
  <c r="I20" i="19"/>
  <c r="H20" i="19"/>
  <c r="J19" i="19"/>
  <c r="I19" i="19"/>
  <c r="H19" i="19"/>
  <c r="E11" i="19"/>
  <c r="V53" i="19"/>
  <c r="AA53" i="19" s="1"/>
  <c r="V52" i="19"/>
  <c r="AA52" i="19" s="1"/>
  <c r="V51" i="19"/>
  <c r="AA51" i="19" s="1"/>
  <c r="L53" i="19"/>
  <c r="Q53" i="19" s="1"/>
  <c r="L52" i="19"/>
  <c r="Q52" i="19" s="1"/>
  <c r="L51" i="19"/>
  <c r="Q51" i="19" s="1"/>
  <c r="O40" i="36"/>
  <c r="O41" i="36"/>
  <c r="P286" i="10"/>
  <c r="P313" i="10"/>
  <c r="P312" i="10"/>
  <c r="B58" i="19" l="1"/>
  <c r="B57" i="19"/>
  <c r="C58" i="19"/>
  <c r="C57" i="19"/>
  <c r="B6" i="19"/>
  <c r="L79" i="19" l="1"/>
  <c r="I79" i="19"/>
  <c r="F79" i="19"/>
  <c r="L80" i="19"/>
  <c r="I80" i="19"/>
  <c r="F80" i="19"/>
  <c r="L81" i="19"/>
  <c r="M81" i="19" s="1"/>
  <c r="N81" i="19" s="1"/>
  <c r="I81" i="19"/>
  <c r="F81" i="19"/>
  <c r="L78" i="19"/>
  <c r="I78" i="19"/>
  <c r="F78" i="19"/>
  <c r="B16" i="30"/>
  <c r="C10" i="32" s="1"/>
  <c r="G80" i="19" l="1"/>
  <c r="H80" i="19" s="1"/>
  <c r="G81" i="19"/>
  <c r="H81" i="19" s="1"/>
  <c r="G79" i="19"/>
  <c r="H79" i="19" s="1"/>
  <c r="M80" i="19"/>
  <c r="N80" i="19" s="1"/>
  <c r="M79" i="19"/>
  <c r="N79" i="19" s="1"/>
  <c r="J80" i="19"/>
  <c r="K80" i="19" s="1"/>
  <c r="J79" i="19"/>
  <c r="K79" i="19" s="1"/>
  <c r="J81" i="19"/>
  <c r="K81" i="19" s="1"/>
  <c r="C10" i="34"/>
  <c r="E20" i="35" l="1"/>
  <c r="B90" i="33" s="1"/>
  <c r="B16" i="35"/>
  <c r="C90" i="32" s="1"/>
  <c r="E19" i="35"/>
  <c r="E18" i="35"/>
  <c r="E17" i="35"/>
  <c r="E16" i="35"/>
  <c r="E15" i="35"/>
  <c r="B15" i="35"/>
  <c r="E14" i="35"/>
  <c r="B14" i="35"/>
  <c r="E13" i="35"/>
  <c r="B13" i="35"/>
  <c r="E12" i="35"/>
  <c r="B12" i="35"/>
  <c r="E11" i="35"/>
  <c r="B11" i="35"/>
  <c r="E10" i="35"/>
  <c r="B10" i="35"/>
  <c r="E9" i="35"/>
  <c r="B9" i="35"/>
  <c r="B93" i="31" l="1"/>
  <c r="C90" i="34"/>
  <c r="C13" i="21" l="1"/>
  <c r="D10" i="34" l="1"/>
  <c r="D93" i="34"/>
  <c r="D67" i="34"/>
  <c r="C67" i="34"/>
  <c r="B67" i="34"/>
  <c r="U66" i="34"/>
  <c r="S67" i="34" s="1"/>
  <c r="B55" i="34"/>
  <c r="B54" i="34"/>
  <c r="B53" i="34"/>
  <c r="I13" i="34"/>
  <c r="D13" i="34"/>
  <c r="E10" i="34"/>
  <c r="E90" i="34" s="1"/>
  <c r="D90" i="34"/>
  <c r="D93" i="33"/>
  <c r="D67" i="33"/>
  <c r="C67" i="33"/>
  <c r="B67" i="33"/>
  <c r="U66" i="33"/>
  <c r="S67" i="33" s="1"/>
  <c r="B55" i="33"/>
  <c r="B54" i="33"/>
  <c r="B53" i="33"/>
  <c r="I13" i="33"/>
  <c r="D13" i="33"/>
  <c r="E10" i="33"/>
  <c r="E90" i="33" s="1"/>
  <c r="D93" i="32"/>
  <c r="D67" i="32"/>
  <c r="C67" i="32"/>
  <c r="B67" i="32"/>
  <c r="U66" i="32"/>
  <c r="S67" i="32" s="1"/>
  <c r="B55" i="32"/>
  <c r="B54" i="32"/>
  <c r="B53" i="32"/>
  <c r="I13" i="32"/>
  <c r="D13" i="32"/>
  <c r="E10" i="32"/>
  <c r="E90" i="32" s="1"/>
  <c r="I10" i="32"/>
  <c r="D96" i="31"/>
  <c r="D70" i="31"/>
  <c r="C70" i="31"/>
  <c r="B70" i="31"/>
  <c r="U69" i="31"/>
  <c r="T70" i="31" s="1"/>
  <c r="B57" i="31"/>
  <c r="B56" i="31"/>
  <c r="B55" i="31"/>
  <c r="I13" i="31"/>
  <c r="D13" i="31"/>
  <c r="E10" i="31"/>
  <c r="E11" i="31" s="1"/>
  <c r="I10" i="31"/>
  <c r="D93" i="31"/>
  <c r="E22" i="30"/>
  <c r="E21" i="30"/>
  <c r="E20" i="30"/>
  <c r="E19" i="30"/>
  <c r="E18" i="30"/>
  <c r="E17" i="30"/>
  <c r="E16" i="30"/>
  <c r="E15" i="30"/>
  <c r="B15" i="30"/>
  <c r="E14" i="30"/>
  <c r="B14" i="30"/>
  <c r="E13" i="30"/>
  <c r="B13" i="30"/>
  <c r="E12" i="30"/>
  <c r="B12" i="30"/>
  <c r="E11" i="30"/>
  <c r="B11" i="30"/>
  <c r="E10" i="30"/>
  <c r="B10" i="30"/>
  <c r="E9" i="30"/>
  <c r="B9" i="30"/>
  <c r="B10" i="31" l="1"/>
  <c r="B10" i="33"/>
  <c r="D10" i="33" s="1"/>
  <c r="I10" i="33"/>
  <c r="N67" i="33"/>
  <c r="P67" i="33"/>
  <c r="R67" i="33"/>
  <c r="W68" i="33" s="1"/>
  <c r="T67" i="33"/>
  <c r="D90" i="33"/>
  <c r="I10" i="34"/>
  <c r="E11" i="34"/>
  <c r="E11" i="33"/>
  <c r="O67" i="33"/>
  <c r="O68" i="33" s="1"/>
  <c r="C66" i="33" s="1"/>
  <c r="Q67" i="33"/>
  <c r="Q68" i="33" s="1"/>
  <c r="E66" i="33" s="1"/>
  <c r="N67" i="34"/>
  <c r="P67" i="34"/>
  <c r="R67" i="34"/>
  <c r="W68" i="34" s="1"/>
  <c r="T67" i="34"/>
  <c r="O67" i="34"/>
  <c r="O68" i="34" s="1"/>
  <c r="C66" i="34" s="1"/>
  <c r="Q67" i="34"/>
  <c r="Q68" i="34" s="1"/>
  <c r="E66" i="34" s="1"/>
  <c r="Q70" i="31"/>
  <c r="Q71" i="31" s="1"/>
  <c r="E69" i="31" s="1"/>
  <c r="O70" i="31"/>
  <c r="O71" i="31" s="1"/>
  <c r="C69" i="31" s="1"/>
  <c r="S70" i="31"/>
  <c r="E94" i="31"/>
  <c r="E12" i="31"/>
  <c r="E93" i="31"/>
  <c r="F93" i="31" s="1"/>
  <c r="E11" i="32"/>
  <c r="D10" i="31"/>
  <c r="F10" i="31" s="1"/>
  <c r="N70" i="31"/>
  <c r="P70" i="31"/>
  <c r="R70" i="31"/>
  <c r="D90" i="32"/>
  <c r="F90" i="32" s="1"/>
  <c r="D10" i="32"/>
  <c r="F10" i="32" s="1"/>
  <c r="N67" i="32"/>
  <c r="P67" i="32"/>
  <c r="R67" i="32"/>
  <c r="W68" i="32" s="1"/>
  <c r="T67" i="32"/>
  <c r="O67" i="32"/>
  <c r="O68" i="32" s="1"/>
  <c r="C66" i="32" s="1"/>
  <c r="Q67" i="32"/>
  <c r="Q68" i="32" s="1"/>
  <c r="E66" i="32" s="1"/>
  <c r="U67" i="34" l="1"/>
  <c r="N68" i="34"/>
  <c r="P68" i="34"/>
  <c r="D66" i="34" s="1"/>
  <c r="E91" i="33"/>
  <c r="E12" i="33"/>
  <c r="E91" i="34"/>
  <c r="E12" i="34"/>
  <c r="P68" i="33"/>
  <c r="D66" i="33" s="1"/>
  <c r="U67" i="33"/>
  <c r="N68" i="33"/>
  <c r="W71" i="31"/>
  <c r="B27" i="32"/>
  <c r="P68" i="32"/>
  <c r="D66" i="32" s="1"/>
  <c r="P71" i="31"/>
  <c r="D69" i="31" s="1"/>
  <c r="E91" i="32"/>
  <c r="E12" i="32"/>
  <c r="E95" i="31"/>
  <c r="E13" i="31"/>
  <c r="U67" i="32"/>
  <c r="N68" i="32"/>
  <c r="N71" i="31"/>
  <c r="U70" i="31"/>
  <c r="B27" i="31"/>
  <c r="U68" i="33" l="1"/>
  <c r="B66" i="33"/>
  <c r="E92" i="34"/>
  <c r="E13" i="34"/>
  <c r="E92" i="33"/>
  <c r="E13" i="33"/>
  <c r="U68" i="34"/>
  <c r="B66" i="34"/>
  <c r="U68" i="32"/>
  <c r="B66" i="32"/>
  <c r="E96" i="31"/>
  <c r="F96" i="31" s="1"/>
  <c r="G96" i="31" s="1"/>
  <c r="H96" i="31" s="1"/>
  <c r="B203" i="25" s="1"/>
  <c r="F13" i="31"/>
  <c r="E92" i="32"/>
  <c r="E13" i="32"/>
  <c r="U71" i="31"/>
  <c r="B69" i="31"/>
  <c r="E93" i="33" l="1"/>
  <c r="E93" i="34"/>
  <c r="E93" i="32"/>
  <c r="F93" i="32" s="1"/>
  <c r="G93" i="32" s="1"/>
  <c r="H93" i="32" s="1"/>
  <c r="E203" i="25" s="1"/>
  <c r="F13" i="32"/>
  <c r="B30" i="31"/>
  <c r="B37" i="31" s="1"/>
  <c r="G13" i="31"/>
  <c r="C139" i="25" l="1"/>
  <c r="G37" i="31"/>
  <c r="C155" i="25" s="1"/>
  <c r="B30" i="32"/>
  <c r="B37" i="32" s="1"/>
  <c r="G13" i="32"/>
  <c r="D139" i="25" l="1"/>
  <c r="G37" i="32"/>
  <c r="D155" i="25" s="1"/>
  <c r="B6" i="26" l="1"/>
  <c r="B6" i="34" l="1"/>
  <c r="B6" i="33"/>
  <c r="B6" i="28"/>
  <c r="B6" i="27"/>
  <c r="D87" i="28"/>
  <c r="D86" i="28"/>
  <c r="D85" i="28"/>
  <c r="D61" i="28"/>
  <c r="C61" i="28"/>
  <c r="B61" i="28"/>
  <c r="U60" i="28"/>
  <c r="P61" i="28" s="1"/>
  <c r="B52" i="28"/>
  <c r="B51" i="28"/>
  <c r="B50" i="28"/>
  <c r="I13" i="28"/>
  <c r="D13" i="28"/>
  <c r="I12" i="28"/>
  <c r="D12" i="28"/>
  <c r="I11" i="28"/>
  <c r="E11" i="28"/>
  <c r="D11" i="28"/>
  <c r="E10" i="28"/>
  <c r="D87" i="27"/>
  <c r="D86" i="27"/>
  <c r="D85" i="27"/>
  <c r="D61" i="27"/>
  <c r="C61" i="27"/>
  <c r="B61" i="27"/>
  <c r="U60" i="27"/>
  <c r="T61" i="27" s="1"/>
  <c r="B52" i="27"/>
  <c r="B51" i="27"/>
  <c r="B50" i="27"/>
  <c r="I13" i="27"/>
  <c r="D13" i="27"/>
  <c r="I12" i="27"/>
  <c r="D12" i="27"/>
  <c r="I11" i="27"/>
  <c r="D11" i="27"/>
  <c r="E10" i="27"/>
  <c r="D87" i="26"/>
  <c r="D61" i="26"/>
  <c r="C61" i="26"/>
  <c r="B61" i="26"/>
  <c r="U60" i="26"/>
  <c r="T61" i="26" s="1"/>
  <c r="B52" i="26"/>
  <c r="B51" i="26"/>
  <c r="B50" i="26"/>
  <c r="I13" i="26"/>
  <c r="D13" i="26"/>
  <c r="E10" i="26"/>
  <c r="T61" i="28" l="1"/>
  <c r="O61" i="26"/>
  <c r="O62" i="26" s="1"/>
  <c r="C60" i="26" s="1"/>
  <c r="Q61" i="26"/>
  <c r="Q62" i="26" s="1"/>
  <c r="E60" i="26" s="1"/>
  <c r="S61" i="26"/>
  <c r="F10" i="33"/>
  <c r="F90" i="33"/>
  <c r="F13" i="33"/>
  <c r="B30" i="33" s="1"/>
  <c r="F93" i="33"/>
  <c r="G93" i="33" s="1"/>
  <c r="H93" i="33" s="1"/>
  <c r="H203" i="25" s="1"/>
  <c r="F90" i="34"/>
  <c r="F10" i="34"/>
  <c r="F13" i="34"/>
  <c r="B30" i="34" s="1"/>
  <c r="F93" i="34"/>
  <c r="G93" i="34" s="1"/>
  <c r="H93" i="34" s="1"/>
  <c r="K203" i="25" s="1"/>
  <c r="O61" i="27"/>
  <c r="O62" i="27" s="1"/>
  <c r="C60" i="27" s="1"/>
  <c r="S61" i="27"/>
  <c r="Q61" i="27"/>
  <c r="Q62" i="27" s="1"/>
  <c r="E60" i="27" s="1"/>
  <c r="E84" i="26"/>
  <c r="E11" i="26"/>
  <c r="E12" i="28"/>
  <c r="F11" i="28"/>
  <c r="N61" i="26"/>
  <c r="P61" i="26"/>
  <c r="R61" i="26"/>
  <c r="E11" i="27"/>
  <c r="E84" i="27"/>
  <c r="E84" i="28"/>
  <c r="E85" i="28"/>
  <c r="F85" i="28" s="1"/>
  <c r="N61" i="27"/>
  <c r="P61" i="27"/>
  <c r="R61" i="27"/>
  <c r="W62" i="27" s="1"/>
  <c r="S61" i="28"/>
  <c r="Q61" i="28"/>
  <c r="Q62" i="28" s="1"/>
  <c r="E60" i="28" s="1"/>
  <c r="O61" i="28"/>
  <c r="O62" i="28" s="1"/>
  <c r="C60" i="28" s="1"/>
  <c r="N61" i="28"/>
  <c r="R61" i="28"/>
  <c r="W62" i="28" s="1"/>
  <c r="D87" i="24"/>
  <c r="D86" i="24"/>
  <c r="D85" i="24"/>
  <c r="S61" i="24"/>
  <c r="D61" i="24"/>
  <c r="C61" i="24"/>
  <c r="B61" i="24"/>
  <c r="U60" i="24"/>
  <c r="T61" i="24" s="1"/>
  <c r="B52" i="24"/>
  <c r="B51" i="24"/>
  <c r="B50" i="24"/>
  <c r="I13" i="24"/>
  <c r="D13" i="24"/>
  <c r="I12" i="24"/>
  <c r="D12" i="24"/>
  <c r="I11" i="24"/>
  <c r="D11" i="24"/>
  <c r="E10" i="24"/>
  <c r="E84" i="24" s="1"/>
  <c r="D87" i="23"/>
  <c r="D61" i="23"/>
  <c r="C61" i="23"/>
  <c r="B61" i="23"/>
  <c r="U60" i="23"/>
  <c r="T61" i="23" s="1"/>
  <c r="B52" i="23"/>
  <c r="B51" i="23"/>
  <c r="B50" i="23"/>
  <c r="I13" i="23"/>
  <c r="D13" i="23"/>
  <c r="E10" i="23"/>
  <c r="E84" i="23" s="1"/>
  <c r="I12" i="23"/>
  <c r="O61" i="23" l="1"/>
  <c r="O62" i="23" s="1"/>
  <c r="C60" i="23" s="1"/>
  <c r="Q61" i="23"/>
  <c r="Q62" i="23" s="1"/>
  <c r="E60" i="23" s="1"/>
  <c r="S61" i="23"/>
  <c r="O61" i="24"/>
  <c r="O62" i="24" s="1"/>
  <c r="C60" i="24" s="1"/>
  <c r="P62" i="28"/>
  <c r="D60" i="28" s="1"/>
  <c r="W62" i="26"/>
  <c r="Q61" i="24"/>
  <c r="Q62" i="24" s="1"/>
  <c r="E60" i="24" s="1"/>
  <c r="B27" i="34"/>
  <c r="G13" i="34"/>
  <c r="B37" i="34"/>
  <c r="B27" i="33"/>
  <c r="B37" i="33" s="1"/>
  <c r="G13" i="33"/>
  <c r="P62" i="27"/>
  <c r="D60" i="27" s="1"/>
  <c r="U61" i="28"/>
  <c r="N62" i="28"/>
  <c r="N62" i="26"/>
  <c r="U61" i="26"/>
  <c r="B28" i="28"/>
  <c r="E85" i="26"/>
  <c r="E12" i="26"/>
  <c r="N62" i="27"/>
  <c r="U61" i="27"/>
  <c r="E85" i="27"/>
  <c r="F85" i="27" s="1"/>
  <c r="E12" i="27"/>
  <c r="F11" i="27"/>
  <c r="P62" i="26"/>
  <c r="D60" i="26" s="1"/>
  <c r="E86" i="28"/>
  <c r="F86" i="28" s="1"/>
  <c r="E13" i="28"/>
  <c r="F12" i="28"/>
  <c r="E11" i="24"/>
  <c r="N61" i="24"/>
  <c r="P61" i="24"/>
  <c r="R61" i="24"/>
  <c r="W62" i="24" s="1"/>
  <c r="E11" i="23"/>
  <c r="D12" i="23"/>
  <c r="D85" i="23"/>
  <c r="D86" i="23"/>
  <c r="D11" i="23"/>
  <c r="I11" i="23"/>
  <c r="N61" i="23"/>
  <c r="P61" i="23"/>
  <c r="R61" i="23"/>
  <c r="W62" i="23" s="1"/>
  <c r="G37" i="33" l="1"/>
  <c r="E155" i="25" s="1"/>
  <c r="E139" i="25"/>
  <c r="G37" i="34"/>
  <c r="F155" i="25" s="1"/>
  <c r="F139" i="25"/>
  <c r="B29" i="28"/>
  <c r="F12" i="27"/>
  <c r="E86" i="27"/>
  <c r="F86" i="27" s="1"/>
  <c r="E13" i="27"/>
  <c r="U62" i="26"/>
  <c r="B60" i="26"/>
  <c r="U62" i="28"/>
  <c r="B60" i="28"/>
  <c r="F13" i="28"/>
  <c r="E87" i="28"/>
  <c r="F87" i="28" s="1"/>
  <c r="B28" i="27"/>
  <c r="U62" i="27"/>
  <c r="B60" i="27"/>
  <c r="E86" i="26"/>
  <c r="E13" i="26"/>
  <c r="U61" i="24"/>
  <c r="N62" i="24"/>
  <c r="P62" i="24"/>
  <c r="D60" i="24" s="1"/>
  <c r="E85" i="24"/>
  <c r="F85" i="24" s="1"/>
  <c r="E12" i="24"/>
  <c r="F11" i="24"/>
  <c r="P62" i="23"/>
  <c r="D60" i="23" s="1"/>
  <c r="U61" i="23"/>
  <c r="N62" i="23"/>
  <c r="E85" i="23"/>
  <c r="F85" i="23" s="1"/>
  <c r="E12" i="23"/>
  <c r="F11" i="23"/>
  <c r="B30" i="28" l="1"/>
  <c r="E87" i="26"/>
  <c r="F87" i="26" s="1"/>
  <c r="F13" i="26"/>
  <c r="E87" i="27"/>
  <c r="F87" i="27" s="1"/>
  <c r="F13" i="27"/>
  <c r="B29" i="27"/>
  <c r="E86" i="24"/>
  <c r="F86" i="24" s="1"/>
  <c r="E13" i="24"/>
  <c r="F12" i="24"/>
  <c r="U62" i="24"/>
  <c r="B60" i="24"/>
  <c r="B28" i="24"/>
  <c r="B28" i="23"/>
  <c r="E86" i="23"/>
  <c r="F86" i="23" s="1"/>
  <c r="E13" i="23"/>
  <c r="F12" i="23"/>
  <c r="U62" i="23"/>
  <c r="B60" i="23"/>
  <c r="B30" i="27" l="1"/>
  <c r="B30" i="26"/>
  <c r="B29" i="24"/>
  <c r="E87" i="24"/>
  <c r="F87" i="24" s="1"/>
  <c r="F13" i="24"/>
  <c r="E87" i="23"/>
  <c r="F87" i="23" s="1"/>
  <c r="F13" i="23"/>
  <c r="B29" i="23"/>
  <c r="B30" i="24" l="1"/>
  <c r="B30" i="23"/>
  <c r="C24" i="21" l="1"/>
  <c r="B24" i="21"/>
  <c r="H14" i="21"/>
  <c r="B22" i="21" s="1"/>
  <c r="H12" i="21"/>
  <c r="I14" i="19" l="1"/>
  <c r="I8" i="20"/>
  <c r="I9" i="20"/>
  <c r="I10" i="20"/>
  <c r="I11" i="20"/>
  <c r="I12" i="20"/>
  <c r="I13" i="20"/>
  <c r="I14" i="20"/>
  <c r="I13" i="21"/>
  <c r="I12" i="21"/>
  <c r="D81" i="19"/>
  <c r="B52" i="19"/>
  <c r="G52" i="19" s="1"/>
  <c r="B53" i="19"/>
  <c r="G53" i="19" s="1"/>
  <c r="D14" i="19"/>
  <c r="B85" i="22"/>
  <c r="B86" i="22" s="1"/>
  <c r="B87" i="22" s="1"/>
  <c r="B88" i="22" s="1"/>
  <c r="B89" i="22" s="1"/>
  <c r="B90" i="22" s="1"/>
  <c r="B91" i="22" s="1"/>
  <c r="B92" i="22" s="1"/>
  <c r="B76" i="22"/>
  <c r="B77" i="22" s="1"/>
  <c r="B78" i="22" s="1"/>
  <c r="B79" i="22" s="1"/>
  <c r="B80" i="22" s="1"/>
  <c r="B81" i="22" s="1"/>
  <c r="B82" i="22" s="1"/>
  <c r="B75" i="22"/>
  <c r="B65" i="22"/>
  <c r="B66" i="22" s="1"/>
  <c r="B67" i="22" s="1"/>
  <c r="B68" i="22" s="1"/>
  <c r="B69" i="22" s="1"/>
  <c r="B70" i="22" s="1"/>
  <c r="B71" i="22" s="1"/>
  <c r="B72" i="22" s="1"/>
  <c r="M55" i="22"/>
  <c r="M56" i="22" s="1"/>
  <c r="M57" i="22" s="1"/>
  <c r="M58" i="22" s="1"/>
  <c r="B53" i="22"/>
  <c r="B54" i="22" s="1"/>
  <c r="B55" i="22" s="1"/>
  <c r="B56" i="22" s="1"/>
  <c r="B57" i="22" s="1"/>
  <c r="B58" i="22" s="1"/>
  <c r="B59" i="22" s="1"/>
  <c r="B60" i="22" s="1"/>
  <c r="K45" i="22"/>
  <c r="K46" i="22" s="1"/>
  <c r="L44" i="22"/>
  <c r="B43" i="22"/>
  <c r="B44" i="22" s="1"/>
  <c r="B45" i="22" s="1"/>
  <c r="B46" i="22" s="1"/>
  <c r="B47" i="22" s="1"/>
  <c r="B48" i="22" s="1"/>
  <c r="B49" i="22" s="1"/>
  <c r="B50" i="22" s="1"/>
  <c r="K40" i="22"/>
  <c r="L40" i="22" s="1"/>
  <c r="L39" i="22"/>
  <c r="D37" i="22"/>
  <c r="D36" i="22"/>
  <c r="C36" i="22"/>
  <c r="D35" i="22"/>
  <c r="C35" i="22"/>
  <c r="D34" i="22"/>
  <c r="C34" i="22"/>
  <c r="D33" i="22"/>
  <c r="C33" i="22"/>
  <c r="D32" i="22"/>
  <c r="C32" i="22"/>
  <c r="B32" i="22"/>
  <c r="B33" i="22" s="1"/>
  <c r="B34" i="22" s="1"/>
  <c r="B35" i="22" s="1"/>
  <c r="B36" i="22" s="1"/>
  <c r="B37" i="22" s="1"/>
  <c r="D31" i="22"/>
  <c r="C31" i="22"/>
  <c r="D30" i="22"/>
  <c r="C30" i="22"/>
  <c r="B30" i="22"/>
  <c r="D29" i="22"/>
  <c r="C29" i="22"/>
  <c r="S28" i="22"/>
  <c r="D26" i="22" s="1"/>
  <c r="N28" i="22"/>
  <c r="S27" i="22"/>
  <c r="D25" i="22" s="1"/>
  <c r="N27" i="22"/>
  <c r="S26" i="22"/>
  <c r="D24" i="22" s="1"/>
  <c r="N26" i="22"/>
  <c r="S25" i="22"/>
  <c r="D23" i="22" s="1"/>
  <c r="N25" i="22"/>
  <c r="S24" i="22"/>
  <c r="D22" i="22" s="1"/>
  <c r="N24" i="22"/>
  <c r="S23" i="22"/>
  <c r="D21" i="22" s="1"/>
  <c r="N23" i="22"/>
  <c r="S22" i="22"/>
  <c r="N22" i="22"/>
  <c r="S21" i="22"/>
  <c r="D19" i="22" s="1"/>
  <c r="N21" i="22"/>
  <c r="F21" i="22"/>
  <c r="F22" i="22" s="1"/>
  <c r="S20" i="22"/>
  <c r="D18" i="22" s="1"/>
  <c r="N20" i="22"/>
  <c r="G20" i="22"/>
  <c r="D20" i="22"/>
  <c r="B19" i="22"/>
  <c r="B20" i="22" s="1"/>
  <c r="B21" i="22" s="1"/>
  <c r="B22" i="22" s="1"/>
  <c r="B23" i="22" s="1"/>
  <c r="B24" i="22" s="1"/>
  <c r="B25" i="22" s="1"/>
  <c r="B26" i="22" s="1"/>
  <c r="D16" i="22"/>
  <c r="D15" i="22"/>
  <c r="C15" i="22"/>
  <c r="S14" i="22"/>
  <c r="C25" i="22" s="1"/>
  <c r="N14" i="22"/>
  <c r="D14" i="22"/>
  <c r="C14" i="22"/>
  <c r="S13" i="22"/>
  <c r="C24" i="22" s="1"/>
  <c r="N13" i="22"/>
  <c r="D13" i="22"/>
  <c r="C13" i="22"/>
  <c r="S12" i="22"/>
  <c r="C23" i="22" s="1"/>
  <c r="N12" i="22"/>
  <c r="D12" i="22"/>
  <c r="C12" i="22"/>
  <c r="S11" i="22"/>
  <c r="C22" i="22" s="1"/>
  <c r="N11" i="22"/>
  <c r="D11" i="22"/>
  <c r="C11" i="22"/>
  <c r="S10" i="22"/>
  <c r="C21" i="22" s="1"/>
  <c r="N10" i="22"/>
  <c r="D10" i="22"/>
  <c r="C10" i="22"/>
  <c r="S9" i="22"/>
  <c r="C20" i="22" s="1"/>
  <c r="N9" i="22"/>
  <c r="F9" i="22"/>
  <c r="F10" i="22" s="1"/>
  <c r="D9" i="22"/>
  <c r="C9" i="22"/>
  <c r="B9" i="22"/>
  <c r="B10" i="22" s="1"/>
  <c r="B11" i="22" s="1"/>
  <c r="B12" i="22" s="1"/>
  <c r="B13" i="22" s="1"/>
  <c r="B14" i="22" s="1"/>
  <c r="B15" i="22" s="1"/>
  <c r="B16" i="22" s="1"/>
  <c r="S8" i="22"/>
  <c r="C19" i="22" s="1"/>
  <c r="N8" i="22"/>
  <c r="G8" i="22"/>
  <c r="D8" i="22"/>
  <c r="C8" i="22"/>
  <c r="S7" i="22"/>
  <c r="C18" i="22" s="1"/>
  <c r="N7" i="22"/>
  <c r="G7" i="22"/>
  <c r="H13" i="21"/>
  <c r="B17" i="21" s="1"/>
  <c r="B18" i="21" s="1"/>
  <c r="B12" i="21"/>
  <c r="B8" i="21"/>
  <c r="B23" i="21" s="1"/>
  <c r="I1312" i="20"/>
  <c r="I1311" i="20"/>
  <c r="I1310" i="20"/>
  <c r="I1309" i="20"/>
  <c r="I1308" i="20"/>
  <c r="I1307" i="20"/>
  <c r="I1306" i="20"/>
  <c r="I1305" i="20"/>
  <c r="I1304" i="20"/>
  <c r="I1303" i="20"/>
  <c r="I1302" i="20"/>
  <c r="I1301" i="20"/>
  <c r="I1300" i="20"/>
  <c r="I1299" i="20"/>
  <c r="I1298" i="20"/>
  <c r="I1297" i="20"/>
  <c r="I1296" i="20"/>
  <c r="I1295" i="20"/>
  <c r="I1294" i="20"/>
  <c r="I1293" i="20"/>
  <c r="I1292" i="20"/>
  <c r="I1291" i="20"/>
  <c r="I1290" i="20"/>
  <c r="I1289" i="20"/>
  <c r="I1288" i="20"/>
  <c r="I1287" i="20"/>
  <c r="I1286" i="20"/>
  <c r="I1285" i="20"/>
  <c r="I1284" i="20"/>
  <c r="I1283" i="20"/>
  <c r="I1282" i="20"/>
  <c r="I1281" i="20"/>
  <c r="I1280" i="20"/>
  <c r="I1279" i="20"/>
  <c r="I1278" i="20"/>
  <c r="I1277" i="20"/>
  <c r="I1276" i="20"/>
  <c r="I1275" i="20"/>
  <c r="I1274" i="20"/>
  <c r="I1273" i="20"/>
  <c r="I1272" i="20"/>
  <c r="I1271" i="20"/>
  <c r="I1270" i="20"/>
  <c r="I1269" i="20"/>
  <c r="I1268" i="20"/>
  <c r="I1267" i="20"/>
  <c r="I1266" i="20"/>
  <c r="I1265" i="20"/>
  <c r="I1264" i="20"/>
  <c r="I1263" i="20"/>
  <c r="I1262" i="20"/>
  <c r="I1261" i="20"/>
  <c r="I1260" i="20"/>
  <c r="I1259" i="20"/>
  <c r="I1258" i="20"/>
  <c r="I1257" i="20"/>
  <c r="I1256" i="20"/>
  <c r="I1255" i="20"/>
  <c r="I1254" i="20"/>
  <c r="I1253" i="20"/>
  <c r="I1252" i="20"/>
  <c r="I1251" i="20"/>
  <c r="I1250" i="20"/>
  <c r="I1249" i="20"/>
  <c r="I1248" i="20"/>
  <c r="I1247" i="20"/>
  <c r="I1246" i="20"/>
  <c r="I1245" i="20"/>
  <c r="I1244" i="20"/>
  <c r="I1243" i="20"/>
  <c r="I1242" i="20"/>
  <c r="I1241" i="20"/>
  <c r="I1240" i="20"/>
  <c r="I1239" i="20"/>
  <c r="I1238" i="20"/>
  <c r="I1237" i="20"/>
  <c r="I1236" i="20"/>
  <c r="I1235" i="20"/>
  <c r="I1234" i="20"/>
  <c r="I1233" i="20"/>
  <c r="I1232" i="20"/>
  <c r="I1231" i="20"/>
  <c r="I1230" i="20"/>
  <c r="I1229" i="20"/>
  <c r="I1228" i="20"/>
  <c r="I1227" i="20"/>
  <c r="I1226" i="20"/>
  <c r="I1225" i="20"/>
  <c r="I1224" i="20"/>
  <c r="I1223" i="20"/>
  <c r="I1222" i="20"/>
  <c r="I1221" i="20"/>
  <c r="I1220" i="20"/>
  <c r="I1219" i="20"/>
  <c r="I1218" i="20"/>
  <c r="I1217" i="20"/>
  <c r="I1216" i="20"/>
  <c r="I1215" i="20"/>
  <c r="I1214" i="20"/>
  <c r="I1213" i="20"/>
  <c r="I1212" i="20"/>
  <c r="I1211" i="20"/>
  <c r="I1210" i="20"/>
  <c r="I1209" i="20"/>
  <c r="I1208" i="20"/>
  <c r="I1207" i="20"/>
  <c r="I1206" i="20"/>
  <c r="I1205" i="20"/>
  <c r="I1204" i="20"/>
  <c r="I1203" i="20"/>
  <c r="I1202" i="20"/>
  <c r="I1201" i="20"/>
  <c r="I1200" i="20"/>
  <c r="I1199" i="20"/>
  <c r="I1198" i="20"/>
  <c r="I1197" i="20"/>
  <c r="I1196" i="20"/>
  <c r="I1195" i="20"/>
  <c r="I1194" i="20"/>
  <c r="I1193" i="20"/>
  <c r="I1192" i="20"/>
  <c r="I1191" i="20"/>
  <c r="I1190" i="20"/>
  <c r="I1189" i="20"/>
  <c r="I1188" i="20"/>
  <c r="I1187" i="20"/>
  <c r="I1186" i="20"/>
  <c r="I1185" i="20"/>
  <c r="I1184" i="20"/>
  <c r="I1183" i="20"/>
  <c r="I1182" i="20"/>
  <c r="I1181" i="20"/>
  <c r="I1180" i="20"/>
  <c r="I1179" i="20"/>
  <c r="I1178" i="20"/>
  <c r="I1177" i="20"/>
  <c r="I1176" i="20"/>
  <c r="I1175" i="20"/>
  <c r="I1174" i="20"/>
  <c r="I1173" i="20"/>
  <c r="I1172" i="20"/>
  <c r="I1171" i="20"/>
  <c r="I1170" i="20"/>
  <c r="I1169" i="20"/>
  <c r="I1168" i="20"/>
  <c r="I1167" i="20"/>
  <c r="I1166" i="20"/>
  <c r="I1165" i="20"/>
  <c r="I1164" i="20"/>
  <c r="I1163" i="20"/>
  <c r="I1162" i="20"/>
  <c r="I1161" i="20"/>
  <c r="I1160" i="20"/>
  <c r="I1159" i="20"/>
  <c r="I1158" i="20"/>
  <c r="I1157" i="20"/>
  <c r="I1156" i="20"/>
  <c r="I1155" i="20"/>
  <c r="I1154" i="20"/>
  <c r="I1153" i="20"/>
  <c r="I1152" i="20"/>
  <c r="I1151" i="20"/>
  <c r="I1150" i="20"/>
  <c r="I1149" i="20"/>
  <c r="I1148" i="20"/>
  <c r="I1147" i="20"/>
  <c r="I1146" i="20"/>
  <c r="I1145" i="20"/>
  <c r="I1144" i="20"/>
  <c r="I1143" i="20"/>
  <c r="I1142" i="20"/>
  <c r="I1141" i="20"/>
  <c r="I1140" i="20"/>
  <c r="I1139" i="20"/>
  <c r="I1138" i="20"/>
  <c r="I1137" i="20"/>
  <c r="I1136" i="20"/>
  <c r="I1135" i="20"/>
  <c r="I1134" i="20"/>
  <c r="I1133" i="20"/>
  <c r="I1132" i="20"/>
  <c r="I1131" i="20"/>
  <c r="I1130" i="20"/>
  <c r="I1129" i="20"/>
  <c r="I1128" i="20"/>
  <c r="I1127" i="20"/>
  <c r="I1126" i="20"/>
  <c r="I1125" i="20"/>
  <c r="I1124" i="20"/>
  <c r="I1123" i="20"/>
  <c r="I1122" i="20"/>
  <c r="I1121" i="20"/>
  <c r="I1120" i="20"/>
  <c r="I1119" i="20"/>
  <c r="I1118" i="20"/>
  <c r="I1117" i="20"/>
  <c r="I1116" i="20"/>
  <c r="I1115" i="20"/>
  <c r="I1114" i="20"/>
  <c r="I1113" i="20"/>
  <c r="I1112" i="20"/>
  <c r="I1111" i="20"/>
  <c r="I1110" i="20"/>
  <c r="I1109" i="20"/>
  <c r="I1108" i="20"/>
  <c r="I1107" i="20"/>
  <c r="I1106" i="20"/>
  <c r="I1105" i="20"/>
  <c r="I1104" i="20"/>
  <c r="I1103" i="20"/>
  <c r="I1102" i="20"/>
  <c r="I1101" i="20"/>
  <c r="I1100" i="20"/>
  <c r="I1099" i="20"/>
  <c r="I1098" i="20"/>
  <c r="I1097" i="20"/>
  <c r="I1096" i="20"/>
  <c r="I1095" i="20"/>
  <c r="I1094" i="20"/>
  <c r="I1093" i="20"/>
  <c r="I1092" i="20"/>
  <c r="I1091" i="20"/>
  <c r="I1090" i="20"/>
  <c r="I1089" i="20"/>
  <c r="I1088" i="20"/>
  <c r="I1087" i="20"/>
  <c r="I1086" i="20"/>
  <c r="I1085" i="20"/>
  <c r="I1084" i="20"/>
  <c r="I1083" i="20"/>
  <c r="I1082" i="20"/>
  <c r="I1081" i="20"/>
  <c r="I1080" i="20"/>
  <c r="I1079" i="20"/>
  <c r="I1078" i="20"/>
  <c r="I1077" i="20"/>
  <c r="I1076" i="20"/>
  <c r="I1075" i="20"/>
  <c r="I1074" i="20"/>
  <c r="I1073" i="20"/>
  <c r="I1072" i="20"/>
  <c r="I1071" i="20"/>
  <c r="I1070" i="20"/>
  <c r="I1069" i="20"/>
  <c r="I1068" i="20"/>
  <c r="I1067" i="20"/>
  <c r="I1066" i="20"/>
  <c r="I1065" i="20"/>
  <c r="I1064" i="20"/>
  <c r="I1063" i="20"/>
  <c r="I1062" i="20"/>
  <c r="I1061" i="20"/>
  <c r="I1060" i="20"/>
  <c r="I1059" i="20"/>
  <c r="I1058" i="20"/>
  <c r="I1057" i="20"/>
  <c r="I1056" i="20"/>
  <c r="I1055" i="20"/>
  <c r="I1054" i="20"/>
  <c r="I1053" i="20"/>
  <c r="I1052" i="20"/>
  <c r="I1051" i="20"/>
  <c r="I1050" i="20"/>
  <c r="I1049" i="20"/>
  <c r="I1048" i="20"/>
  <c r="I1047" i="20"/>
  <c r="I1046" i="20"/>
  <c r="I1045" i="20"/>
  <c r="I1044" i="20"/>
  <c r="I1043" i="20"/>
  <c r="I1042" i="20"/>
  <c r="I1041" i="20"/>
  <c r="I1040" i="20"/>
  <c r="I1039" i="20"/>
  <c r="I1038" i="20"/>
  <c r="I1037" i="20"/>
  <c r="I1036" i="20"/>
  <c r="I1035" i="20"/>
  <c r="I1034" i="20"/>
  <c r="I1033" i="20"/>
  <c r="I1032" i="20"/>
  <c r="I1031" i="20"/>
  <c r="I1030" i="20"/>
  <c r="I1029" i="20"/>
  <c r="I1028" i="20"/>
  <c r="I1027" i="20"/>
  <c r="I1026" i="20"/>
  <c r="I1025" i="20"/>
  <c r="I1024" i="20"/>
  <c r="I1023" i="20"/>
  <c r="I1022" i="20"/>
  <c r="I1021" i="20"/>
  <c r="I1020" i="20"/>
  <c r="I1019" i="20"/>
  <c r="I1018" i="20"/>
  <c r="I1017" i="20"/>
  <c r="I1016" i="20"/>
  <c r="I1015" i="20"/>
  <c r="I1014" i="20"/>
  <c r="I1013" i="20"/>
  <c r="I1012" i="20"/>
  <c r="I1011" i="20"/>
  <c r="I1010" i="20"/>
  <c r="I1009" i="20"/>
  <c r="I1008" i="20"/>
  <c r="I1007" i="20"/>
  <c r="I1006" i="20"/>
  <c r="I1005" i="20"/>
  <c r="I1004" i="20"/>
  <c r="I1003" i="20"/>
  <c r="I1002" i="20"/>
  <c r="I1001" i="20"/>
  <c r="I1000" i="20"/>
  <c r="I999" i="20"/>
  <c r="I998" i="20"/>
  <c r="I997" i="20"/>
  <c r="I996" i="20"/>
  <c r="I995" i="20"/>
  <c r="I994" i="20"/>
  <c r="I993" i="20"/>
  <c r="I992" i="20"/>
  <c r="I991" i="20"/>
  <c r="I990" i="20"/>
  <c r="I989" i="20"/>
  <c r="I988" i="20"/>
  <c r="I987" i="20"/>
  <c r="I986" i="20"/>
  <c r="I985" i="20"/>
  <c r="I984" i="20"/>
  <c r="I983" i="20"/>
  <c r="I982" i="20"/>
  <c r="I981" i="20"/>
  <c r="I980" i="20"/>
  <c r="I979" i="20"/>
  <c r="I978" i="20"/>
  <c r="I977" i="20"/>
  <c r="I976" i="20"/>
  <c r="I975" i="20"/>
  <c r="I974" i="20"/>
  <c r="I973" i="20"/>
  <c r="I972" i="20"/>
  <c r="I971" i="20"/>
  <c r="I970" i="20"/>
  <c r="I969" i="20"/>
  <c r="I968" i="20"/>
  <c r="I967" i="20"/>
  <c r="I966" i="20"/>
  <c r="I965" i="20"/>
  <c r="I964" i="20"/>
  <c r="I963" i="20"/>
  <c r="I962" i="20"/>
  <c r="I961" i="20"/>
  <c r="I960" i="20"/>
  <c r="I959" i="20"/>
  <c r="I958" i="20"/>
  <c r="I957" i="20"/>
  <c r="I956" i="20"/>
  <c r="I955" i="20"/>
  <c r="I954" i="20"/>
  <c r="I953" i="20"/>
  <c r="I952" i="20"/>
  <c r="I951" i="20"/>
  <c r="I950" i="20"/>
  <c r="I949" i="20"/>
  <c r="I948" i="20"/>
  <c r="I947" i="20"/>
  <c r="I946" i="20"/>
  <c r="I945" i="20"/>
  <c r="I944" i="20"/>
  <c r="I943" i="20"/>
  <c r="I942" i="20"/>
  <c r="I941" i="20"/>
  <c r="I940" i="20"/>
  <c r="I939" i="20"/>
  <c r="I938" i="20"/>
  <c r="I937" i="20"/>
  <c r="I936" i="20"/>
  <c r="I935" i="20"/>
  <c r="I934" i="20"/>
  <c r="I933" i="20"/>
  <c r="I932" i="20"/>
  <c r="I931" i="20"/>
  <c r="I930" i="20"/>
  <c r="I929" i="20"/>
  <c r="I928" i="20"/>
  <c r="I927" i="20"/>
  <c r="I926" i="20"/>
  <c r="I925" i="20"/>
  <c r="I924" i="20"/>
  <c r="I923" i="20"/>
  <c r="I922" i="20"/>
  <c r="I921" i="20"/>
  <c r="I920" i="20"/>
  <c r="I919" i="20"/>
  <c r="I918" i="20"/>
  <c r="I917" i="20"/>
  <c r="I916" i="20"/>
  <c r="I915" i="20"/>
  <c r="I914" i="20"/>
  <c r="I913" i="20"/>
  <c r="I912" i="20"/>
  <c r="I911" i="20"/>
  <c r="I910" i="20"/>
  <c r="I909" i="20"/>
  <c r="I908" i="20"/>
  <c r="I907" i="20"/>
  <c r="I906" i="20"/>
  <c r="I905" i="20"/>
  <c r="I904" i="20"/>
  <c r="I903" i="20"/>
  <c r="I902" i="20"/>
  <c r="I901" i="20"/>
  <c r="I900" i="20"/>
  <c r="I899" i="20"/>
  <c r="I898" i="20"/>
  <c r="I897" i="20"/>
  <c r="I896" i="20"/>
  <c r="I895" i="20"/>
  <c r="I894" i="20"/>
  <c r="I893" i="20"/>
  <c r="I892" i="20"/>
  <c r="I891" i="20"/>
  <c r="I890" i="20"/>
  <c r="I889" i="20"/>
  <c r="I888" i="20"/>
  <c r="I887" i="20"/>
  <c r="I886" i="20"/>
  <c r="I885" i="20"/>
  <c r="I884" i="20"/>
  <c r="I883" i="20"/>
  <c r="I882" i="20"/>
  <c r="I881" i="20"/>
  <c r="I880" i="20"/>
  <c r="I879" i="20"/>
  <c r="I878" i="20"/>
  <c r="I877" i="20"/>
  <c r="I876" i="20"/>
  <c r="I875" i="20"/>
  <c r="I874" i="20"/>
  <c r="I873" i="20"/>
  <c r="I872" i="20"/>
  <c r="I871" i="20"/>
  <c r="I870" i="20"/>
  <c r="I869" i="20"/>
  <c r="I868" i="20"/>
  <c r="I867" i="20"/>
  <c r="I866" i="20"/>
  <c r="I865" i="20"/>
  <c r="I864" i="20"/>
  <c r="I863" i="20"/>
  <c r="I862" i="20"/>
  <c r="I861" i="20"/>
  <c r="I860" i="20"/>
  <c r="I859" i="20"/>
  <c r="I858" i="20"/>
  <c r="I857" i="20"/>
  <c r="I856" i="20"/>
  <c r="I855" i="20"/>
  <c r="I854" i="20"/>
  <c r="I853" i="20"/>
  <c r="I852" i="20"/>
  <c r="I851" i="20"/>
  <c r="I850" i="20"/>
  <c r="I849" i="20"/>
  <c r="I848" i="20"/>
  <c r="I847" i="20"/>
  <c r="I846" i="20"/>
  <c r="I845" i="20"/>
  <c r="I844" i="20"/>
  <c r="I843" i="20"/>
  <c r="I842" i="20"/>
  <c r="I841" i="20"/>
  <c r="I840" i="20"/>
  <c r="I839" i="20"/>
  <c r="I838" i="20"/>
  <c r="I837" i="20"/>
  <c r="I836" i="20"/>
  <c r="I835" i="20"/>
  <c r="I834" i="20"/>
  <c r="I833" i="20"/>
  <c r="I832" i="20"/>
  <c r="I831" i="20"/>
  <c r="I830" i="20"/>
  <c r="I829" i="20"/>
  <c r="I828" i="20"/>
  <c r="I827" i="20"/>
  <c r="I826" i="20"/>
  <c r="I825" i="20"/>
  <c r="I824" i="20"/>
  <c r="I823" i="20"/>
  <c r="I822" i="20"/>
  <c r="I821" i="20"/>
  <c r="I820" i="20"/>
  <c r="I819" i="20"/>
  <c r="I818" i="20"/>
  <c r="I817" i="20"/>
  <c r="I816" i="20"/>
  <c r="I815" i="20"/>
  <c r="I814" i="20"/>
  <c r="I813" i="20"/>
  <c r="I812" i="20"/>
  <c r="I811" i="20"/>
  <c r="I810" i="20"/>
  <c r="I809" i="20"/>
  <c r="I808" i="20"/>
  <c r="I807" i="20"/>
  <c r="I806" i="20"/>
  <c r="I805" i="20"/>
  <c r="I804" i="20"/>
  <c r="I803" i="20"/>
  <c r="I802" i="20"/>
  <c r="I801" i="20"/>
  <c r="I800" i="20"/>
  <c r="I799" i="20"/>
  <c r="I798" i="20"/>
  <c r="I797" i="20"/>
  <c r="I796" i="20"/>
  <c r="I795" i="20"/>
  <c r="I794" i="20"/>
  <c r="I793" i="20"/>
  <c r="I792" i="20"/>
  <c r="I791" i="20"/>
  <c r="I790" i="20"/>
  <c r="I789" i="20"/>
  <c r="I788" i="20"/>
  <c r="I787" i="20"/>
  <c r="I786" i="20"/>
  <c r="I785" i="20"/>
  <c r="I784" i="20"/>
  <c r="I783" i="20"/>
  <c r="I782" i="20"/>
  <c r="I781" i="20"/>
  <c r="I780" i="20"/>
  <c r="I779" i="20"/>
  <c r="I778" i="20"/>
  <c r="I777" i="20"/>
  <c r="I776" i="20"/>
  <c r="I775" i="20"/>
  <c r="I774" i="20"/>
  <c r="I773" i="20"/>
  <c r="I772" i="20"/>
  <c r="I771" i="20"/>
  <c r="I770" i="20"/>
  <c r="I769" i="20"/>
  <c r="I768" i="20"/>
  <c r="I767" i="20"/>
  <c r="I766" i="20"/>
  <c r="I765" i="20"/>
  <c r="I764" i="20"/>
  <c r="I763" i="20"/>
  <c r="I762" i="20"/>
  <c r="I761" i="20"/>
  <c r="I760" i="20"/>
  <c r="I759" i="20"/>
  <c r="I758" i="20"/>
  <c r="I757" i="20"/>
  <c r="I756" i="20"/>
  <c r="I755" i="20"/>
  <c r="I754" i="20"/>
  <c r="I753" i="20"/>
  <c r="I752" i="20"/>
  <c r="I751" i="20"/>
  <c r="I750" i="20"/>
  <c r="I749" i="20"/>
  <c r="I748" i="20"/>
  <c r="I747" i="20"/>
  <c r="I746" i="20"/>
  <c r="I745" i="20"/>
  <c r="I744" i="20"/>
  <c r="I743" i="20"/>
  <c r="I742" i="20"/>
  <c r="I741" i="20"/>
  <c r="I740" i="20"/>
  <c r="I739" i="20"/>
  <c r="I738" i="20"/>
  <c r="I737" i="20"/>
  <c r="I736" i="20"/>
  <c r="I735" i="20"/>
  <c r="I734" i="20"/>
  <c r="I733" i="20"/>
  <c r="I732" i="20"/>
  <c r="I731" i="20"/>
  <c r="I730" i="20"/>
  <c r="I729" i="20"/>
  <c r="I728" i="20"/>
  <c r="I727" i="20"/>
  <c r="I726" i="20"/>
  <c r="I725" i="20"/>
  <c r="I724" i="20"/>
  <c r="I723" i="20"/>
  <c r="I722" i="20"/>
  <c r="I721" i="20"/>
  <c r="I720" i="20"/>
  <c r="I719" i="20"/>
  <c r="I718" i="20"/>
  <c r="I717" i="20"/>
  <c r="I716" i="20"/>
  <c r="I715" i="20"/>
  <c r="I714" i="20"/>
  <c r="I713" i="20"/>
  <c r="I712" i="20"/>
  <c r="I711" i="20"/>
  <c r="I710" i="20"/>
  <c r="I709" i="20"/>
  <c r="I708" i="20"/>
  <c r="I707" i="20"/>
  <c r="I706" i="20"/>
  <c r="I705" i="20"/>
  <c r="I704" i="20"/>
  <c r="I703" i="20"/>
  <c r="I702" i="20"/>
  <c r="I701" i="20"/>
  <c r="I700" i="20"/>
  <c r="I699" i="20"/>
  <c r="I698" i="20"/>
  <c r="I697" i="20"/>
  <c r="I696" i="20"/>
  <c r="I695" i="20"/>
  <c r="I694" i="20"/>
  <c r="I693" i="20"/>
  <c r="I692" i="20"/>
  <c r="I691" i="20"/>
  <c r="I690" i="20"/>
  <c r="I689" i="20"/>
  <c r="I688" i="20"/>
  <c r="I687" i="20"/>
  <c r="I686" i="20"/>
  <c r="I685" i="20"/>
  <c r="I684" i="20"/>
  <c r="I683" i="20"/>
  <c r="I682" i="20"/>
  <c r="I681" i="20"/>
  <c r="I680" i="20"/>
  <c r="I679" i="20"/>
  <c r="I678" i="20"/>
  <c r="I677" i="20"/>
  <c r="I676" i="20"/>
  <c r="I675" i="20"/>
  <c r="I674" i="20"/>
  <c r="I673" i="20"/>
  <c r="I672" i="20"/>
  <c r="I671" i="20"/>
  <c r="I670" i="20"/>
  <c r="I669" i="20"/>
  <c r="I668" i="20"/>
  <c r="I667" i="20"/>
  <c r="I666" i="20"/>
  <c r="I665" i="20"/>
  <c r="I664" i="20"/>
  <c r="I663" i="20"/>
  <c r="I662" i="20"/>
  <c r="I661" i="20"/>
  <c r="I660" i="20"/>
  <c r="I659" i="20"/>
  <c r="I658" i="20"/>
  <c r="I657" i="20"/>
  <c r="I656" i="20"/>
  <c r="I655" i="20"/>
  <c r="I654" i="20"/>
  <c r="I653" i="20"/>
  <c r="I652" i="20"/>
  <c r="I651" i="20"/>
  <c r="I650" i="20"/>
  <c r="I649" i="20"/>
  <c r="I648" i="20"/>
  <c r="I647" i="20"/>
  <c r="I646" i="20"/>
  <c r="I645" i="20"/>
  <c r="I644" i="20"/>
  <c r="I643" i="20"/>
  <c r="I642" i="20"/>
  <c r="I641" i="20"/>
  <c r="I640" i="20"/>
  <c r="I639" i="20"/>
  <c r="I638" i="20"/>
  <c r="I637" i="20"/>
  <c r="I636" i="20"/>
  <c r="I635" i="20"/>
  <c r="I634" i="20"/>
  <c r="I633" i="20"/>
  <c r="I632" i="20"/>
  <c r="I631" i="20"/>
  <c r="I630" i="20"/>
  <c r="I629" i="20"/>
  <c r="I628" i="20"/>
  <c r="I627" i="20"/>
  <c r="I626" i="20"/>
  <c r="I625" i="20"/>
  <c r="I624" i="20"/>
  <c r="I623" i="20"/>
  <c r="I622" i="20"/>
  <c r="I621" i="20"/>
  <c r="I620" i="20"/>
  <c r="I619" i="20"/>
  <c r="I618" i="20"/>
  <c r="I617" i="20"/>
  <c r="I616" i="20"/>
  <c r="I615" i="20"/>
  <c r="I614" i="20"/>
  <c r="I613" i="20"/>
  <c r="I612" i="20"/>
  <c r="I611" i="20"/>
  <c r="I610" i="20"/>
  <c r="I609" i="20"/>
  <c r="I608" i="20"/>
  <c r="I607" i="20"/>
  <c r="I606" i="20"/>
  <c r="I605" i="20"/>
  <c r="I604" i="20"/>
  <c r="I603" i="20"/>
  <c r="I602" i="20"/>
  <c r="I601" i="20"/>
  <c r="I600" i="20"/>
  <c r="I599" i="20"/>
  <c r="I598" i="20"/>
  <c r="I597" i="20"/>
  <c r="I596" i="20"/>
  <c r="I595" i="20"/>
  <c r="I594" i="20"/>
  <c r="I593" i="20"/>
  <c r="I592" i="20"/>
  <c r="I591" i="20"/>
  <c r="I590" i="20"/>
  <c r="I589" i="20"/>
  <c r="I588" i="20"/>
  <c r="I587" i="20"/>
  <c r="I586" i="20"/>
  <c r="I585" i="20"/>
  <c r="I584" i="20"/>
  <c r="I583" i="20"/>
  <c r="I582" i="20"/>
  <c r="I581" i="20"/>
  <c r="I580" i="20"/>
  <c r="I579" i="20"/>
  <c r="I578" i="20"/>
  <c r="I577" i="20"/>
  <c r="I576" i="20"/>
  <c r="I575" i="20"/>
  <c r="I574" i="20"/>
  <c r="I573" i="20"/>
  <c r="I572" i="20"/>
  <c r="I571" i="20"/>
  <c r="I570" i="20"/>
  <c r="I569" i="20"/>
  <c r="I568" i="20"/>
  <c r="I567" i="20"/>
  <c r="I566" i="20"/>
  <c r="I565" i="20"/>
  <c r="I564" i="20"/>
  <c r="I563" i="20"/>
  <c r="I562" i="20"/>
  <c r="I561" i="20"/>
  <c r="I560" i="20"/>
  <c r="I559" i="20"/>
  <c r="I558" i="20"/>
  <c r="I557" i="20"/>
  <c r="I556" i="20"/>
  <c r="I555" i="20"/>
  <c r="I554" i="20"/>
  <c r="I553" i="20"/>
  <c r="I552" i="20"/>
  <c r="I551" i="20"/>
  <c r="I550" i="20"/>
  <c r="I549" i="20"/>
  <c r="I548" i="20"/>
  <c r="I547" i="20"/>
  <c r="I546" i="20"/>
  <c r="I545" i="20"/>
  <c r="I544" i="20"/>
  <c r="I543" i="20"/>
  <c r="I542" i="20"/>
  <c r="I541" i="20"/>
  <c r="I540" i="20"/>
  <c r="I539" i="20"/>
  <c r="I538" i="20"/>
  <c r="I537" i="20"/>
  <c r="I536" i="20"/>
  <c r="I535" i="20"/>
  <c r="I534" i="20"/>
  <c r="I533" i="20"/>
  <c r="I532" i="20"/>
  <c r="I531" i="20"/>
  <c r="I530" i="20"/>
  <c r="I529" i="20"/>
  <c r="I528" i="20"/>
  <c r="I527" i="20"/>
  <c r="I526" i="20"/>
  <c r="I525" i="20"/>
  <c r="I524" i="20"/>
  <c r="I523" i="20"/>
  <c r="I522" i="20"/>
  <c r="I521" i="20"/>
  <c r="I520" i="20"/>
  <c r="I519" i="20"/>
  <c r="I518" i="20"/>
  <c r="I517" i="20"/>
  <c r="I516" i="20"/>
  <c r="I515" i="20"/>
  <c r="I514" i="20"/>
  <c r="I513" i="20"/>
  <c r="I512" i="20"/>
  <c r="I511" i="20"/>
  <c r="I510" i="20"/>
  <c r="I509" i="20"/>
  <c r="I508" i="20"/>
  <c r="I507" i="20"/>
  <c r="I506" i="20"/>
  <c r="I505" i="20"/>
  <c r="I504" i="20"/>
  <c r="I503" i="20"/>
  <c r="I502" i="20"/>
  <c r="I501" i="20"/>
  <c r="I500" i="20"/>
  <c r="I499" i="20"/>
  <c r="I498" i="20"/>
  <c r="I497" i="20"/>
  <c r="I496" i="20"/>
  <c r="I495" i="20"/>
  <c r="I494" i="20"/>
  <c r="I493" i="20"/>
  <c r="I492" i="20"/>
  <c r="I491" i="20"/>
  <c r="I490" i="20"/>
  <c r="I489" i="20"/>
  <c r="I488" i="20"/>
  <c r="I487" i="20"/>
  <c r="I486" i="20"/>
  <c r="I485" i="20"/>
  <c r="I484" i="20"/>
  <c r="I483" i="20"/>
  <c r="I482" i="20"/>
  <c r="I481" i="20"/>
  <c r="I480" i="20"/>
  <c r="I479" i="20"/>
  <c r="I478" i="20"/>
  <c r="I477" i="20"/>
  <c r="I476" i="20"/>
  <c r="I475" i="20"/>
  <c r="I474" i="20"/>
  <c r="I473" i="20"/>
  <c r="I472" i="20"/>
  <c r="I471" i="20"/>
  <c r="I470" i="20"/>
  <c r="I469" i="20"/>
  <c r="I468" i="20"/>
  <c r="I467" i="20"/>
  <c r="I466" i="20"/>
  <c r="I465" i="20"/>
  <c r="I464" i="20"/>
  <c r="I463" i="20"/>
  <c r="I462" i="20"/>
  <c r="I461" i="20"/>
  <c r="I460" i="20"/>
  <c r="I459" i="20"/>
  <c r="I458" i="20"/>
  <c r="I457" i="20"/>
  <c r="I456" i="20"/>
  <c r="I455" i="20"/>
  <c r="I454" i="20"/>
  <c r="I453" i="20"/>
  <c r="I452" i="20"/>
  <c r="I451" i="20"/>
  <c r="I450" i="20"/>
  <c r="I449" i="20"/>
  <c r="I448" i="20"/>
  <c r="I447" i="20"/>
  <c r="I446" i="20"/>
  <c r="I445" i="20"/>
  <c r="I444" i="20"/>
  <c r="I443" i="20"/>
  <c r="I442" i="20"/>
  <c r="I441" i="20"/>
  <c r="I440" i="20"/>
  <c r="I439" i="20"/>
  <c r="I438" i="20"/>
  <c r="I437" i="20"/>
  <c r="I436" i="20"/>
  <c r="I435" i="20"/>
  <c r="I434" i="20"/>
  <c r="I433" i="20"/>
  <c r="I432" i="20"/>
  <c r="I431" i="20"/>
  <c r="I430" i="20"/>
  <c r="I429" i="20"/>
  <c r="I428" i="20"/>
  <c r="I427" i="20"/>
  <c r="I426" i="20"/>
  <c r="I425" i="20"/>
  <c r="I424" i="20"/>
  <c r="I423" i="20"/>
  <c r="I422" i="20"/>
  <c r="I421" i="20"/>
  <c r="I420" i="20"/>
  <c r="I419" i="20"/>
  <c r="I418" i="20"/>
  <c r="I417" i="20"/>
  <c r="I416" i="20"/>
  <c r="I415" i="20"/>
  <c r="I414" i="20"/>
  <c r="I413" i="20"/>
  <c r="I412" i="20"/>
  <c r="I411" i="20"/>
  <c r="I410" i="20"/>
  <c r="I409" i="20"/>
  <c r="I408" i="20"/>
  <c r="I407" i="20"/>
  <c r="I406" i="20"/>
  <c r="I405" i="20"/>
  <c r="I404" i="20"/>
  <c r="I403" i="20"/>
  <c r="I402" i="20"/>
  <c r="I401" i="20"/>
  <c r="I400" i="20"/>
  <c r="I399" i="20"/>
  <c r="I398" i="20"/>
  <c r="I397" i="20"/>
  <c r="I396" i="20"/>
  <c r="I395" i="20"/>
  <c r="I394" i="20"/>
  <c r="I393" i="20"/>
  <c r="I392" i="20"/>
  <c r="I391" i="20"/>
  <c r="I390" i="20"/>
  <c r="I389" i="20"/>
  <c r="I388" i="20"/>
  <c r="I387" i="20"/>
  <c r="I386" i="20"/>
  <c r="I385" i="20"/>
  <c r="I384" i="20"/>
  <c r="I383" i="20"/>
  <c r="I382" i="20"/>
  <c r="I381" i="20"/>
  <c r="I380" i="20"/>
  <c r="I379" i="20"/>
  <c r="I378" i="20"/>
  <c r="I377" i="20"/>
  <c r="I376" i="20"/>
  <c r="I375" i="20"/>
  <c r="I374" i="20"/>
  <c r="I373" i="20"/>
  <c r="I372" i="20"/>
  <c r="I371" i="20"/>
  <c r="I370" i="20"/>
  <c r="I369" i="20"/>
  <c r="I368" i="20"/>
  <c r="I367" i="20"/>
  <c r="I366" i="20"/>
  <c r="I365" i="20"/>
  <c r="I364" i="20"/>
  <c r="I363" i="20"/>
  <c r="I362" i="20"/>
  <c r="I361" i="20"/>
  <c r="I360" i="20"/>
  <c r="I359" i="20"/>
  <c r="I358" i="20"/>
  <c r="I357" i="20"/>
  <c r="I356" i="20"/>
  <c r="I355" i="20"/>
  <c r="I354" i="20"/>
  <c r="I353" i="20"/>
  <c r="I352" i="20"/>
  <c r="I351" i="20"/>
  <c r="I350" i="20"/>
  <c r="I349" i="20"/>
  <c r="I348" i="20"/>
  <c r="I347" i="20"/>
  <c r="I346" i="20"/>
  <c r="I345" i="20"/>
  <c r="I344" i="20"/>
  <c r="I343" i="20"/>
  <c r="I342" i="20"/>
  <c r="I341" i="20"/>
  <c r="I340" i="20"/>
  <c r="I339" i="20"/>
  <c r="I338" i="20"/>
  <c r="I337" i="20"/>
  <c r="I336" i="20"/>
  <c r="I335" i="20"/>
  <c r="I334" i="20"/>
  <c r="I333" i="20"/>
  <c r="I332" i="20"/>
  <c r="I331" i="20"/>
  <c r="I330" i="20"/>
  <c r="I329" i="20"/>
  <c r="I328" i="20"/>
  <c r="I327" i="20"/>
  <c r="I326" i="20"/>
  <c r="I325" i="20"/>
  <c r="I324" i="20"/>
  <c r="I323" i="20"/>
  <c r="I322" i="20"/>
  <c r="I321" i="20"/>
  <c r="I320" i="20"/>
  <c r="I319" i="20"/>
  <c r="I318" i="20"/>
  <c r="I317" i="20"/>
  <c r="I316" i="20"/>
  <c r="I315" i="20"/>
  <c r="I314" i="20"/>
  <c r="I313" i="20"/>
  <c r="I312" i="20"/>
  <c r="I311" i="20"/>
  <c r="I310" i="20"/>
  <c r="I309" i="20"/>
  <c r="I308" i="20"/>
  <c r="I307" i="20"/>
  <c r="I306" i="20"/>
  <c r="I305" i="20"/>
  <c r="I304" i="20"/>
  <c r="I303" i="20"/>
  <c r="I302" i="20"/>
  <c r="I301" i="20"/>
  <c r="I300" i="20"/>
  <c r="I299" i="20"/>
  <c r="I298" i="20"/>
  <c r="I297" i="20"/>
  <c r="I296" i="20"/>
  <c r="I295" i="20"/>
  <c r="I294" i="20"/>
  <c r="I293" i="20"/>
  <c r="I292" i="20"/>
  <c r="I291" i="20"/>
  <c r="I290" i="20"/>
  <c r="I289" i="20"/>
  <c r="I288" i="20"/>
  <c r="I287" i="20"/>
  <c r="I286" i="20"/>
  <c r="I285" i="20"/>
  <c r="I284" i="20"/>
  <c r="I283" i="20"/>
  <c r="I282" i="20"/>
  <c r="I281" i="20"/>
  <c r="I280" i="20"/>
  <c r="I279" i="20"/>
  <c r="I278" i="20"/>
  <c r="I277" i="20"/>
  <c r="I276" i="20"/>
  <c r="I275" i="20"/>
  <c r="I274" i="20"/>
  <c r="I273" i="20"/>
  <c r="I272" i="20"/>
  <c r="I271" i="20"/>
  <c r="I270" i="20"/>
  <c r="I269" i="20"/>
  <c r="I268" i="20"/>
  <c r="I267" i="20"/>
  <c r="I266" i="20"/>
  <c r="I265" i="20"/>
  <c r="I264" i="20"/>
  <c r="I263" i="20"/>
  <c r="I262" i="20"/>
  <c r="I261" i="20"/>
  <c r="I260" i="20"/>
  <c r="I259" i="20"/>
  <c r="I258" i="20"/>
  <c r="I257" i="20"/>
  <c r="I256" i="20"/>
  <c r="I255" i="20"/>
  <c r="I254" i="20"/>
  <c r="I253" i="20"/>
  <c r="I252" i="20"/>
  <c r="I251" i="20"/>
  <c r="I250" i="20"/>
  <c r="I249" i="20"/>
  <c r="I248" i="20"/>
  <c r="I247" i="20"/>
  <c r="I246" i="20"/>
  <c r="I245" i="20"/>
  <c r="I244" i="20"/>
  <c r="I243" i="20"/>
  <c r="I242" i="20"/>
  <c r="I241" i="20"/>
  <c r="I240" i="20"/>
  <c r="I239" i="20"/>
  <c r="I238" i="20"/>
  <c r="I237" i="20"/>
  <c r="I236" i="20"/>
  <c r="I235" i="20"/>
  <c r="I234" i="20"/>
  <c r="I233" i="20"/>
  <c r="I232" i="20"/>
  <c r="I231" i="20"/>
  <c r="I230" i="20"/>
  <c r="I229" i="20"/>
  <c r="I228" i="20"/>
  <c r="I227" i="20"/>
  <c r="I226" i="20"/>
  <c r="I225" i="20"/>
  <c r="I224" i="20"/>
  <c r="I223" i="20"/>
  <c r="I222" i="20"/>
  <c r="I221" i="20"/>
  <c r="I220" i="20"/>
  <c r="I219" i="20"/>
  <c r="I218" i="20"/>
  <c r="I217" i="20"/>
  <c r="I216" i="20"/>
  <c r="I215" i="20"/>
  <c r="I214" i="20"/>
  <c r="I213" i="20"/>
  <c r="I212" i="20"/>
  <c r="I211" i="20"/>
  <c r="I210" i="20"/>
  <c r="I209" i="20"/>
  <c r="I208" i="20"/>
  <c r="I207" i="20"/>
  <c r="I206" i="20"/>
  <c r="I205" i="20"/>
  <c r="I204" i="20"/>
  <c r="I203" i="20"/>
  <c r="I202" i="20"/>
  <c r="I201" i="20"/>
  <c r="I200" i="20"/>
  <c r="I199" i="20"/>
  <c r="I198" i="20"/>
  <c r="I197" i="20"/>
  <c r="I196" i="20"/>
  <c r="I195" i="20"/>
  <c r="I194" i="20"/>
  <c r="I193" i="20"/>
  <c r="I192" i="20"/>
  <c r="I191" i="20"/>
  <c r="I190" i="20"/>
  <c r="I189" i="20"/>
  <c r="I188" i="20"/>
  <c r="I187" i="20"/>
  <c r="I186" i="20"/>
  <c r="I185" i="20"/>
  <c r="I184" i="20"/>
  <c r="I183" i="20"/>
  <c r="I182" i="20"/>
  <c r="I181" i="20"/>
  <c r="I180" i="20"/>
  <c r="I179" i="20"/>
  <c r="I178" i="20"/>
  <c r="I177" i="20"/>
  <c r="I176" i="20"/>
  <c r="I175" i="20"/>
  <c r="I174" i="20"/>
  <c r="I173" i="20"/>
  <c r="I172" i="20"/>
  <c r="I171" i="20"/>
  <c r="I170" i="20"/>
  <c r="I169" i="20"/>
  <c r="I168" i="20"/>
  <c r="I167" i="20"/>
  <c r="I166" i="20"/>
  <c r="I165" i="20"/>
  <c r="I164" i="20"/>
  <c r="I163" i="20"/>
  <c r="I162" i="20"/>
  <c r="I161" i="20"/>
  <c r="I160" i="20"/>
  <c r="I159" i="20"/>
  <c r="I158" i="20"/>
  <c r="I157" i="20"/>
  <c r="I156" i="20"/>
  <c r="I155" i="20"/>
  <c r="I154" i="20"/>
  <c r="I153" i="20"/>
  <c r="I152" i="20"/>
  <c r="I151" i="20"/>
  <c r="I150" i="20"/>
  <c r="I149" i="20"/>
  <c r="I148" i="20"/>
  <c r="I147" i="20"/>
  <c r="I146" i="20"/>
  <c r="I145" i="20"/>
  <c r="I144" i="20"/>
  <c r="I143" i="20"/>
  <c r="I142" i="20"/>
  <c r="I141" i="20"/>
  <c r="I140" i="20"/>
  <c r="I139" i="20"/>
  <c r="I138" i="20"/>
  <c r="I137" i="20"/>
  <c r="I136" i="20"/>
  <c r="I135" i="20"/>
  <c r="I134" i="20"/>
  <c r="I133" i="20"/>
  <c r="I132" i="20"/>
  <c r="I131" i="20"/>
  <c r="I130" i="20"/>
  <c r="I129" i="20"/>
  <c r="I128" i="20"/>
  <c r="I127" i="20"/>
  <c r="I126" i="20"/>
  <c r="I125" i="20"/>
  <c r="I124" i="20"/>
  <c r="I123" i="20"/>
  <c r="I122" i="20"/>
  <c r="I121" i="20"/>
  <c r="I120" i="20"/>
  <c r="I119" i="20"/>
  <c r="I118" i="20"/>
  <c r="I117" i="20"/>
  <c r="I116" i="20"/>
  <c r="I115" i="20"/>
  <c r="I114" i="20"/>
  <c r="I113" i="20"/>
  <c r="I112" i="20"/>
  <c r="I111" i="20"/>
  <c r="I110" i="20"/>
  <c r="I109" i="20"/>
  <c r="I108" i="20"/>
  <c r="I107" i="20"/>
  <c r="I106" i="20"/>
  <c r="I105" i="20"/>
  <c r="I104" i="20"/>
  <c r="I103" i="20"/>
  <c r="I102" i="20"/>
  <c r="I101" i="20"/>
  <c r="I100" i="20"/>
  <c r="I99" i="20"/>
  <c r="I98" i="20"/>
  <c r="I97" i="20"/>
  <c r="I96" i="20"/>
  <c r="I95" i="20"/>
  <c r="I94" i="20"/>
  <c r="I93" i="20"/>
  <c r="I92" i="20"/>
  <c r="I91" i="20"/>
  <c r="I90" i="20"/>
  <c r="I89" i="20"/>
  <c r="I88" i="20"/>
  <c r="I87" i="20"/>
  <c r="I86" i="20"/>
  <c r="I85" i="20"/>
  <c r="I84" i="20"/>
  <c r="I83" i="20"/>
  <c r="I82" i="20"/>
  <c r="I81" i="20"/>
  <c r="I80" i="20"/>
  <c r="I79" i="20"/>
  <c r="I78" i="20"/>
  <c r="I77" i="20"/>
  <c r="I76" i="20"/>
  <c r="I75" i="20"/>
  <c r="I74" i="20"/>
  <c r="I73" i="20"/>
  <c r="I72" i="20"/>
  <c r="I71" i="20"/>
  <c r="I70" i="20"/>
  <c r="I69" i="20"/>
  <c r="I68" i="20"/>
  <c r="I67" i="20"/>
  <c r="I66" i="20"/>
  <c r="I65" i="20"/>
  <c r="I64" i="20"/>
  <c r="I63" i="20"/>
  <c r="I62" i="20"/>
  <c r="I61" i="20"/>
  <c r="I60" i="20"/>
  <c r="I59" i="20"/>
  <c r="I58" i="20"/>
  <c r="I57" i="20"/>
  <c r="I56" i="20"/>
  <c r="I55" i="20"/>
  <c r="I54" i="20"/>
  <c r="I53" i="20"/>
  <c r="I52" i="20"/>
  <c r="I51" i="20"/>
  <c r="I50" i="20"/>
  <c r="I49" i="20"/>
  <c r="I48" i="20"/>
  <c r="I47" i="20"/>
  <c r="I46" i="20"/>
  <c r="I45" i="20"/>
  <c r="I44" i="20"/>
  <c r="I43" i="20"/>
  <c r="I42" i="20"/>
  <c r="I41" i="20"/>
  <c r="I40" i="20"/>
  <c r="I39" i="20"/>
  <c r="I38" i="20"/>
  <c r="I37" i="20"/>
  <c r="I36" i="20"/>
  <c r="I35" i="20"/>
  <c r="I34" i="20"/>
  <c r="I33" i="20"/>
  <c r="I32" i="20"/>
  <c r="I31" i="20"/>
  <c r="I30" i="20"/>
  <c r="I29" i="20"/>
  <c r="I28" i="20"/>
  <c r="I27" i="20"/>
  <c r="I26" i="20"/>
  <c r="I25" i="20"/>
  <c r="I24" i="20"/>
  <c r="I23" i="20"/>
  <c r="I22" i="20"/>
  <c r="I21" i="20"/>
  <c r="I20" i="20"/>
  <c r="I19" i="20"/>
  <c r="I18" i="20"/>
  <c r="I17" i="20"/>
  <c r="I16" i="20"/>
  <c r="I15" i="20"/>
  <c r="I7" i="20"/>
  <c r="I6" i="20"/>
  <c r="I5" i="20"/>
  <c r="I4" i="20"/>
  <c r="I3" i="20"/>
  <c r="I2" i="20"/>
  <c r="B51" i="19"/>
  <c r="G51" i="19" s="1"/>
  <c r="E78" i="19"/>
  <c r="G21" i="22" l="1"/>
  <c r="B13" i="21"/>
  <c r="G9" i="22"/>
  <c r="E1317" i="20"/>
  <c r="C17" i="21"/>
  <c r="F11" i="22"/>
  <c r="G10" i="22"/>
  <c r="G22" i="22"/>
  <c r="F23" i="22"/>
  <c r="D1315" i="20"/>
  <c r="D1316" i="20"/>
  <c r="D1317" i="20"/>
  <c r="E12" i="19"/>
  <c r="E13" i="19" s="1"/>
  <c r="E80" i="19" s="1"/>
  <c r="E1315" i="20"/>
  <c r="G1315" i="20" s="1"/>
  <c r="E1316" i="20"/>
  <c r="G1316" i="20" s="1"/>
  <c r="K47" i="22"/>
  <c r="L46" i="22"/>
  <c r="K41" i="22"/>
  <c r="L45" i="22"/>
  <c r="H2" i="26" l="1"/>
  <c r="H2" i="27"/>
  <c r="H2" i="28"/>
  <c r="H2" i="24"/>
  <c r="H2" i="23"/>
  <c r="H2" i="19"/>
  <c r="C9" i="21" s="1"/>
  <c r="H3" i="19"/>
  <c r="C14" i="21" s="1"/>
  <c r="H3" i="34"/>
  <c r="H3" i="33"/>
  <c r="H3" i="32"/>
  <c r="H3" i="31"/>
  <c r="H3" i="26"/>
  <c r="C18" i="21"/>
  <c r="C22" i="21"/>
  <c r="F1317" i="20"/>
  <c r="E14" i="19"/>
  <c r="F1315" i="20"/>
  <c r="F12" i="22"/>
  <c r="G11" i="22"/>
  <c r="G1317" i="20"/>
  <c r="L41" i="22"/>
  <c r="K42" i="22"/>
  <c r="K48" i="22"/>
  <c r="L47" i="22"/>
  <c r="E79" i="19"/>
  <c r="F1316" i="20"/>
  <c r="F24" i="22"/>
  <c r="G23" i="22"/>
  <c r="I2" i="19" l="1"/>
  <c r="B9" i="21" s="1"/>
  <c r="D10" i="21" s="1"/>
  <c r="I2" i="27"/>
  <c r="I10" i="27" s="1"/>
  <c r="I2" i="28"/>
  <c r="I10" i="28" s="1"/>
  <c r="I2" i="26"/>
  <c r="I10" i="26" s="1"/>
  <c r="I2" i="24"/>
  <c r="I2" i="23"/>
  <c r="I10" i="23" s="1"/>
  <c r="D11" i="26"/>
  <c r="F11" i="26" s="1"/>
  <c r="B28" i="26" s="1"/>
  <c r="I10" i="24"/>
  <c r="D84" i="24"/>
  <c r="F84" i="24" s="1"/>
  <c r="D10" i="24"/>
  <c r="F10" i="24" s="1"/>
  <c r="D10" i="28"/>
  <c r="F10" i="28" s="1"/>
  <c r="D84" i="28"/>
  <c r="F84" i="28" s="1"/>
  <c r="I3" i="19"/>
  <c r="B14" i="21" s="1"/>
  <c r="D12" i="21" s="1"/>
  <c r="D15" i="21" s="1"/>
  <c r="I3" i="34"/>
  <c r="D91" i="34" s="1"/>
  <c r="F91" i="34" s="1"/>
  <c r="G91" i="34" s="1"/>
  <c r="H91" i="34" s="1"/>
  <c r="K201" i="25" s="1"/>
  <c r="I3" i="33"/>
  <c r="I3" i="32"/>
  <c r="I3" i="31"/>
  <c r="D11" i="31" s="1"/>
  <c r="F11" i="31" s="1"/>
  <c r="I3" i="26"/>
  <c r="D85" i="26" s="1"/>
  <c r="F85" i="26" s="1"/>
  <c r="I4" i="19"/>
  <c r="B19" i="21" s="1"/>
  <c r="I4" i="34"/>
  <c r="I4" i="33"/>
  <c r="I4" i="32"/>
  <c r="I4" i="31"/>
  <c r="I4" i="26"/>
  <c r="D22" i="21"/>
  <c r="C23" i="21"/>
  <c r="D11" i="32"/>
  <c r="F11" i="32" s="1"/>
  <c r="D91" i="32"/>
  <c r="F91" i="32" s="1"/>
  <c r="G91" i="32" s="1"/>
  <c r="H91" i="32" s="1"/>
  <c r="E201" i="25" s="1"/>
  <c r="I11" i="32"/>
  <c r="D84" i="27"/>
  <c r="F84" i="27" s="1"/>
  <c r="D10" i="27"/>
  <c r="F10" i="27" s="1"/>
  <c r="H4" i="19"/>
  <c r="H4" i="34"/>
  <c r="H4" i="33"/>
  <c r="H4" i="32"/>
  <c r="H4" i="31"/>
  <c r="H4" i="26"/>
  <c r="D91" i="33"/>
  <c r="F91" i="33" s="1"/>
  <c r="G91" i="33" s="1"/>
  <c r="H91" i="33" s="1"/>
  <c r="H201" i="25" s="1"/>
  <c r="I11" i="33"/>
  <c r="D11" i="33"/>
  <c r="F11" i="33" s="1"/>
  <c r="D10" i="23"/>
  <c r="F10" i="23" s="1"/>
  <c r="D84" i="23"/>
  <c r="F84" i="23" s="1"/>
  <c r="I13" i="19"/>
  <c r="D80" i="19"/>
  <c r="D13" i="19"/>
  <c r="F13" i="19" s="1"/>
  <c r="F14" i="19"/>
  <c r="E81" i="19"/>
  <c r="I11" i="19"/>
  <c r="K49" i="22"/>
  <c r="L48" i="22"/>
  <c r="K43" i="22"/>
  <c r="L43" i="22" s="1"/>
  <c r="L42" i="22"/>
  <c r="D11" i="19"/>
  <c r="F11" i="19" s="1"/>
  <c r="F25" i="22"/>
  <c r="G24" i="22"/>
  <c r="C19" i="21"/>
  <c r="D17" i="21" s="1"/>
  <c r="D20" i="21" s="1"/>
  <c r="F13" i="22"/>
  <c r="G12" i="22"/>
  <c r="D78" i="19"/>
  <c r="M66" i="19" l="1"/>
  <c r="X46" i="19"/>
  <c r="L66" i="19"/>
  <c r="H66" i="19"/>
  <c r="B66" i="19"/>
  <c r="C66" i="19"/>
  <c r="G66" i="19"/>
  <c r="Y46" i="19"/>
  <c r="W46" i="19"/>
  <c r="G63" i="19"/>
  <c r="Y43" i="19"/>
  <c r="M63" i="19"/>
  <c r="B63" i="19"/>
  <c r="C63" i="19"/>
  <c r="X43" i="19"/>
  <c r="W43" i="19"/>
  <c r="L63" i="19"/>
  <c r="H63" i="19"/>
  <c r="G65" i="19"/>
  <c r="B65" i="19"/>
  <c r="C65" i="19"/>
  <c r="W45" i="19"/>
  <c r="Y45" i="19"/>
  <c r="M65" i="19"/>
  <c r="X45" i="19"/>
  <c r="L65" i="19"/>
  <c r="H65" i="19"/>
  <c r="E31" i="19"/>
  <c r="D31" i="19"/>
  <c r="C31" i="19"/>
  <c r="E28" i="19"/>
  <c r="D28" i="19"/>
  <c r="C28" i="19"/>
  <c r="D30" i="19"/>
  <c r="C30" i="19"/>
  <c r="E30" i="19"/>
  <c r="O46" i="19"/>
  <c r="M46" i="19"/>
  <c r="D46" i="19"/>
  <c r="C46" i="19"/>
  <c r="L31" i="19"/>
  <c r="X31" i="19"/>
  <c r="M31" i="19"/>
  <c r="O31" i="19"/>
  <c r="E46" i="19"/>
  <c r="N46" i="19"/>
  <c r="W31" i="19"/>
  <c r="Y31" i="19"/>
  <c r="N31" i="19"/>
  <c r="V31" i="19"/>
  <c r="E43" i="19"/>
  <c r="L28" i="19"/>
  <c r="O43" i="19"/>
  <c r="N43" i="19"/>
  <c r="V28" i="19"/>
  <c r="B28" i="19"/>
  <c r="D43" i="19"/>
  <c r="C43" i="19"/>
  <c r="W28" i="19"/>
  <c r="X28" i="19"/>
  <c r="Y28" i="19"/>
  <c r="M28" i="19"/>
  <c r="N28" i="19"/>
  <c r="O28" i="19"/>
  <c r="M43" i="19"/>
  <c r="V30" i="19"/>
  <c r="W30" i="19"/>
  <c r="X30" i="19"/>
  <c r="M30" i="19"/>
  <c r="O30" i="19"/>
  <c r="M45" i="19"/>
  <c r="L30" i="19"/>
  <c r="O45" i="19"/>
  <c r="E45" i="19"/>
  <c r="N45" i="19"/>
  <c r="D45" i="19"/>
  <c r="C45" i="19"/>
  <c r="Y30" i="19"/>
  <c r="N30" i="19"/>
  <c r="B28" i="31"/>
  <c r="B35" i="31" s="1"/>
  <c r="G11" i="31"/>
  <c r="I12" i="26"/>
  <c r="D12" i="26"/>
  <c r="F12" i="26" s="1"/>
  <c r="B29" i="26" s="1"/>
  <c r="D86" i="26"/>
  <c r="F86" i="26" s="1"/>
  <c r="I11" i="31"/>
  <c r="D79" i="19"/>
  <c r="D10" i="26"/>
  <c r="F10" i="26" s="1"/>
  <c r="B28" i="33"/>
  <c r="B35" i="33" s="1"/>
  <c r="G11" i="33"/>
  <c r="D95" i="31"/>
  <c r="F95" i="31" s="1"/>
  <c r="G95" i="31" s="1"/>
  <c r="H95" i="31" s="1"/>
  <c r="B202" i="25" s="1"/>
  <c r="D12" i="31"/>
  <c r="F12" i="31" s="1"/>
  <c r="I12" i="31"/>
  <c r="G85" i="28"/>
  <c r="H85" i="28" s="1"/>
  <c r="G86" i="28"/>
  <c r="H86" i="28" s="1"/>
  <c r="G87" i="28"/>
  <c r="H87" i="28" s="1"/>
  <c r="D94" i="31"/>
  <c r="F94" i="31" s="1"/>
  <c r="G94" i="31" s="1"/>
  <c r="H94" i="31" s="1"/>
  <c r="B201" i="25" s="1"/>
  <c r="D11" i="34"/>
  <c r="F11" i="34" s="1"/>
  <c r="I11" i="26"/>
  <c r="I12" i="19"/>
  <c r="D12" i="19"/>
  <c r="F12" i="19" s="1"/>
  <c r="B29" i="19" s="1"/>
  <c r="D84" i="26"/>
  <c r="F84" i="26" s="1"/>
  <c r="G87" i="26" s="1"/>
  <c r="H87" i="26" s="1"/>
  <c r="G122" i="25" s="1"/>
  <c r="I12" i="32"/>
  <c r="D92" i="32"/>
  <c r="F92" i="32" s="1"/>
  <c r="G92" i="32" s="1"/>
  <c r="H92" i="32" s="1"/>
  <c r="E202" i="25" s="1"/>
  <c r="D12" i="32"/>
  <c r="F12" i="32" s="1"/>
  <c r="B27" i="27"/>
  <c r="G11" i="27"/>
  <c r="G12" i="27"/>
  <c r="G13" i="27"/>
  <c r="B28" i="32"/>
  <c r="B35" i="32" s="1"/>
  <c r="G11" i="32"/>
  <c r="G11" i="28"/>
  <c r="B27" i="28"/>
  <c r="G12" i="28"/>
  <c r="G13" i="28"/>
  <c r="B27" i="24"/>
  <c r="G11" i="24"/>
  <c r="G12" i="24"/>
  <c r="G13" i="24"/>
  <c r="I11" i="34"/>
  <c r="B27" i="23"/>
  <c r="G11" i="23"/>
  <c r="G12" i="23"/>
  <c r="G13" i="23"/>
  <c r="I12" i="34"/>
  <c r="D92" i="34"/>
  <c r="F92" i="34" s="1"/>
  <c r="G92" i="34" s="1"/>
  <c r="H92" i="34" s="1"/>
  <c r="K202" i="25" s="1"/>
  <c r="D12" i="34"/>
  <c r="F12" i="34" s="1"/>
  <c r="G85" i="23"/>
  <c r="H85" i="23" s="1"/>
  <c r="G86" i="23"/>
  <c r="H86" i="23" s="1"/>
  <c r="G87" i="23"/>
  <c r="H87" i="23" s="1"/>
  <c r="I12" i="33"/>
  <c r="D92" i="33"/>
  <c r="F92" i="33" s="1"/>
  <c r="G92" i="33" s="1"/>
  <c r="H92" i="33" s="1"/>
  <c r="H202" i="25" s="1"/>
  <c r="D12" i="33"/>
  <c r="F12" i="33" s="1"/>
  <c r="G85" i="27"/>
  <c r="H85" i="27" s="1"/>
  <c r="G86" i="27"/>
  <c r="H86" i="27" s="1"/>
  <c r="G87" i="27"/>
  <c r="H87" i="27" s="1"/>
  <c r="G85" i="26"/>
  <c r="H85" i="26" s="1"/>
  <c r="G120" i="25" s="1"/>
  <c r="G85" i="24"/>
  <c r="H85" i="24" s="1"/>
  <c r="G86" i="24"/>
  <c r="H86" i="24" s="1"/>
  <c r="G87" i="24"/>
  <c r="H87" i="24" s="1"/>
  <c r="D25" i="21"/>
  <c r="B31" i="19"/>
  <c r="B30" i="19"/>
  <c r="G13" i="19"/>
  <c r="G14" i="19"/>
  <c r="G25" i="22"/>
  <c r="F26" i="22"/>
  <c r="L49" i="22"/>
  <c r="K50" i="22"/>
  <c r="F14" i="22"/>
  <c r="G14" i="22" s="1"/>
  <c r="G13" i="22"/>
  <c r="G12" i="19"/>
  <c r="Y53" i="19" l="1"/>
  <c r="AD53" i="19" s="1"/>
  <c r="N72" i="19"/>
  <c r="O72" i="19" s="1"/>
  <c r="N71" i="19"/>
  <c r="O71" i="19" s="1"/>
  <c r="I72" i="19"/>
  <c r="J72" i="19" s="1"/>
  <c r="I71" i="19"/>
  <c r="J71" i="19" s="1"/>
  <c r="G72" i="19"/>
  <c r="G71" i="19"/>
  <c r="M64" i="19"/>
  <c r="N70" i="19" s="1"/>
  <c r="O70" i="19" s="1"/>
  <c r="X44" i="19"/>
  <c r="X51" i="19" s="1"/>
  <c r="AC51" i="19" s="1"/>
  <c r="L64" i="19"/>
  <c r="L70" i="19" s="1"/>
  <c r="H64" i="19"/>
  <c r="I70" i="19" s="1"/>
  <c r="J70" i="19" s="1"/>
  <c r="W44" i="19"/>
  <c r="G64" i="19"/>
  <c r="G70" i="19" s="1"/>
  <c r="B64" i="19"/>
  <c r="C64" i="19"/>
  <c r="Y44" i="19"/>
  <c r="L72" i="19"/>
  <c r="L71" i="19"/>
  <c r="G32" i="25"/>
  <c r="C29" i="19"/>
  <c r="E29" i="19"/>
  <c r="D29" i="19"/>
  <c r="Y38" i="19"/>
  <c r="Y37" i="19"/>
  <c r="N53" i="19"/>
  <c r="S53" i="19" s="1"/>
  <c r="N52" i="19"/>
  <c r="S52" i="19" s="1"/>
  <c r="O37" i="19"/>
  <c r="O38" i="19"/>
  <c r="W53" i="19"/>
  <c r="AB53" i="19" s="1"/>
  <c r="W52" i="19"/>
  <c r="AB52" i="19" s="1"/>
  <c r="M53" i="19"/>
  <c r="R53" i="19" s="1"/>
  <c r="M52" i="19"/>
  <c r="R52" i="19" s="1"/>
  <c r="N38" i="19"/>
  <c r="N37" i="19"/>
  <c r="W37" i="19"/>
  <c r="O53" i="19"/>
  <c r="T53" i="19" s="1"/>
  <c r="O52" i="19"/>
  <c r="T52" i="19" s="1"/>
  <c r="X38" i="19"/>
  <c r="X53" i="19"/>
  <c r="AC53" i="19" s="1"/>
  <c r="X52" i="19"/>
  <c r="AC52" i="19" s="1"/>
  <c r="X37" i="19"/>
  <c r="Y52" i="19"/>
  <c r="AD52" i="19" s="1"/>
  <c r="O44" i="19"/>
  <c r="O51" i="19" s="1"/>
  <c r="T51" i="19" s="1"/>
  <c r="W29" i="19"/>
  <c r="W36" i="19" s="1"/>
  <c r="X29" i="19"/>
  <c r="X36" i="19" s="1"/>
  <c r="Y29" i="19"/>
  <c r="Y36" i="19" s="1"/>
  <c r="M29" i="19"/>
  <c r="M36" i="19" s="1"/>
  <c r="N29" i="19"/>
  <c r="N36" i="19" s="1"/>
  <c r="O29" i="19"/>
  <c r="O36" i="19" s="1"/>
  <c r="D44" i="19"/>
  <c r="C44" i="19"/>
  <c r="Y51" i="19"/>
  <c r="AD51" i="19" s="1"/>
  <c r="N44" i="19"/>
  <c r="N51" i="19" s="1"/>
  <c r="S51" i="19" s="1"/>
  <c r="W51" i="19"/>
  <c r="AB51" i="19" s="1"/>
  <c r="E44" i="19"/>
  <c r="V29" i="19"/>
  <c r="V36" i="19" s="1"/>
  <c r="M44" i="19"/>
  <c r="M51" i="19" s="1"/>
  <c r="R51" i="19" s="1"/>
  <c r="L29" i="19"/>
  <c r="L36" i="19" s="1"/>
  <c r="M38" i="19"/>
  <c r="M37" i="19"/>
  <c r="V38" i="19"/>
  <c r="V37" i="19"/>
  <c r="L37" i="19"/>
  <c r="L38" i="19"/>
  <c r="W38" i="19"/>
  <c r="F202" i="25"/>
  <c r="C121" i="25"/>
  <c r="F32" i="25"/>
  <c r="E121" i="25"/>
  <c r="I202" i="25"/>
  <c r="J202" i="25" s="1"/>
  <c r="D209" i="25" s="1"/>
  <c r="B29" i="34"/>
  <c r="B36" i="34" s="1"/>
  <c r="G12" i="34"/>
  <c r="L202" i="25"/>
  <c r="M202" i="25" s="1"/>
  <c r="E209" i="25" s="1"/>
  <c r="F121" i="25"/>
  <c r="G12" i="31"/>
  <c r="B29" i="31"/>
  <c r="B36" i="31" s="1"/>
  <c r="B27" i="26"/>
  <c r="G11" i="26"/>
  <c r="G12" i="26"/>
  <c r="G13" i="26"/>
  <c r="B36" i="26"/>
  <c r="F201" i="25"/>
  <c r="G201" i="25" s="1"/>
  <c r="C208" i="25" s="1"/>
  <c r="C120" i="25"/>
  <c r="F31" i="25"/>
  <c r="E120" i="25"/>
  <c r="I201" i="25"/>
  <c r="J201" i="25" s="1"/>
  <c r="D208" i="25" s="1"/>
  <c r="C203" i="25"/>
  <c r="D203" i="25" s="1"/>
  <c r="B210" i="25" s="1"/>
  <c r="B122" i="25"/>
  <c r="E33" i="25"/>
  <c r="G35" i="32"/>
  <c r="D147" i="25" s="1"/>
  <c r="D131" i="25"/>
  <c r="B35" i="27"/>
  <c r="B36" i="27"/>
  <c r="B37" i="27"/>
  <c r="B28" i="34"/>
  <c r="B35" i="34" s="1"/>
  <c r="G11" i="34"/>
  <c r="L201" i="25"/>
  <c r="M201" i="25" s="1"/>
  <c r="E208" i="25" s="1"/>
  <c r="F120" i="25"/>
  <c r="B29" i="33"/>
  <c r="B36" i="33" s="1"/>
  <c r="G12" i="33"/>
  <c r="C202" i="25"/>
  <c r="D202" i="25" s="1"/>
  <c r="B209" i="25" s="1"/>
  <c r="B121" i="25"/>
  <c r="E32" i="25"/>
  <c r="B35" i="23"/>
  <c r="B36" i="23"/>
  <c r="B37" i="23"/>
  <c r="B35" i="28"/>
  <c r="B36" i="28"/>
  <c r="B37" i="28"/>
  <c r="G37" i="28" s="1"/>
  <c r="B29" i="32"/>
  <c r="B36" i="32" s="1"/>
  <c r="G12" i="32"/>
  <c r="F203" i="25"/>
  <c r="G203" i="25" s="1"/>
  <c r="C210" i="25" s="1"/>
  <c r="C122" i="25"/>
  <c r="F33" i="25"/>
  <c r="E122" i="25"/>
  <c r="I203" i="25"/>
  <c r="J203" i="25" s="1"/>
  <c r="D210" i="25" s="1"/>
  <c r="C201" i="25"/>
  <c r="D201" i="25" s="1"/>
  <c r="B208" i="25" s="1"/>
  <c r="B120" i="25"/>
  <c r="E31" i="25"/>
  <c r="B35" i="24"/>
  <c r="B36" i="24"/>
  <c r="B37" i="24"/>
  <c r="G37" i="24" s="1"/>
  <c r="G202" i="25"/>
  <c r="C209" i="25" s="1"/>
  <c r="L203" i="25"/>
  <c r="M203" i="25" s="1"/>
  <c r="E210" i="25" s="1"/>
  <c r="F122" i="25"/>
  <c r="G35" i="33"/>
  <c r="E147" i="25" s="1"/>
  <c r="E131" i="25"/>
  <c r="G86" i="26"/>
  <c r="H86" i="26" s="1"/>
  <c r="G121" i="25" s="1"/>
  <c r="G35" i="31"/>
  <c r="C147" i="25" s="1"/>
  <c r="C131" i="25"/>
  <c r="D120" i="25"/>
  <c r="G31" i="25"/>
  <c r="D122" i="25"/>
  <c r="G33" i="25"/>
  <c r="D121" i="25"/>
  <c r="E22" i="25"/>
  <c r="B36" i="19"/>
  <c r="B37" i="19"/>
  <c r="B38" i="19"/>
  <c r="L50" i="22"/>
  <c r="K51" i="22"/>
  <c r="G26" i="22"/>
  <c r="F27" i="22"/>
  <c r="G36" i="28" l="1"/>
  <c r="G58" i="25" s="1"/>
  <c r="G43" i="25"/>
  <c r="G35" i="23"/>
  <c r="C54" i="25" s="1"/>
  <c r="C39" i="25"/>
  <c r="G36" i="27"/>
  <c r="F58" i="25" s="1"/>
  <c r="F43" i="25"/>
  <c r="G36" i="26"/>
  <c r="H58" i="25" s="1"/>
  <c r="B40" i="34"/>
  <c r="B40" i="33"/>
  <c r="H43" i="25"/>
  <c r="B35" i="26"/>
  <c r="B37" i="26"/>
  <c r="G35" i="28"/>
  <c r="G54" i="25" s="1"/>
  <c r="G39" i="25"/>
  <c r="E135" i="25"/>
  <c r="G36" i="33"/>
  <c r="E151" i="25" s="1"/>
  <c r="G35" i="27"/>
  <c r="F54" i="25" s="1"/>
  <c r="F39" i="25"/>
  <c r="C135" i="25"/>
  <c r="G36" i="31"/>
  <c r="C151" i="25" s="1"/>
  <c r="G36" i="24"/>
  <c r="D58" i="25" s="1"/>
  <c r="D43" i="25"/>
  <c r="D135" i="25"/>
  <c r="G36" i="32"/>
  <c r="D151" i="25" s="1"/>
  <c r="G37" i="23"/>
  <c r="C62" i="25" s="1"/>
  <c r="C47" i="25"/>
  <c r="F131" i="25"/>
  <c r="G35" i="34"/>
  <c r="F147" i="25" s="1"/>
  <c r="G36" i="34"/>
  <c r="F151" i="25" s="1"/>
  <c r="F135" i="25"/>
  <c r="G35" i="24"/>
  <c r="D54" i="25" s="1"/>
  <c r="D39" i="25"/>
  <c r="G36" i="23"/>
  <c r="C58" i="25" s="1"/>
  <c r="C43" i="25"/>
  <c r="G37" i="27"/>
  <c r="F62" i="25" s="1"/>
  <c r="F47" i="25"/>
  <c r="E62" i="25"/>
  <c r="B41" i="31"/>
  <c r="G139" i="25" s="1"/>
  <c r="B41" i="32"/>
  <c r="H139" i="25" s="1"/>
  <c r="E47" i="25"/>
  <c r="B39" i="32"/>
  <c r="H131" i="25" s="1"/>
  <c r="B39" i="31"/>
  <c r="G131" i="25" s="1"/>
  <c r="E58" i="25"/>
  <c r="B40" i="31"/>
  <c r="G135" i="25" s="1"/>
  <c r="B40" i="32"/>
  <c r="H135" i="25" s="1"/>
  <c r="E43" i="25"/>
  <c r="E19" i="25"/>
  <c r="E74" i="25"/>
  <c r="E25" i="25"/>
  <c r="E77" i="25"/>
  <c r="E80" i="25"/>
  <c r="H22" i="25"/>
  <c r="H77" i="25"/>
  <c r="F19" i="25"/>
  <c r="F74" i="25"/>
  <c r="G22" i="25"/>
  <c r="G77" i="25"/>
  <c r="G25" i="25"/>
  <c r="G80" i="25"/>
  <c r="H19" i="25"/>
  <c r="H74" i="25"/>
  <c r="H25" i="25"/>
  <c r="H80" i="25"/>
  <c r="F25" i="25"/>
  <c r="F80" i="25"/>
  <c r="F22" i="25"/>
  <c r="F77" i="25"/>
  <c r="G19" i="25"/>
  <c r="G74" i="25"/>
  <c r="E54" i="25"/>
  <c r="E39" i="25"/>
  <c r="G12" i="25"/>
  <c r="G5" i="25"/>
  <c r="G11" i="25"/>
  <c r="G4" i="25"/>
  <c r="G10" i="25"/>
  <c r="G3" i="25"/>
  <c r="F28" i="22"/>
  <c r="G28" i="22" s="1"/>
  <c r="G27" i="22"/>
  <c r="L51" i="22"/>
  <c r="K52" i="22"/>
  <c r="B41" i="33" l="1"/>
  <c r="G37" i="26"/>
  <c r="H62" i="25" s="1"/>
  <c r="B41" i="34"/>
  <c r="H47" i="25"/>
  <c r="B39" i="33"/>
  <c r="G35" i="26"/>
  <c r="H54" i="25" s="1"/>
  <c r="H39" i="25"/>
  <c r="B39" i="34"/>
  <c r="K53" i="22"/>
  <c r="L52" i="22"/>
  <c r="K54" i="22" l="1"/>
  <c r="L53" i="22"/>
  <c r="K55" i="22" l="1"/>
  <c r="L54" i="22"/>
  <c r="K56" i="22" l="1"/>
  <c r="L55" i="22"/>
  <c r="K57" i="22" l="1"/>
  <c r="L56" i="22"/>
  <c r="K58" i="22" l="1"/>
  <c r="L58" i="22" s="1"/>
  <c r="L57" i="22"/>
  <c r="O7" i="18" l="1"/>
  <c r="Q15" i="18" s="1"/>
  <c r="E5" i="15" l="1"/>
  <c r="E4" i="15"/>
  <c r="E3" i="15"/>
  <c r="O8" i="18" l="1"/>
  <c r="O12" i="18"/>
  <c r="I34" i="18"/>
  <c r="I33" i="18"/>
  <c r="B33" i="18"/>
  <c r="B34" i="18" s="1"/>
  <c r="B35" i="18" s="1"/>
  <c r="B36" i="18" s="1"/>
  <c r="B37" i="18" s="1"/>
  <c r="B38" i="18" s="1"/>
  <c r="B39" i="18" s="1"/>
  <c r="B40" i="18" s="1"/>
  <c r="I32" i="18"/>
  <c r="I31" i="18"/>
  <c r="I30" i="18"/>
  <c r="I29" i="18"/>
  <c r="I28" i="18"/>
  <c r="I27" i="18"/>
  <c r="F27" i="18"/>
  <c r="F28" i="18" s="1"/>
  <c r="G26" i="18"/>
  <c r="I22" i="18"/>
  <c r="I16" i="18"/>
  <c r="B16" i="18"/>
  <c r="B17" i="18" s="1"/>
  <c r="B18" i="18" s="1"/>
  <c r="B19" i="18" s="1"/>
  <c r="B20" i="18" s="1"/>
  <c r="B21" i="18" s="1"/>
  <c r="B22" i="18" s="1"/>
  <c r="B23" i="18" s="1"/>
  <c r="I15" i="18"/>
  <c r="I14" i="18"/>
  <c r="I12" i="18"/>
  <c r="I11" i="18"/>
  <c r="I10" i="18"/>
  <c r="I9" i="18"/>
  <c r="F9" i="18"/>
  <c r="F10" i="18" s="1"/>
  <c r="G8" i="18"/>
  <c r="I4" i="18"/>
  <c r="B84" i="17"/>
  <c r="B85" i="17" s="1"/>
  <c r="B86" i="17" s="1"/>
  <c r="B87" i="17" s="1"/>
  <c r="B88" i="17" s="1"/>
  <c r="B89" i="17" s="1"/>
  <c r="B90" i="17" s="1"/>
  <c r="B91" i="17" s="1"/>
  <c r="B74" i="17"/>
  <c r="B75" i="17" s="1"/>
  <c r="B76" i="17" s="1"/>
  <c r="B77" i="17" s="1"/>
  <c r="B78" i="17" s="1"/>
  <c r="B79" i="17" s="1"/>
  <c r="B80" i="17" s="1"/>
  <c r="B81" i="17" s="1"/>
  <c r="B64" i="17"/>
  <c r="B65" i="17" s="1"/>
  <c r="B66" i="17" s="1"/>
  <c r="B67" i="17" s="1"/>
  <c r="B68" i="17" s="1"/>
  <c r="B69" i="17" s="1"/>
  <c r="B70" i="17" s="1"/>
  <c r="B71" i="17" s="1"/>
  <c r="B52" i="17"/>
  <c r="B53" i="17" s="1"/>
  <c r="B54" i="17" s="1"/>
  <c r="B55" i="17" s="1"/>
  <c r="B56" i="17" s="1"/>
  <c r="B57" i="17" s="1"/>
  <c r="B58" i="17" s="1"/>
  <c r="B59" i="17" s="1"/>
  <c r="K49" i="17"/>
  <c r="K50" i="17" s="1"/>
  <c r="L48" i="17"/>
  <c r="K44" i="17"/>
  <c r="K45" i="17" s="1"/>
  <c r="L43" i="17"/>
  <c r="B42" i="17"/>
  <c r="B43" i="17" s="1"/>
  <c r="B44" i="17" s="1"/>
  <c r="B45" i="17" s="1"/>
  <c r="B46" i="17" s="1"/>
  <c r="B47" i="17" s="1"/>
  <c r="B48" i="17" s="1"/>
  <c r="B49" i="17" s="1"/>
  <c r="D37" i="17"/>
  <c r="C37" i="17"/>
  <c r="D36" i="17"/>
  <c r="C36" i="17"/>
  <c r="D35" i="17"/>
  <c r="C35" i="17"/>
  <c r="D34" i="17"/>
  <c r="C34" i="17"/>
  <c r="D33" i="17"/>
  <c r="C33" i="17"/>
  <c r="S32" i="17"/>
  <c r="D26" i="17" s="1"/>
  <c r="N32" i="17"/>
  <c r="D32" i="17"/>
  <c r="C32" i="17"/>
  <c r="S31" i="17"/>
  <c r="D25" i="17" s="1"/>
  <c r="N31" i="17"/>
  <c r="D31" i="17"/>
  <c r="C31" i="17"/>
  <c r="S30" i="17"/>
  <c r="D24" i="17" s="1"/>
  <c r="N30" i="17"/>
  <c r="D30" i="17"/>
  <c r="C30" i="17"/>
  <c r="B30" i="17"/>
  <c r="B31" i="17" s="1"/>
  <c r="B32" i="17" s="1"/>
  <c r="B33" i="17" s="1"/>
  <c r="B34" i="17" s="1"/>
  <c r="B35" i="17" s="1"/>
  <c r="B36" i="17" s="1"/>
  <c r="B37" i="17" s="1"/>
  <c r="S29" i="17"/>
  <c r="D23" i="17" s="1"/>
  <c r="N29" i="17"/>
  <c r="D29" i="17"/>
  <c r="C29" i="17"/>
  <c r="S28" i="17"/>
  <c r="D22" i="17" s="1"/>
  <c r="N28" i="17"/>
  <c r="S27" i="17"/>
  <c r="D21" i="17" s="1"/>
  <c r="N27" i="17"/>
  <c r="S26" i="17"/>
  <c r="D20" i="17" s="1"/>
  <c r="N26" i="17"/>
  <c r="S25" i="17"/>
  <c r="N25" i="17"/>
  <c r="F25" i="17"/>
  <c r="F26" i="17" s="1"/>
  <c r="S24" i="17"/>
  <c r="D18" i="17" s="1"/>
  <c r="N24" i="17"/>
  <c r="G24" i="17"/>
  <c r="C23" i="17"/>
  <c r="D19" i="17"/>
  <c r="B19" i="17"/>
  <c r="B20" i="17" s="1"/>
  <c r="B21" i="17" s="1"/>
  <c r="B22" i="17" s="1"/>
  <c r="B23" i="17" s="1"/>
  <c r="B24" i="17" s="1"/>
  <c r="B25" i="17" s="1"/>
  <c r="B26" i="17" s="1"/>
  <c r="D16" i="17"/>
  <c r="C16" i="17"/>
  <c r="S15" i="17"/>
  <c r="C26" i="17" s="1"/>
  <c r="N15" i="17"/>
  <c r="D15" i="17"/>
  <c r="C15" i="17"/>
  <c r="S14" i="17"/>
  <c r="C25" i="17" s="1"/>
  <c r="N14" i="17"/>
  <c r="D14" i="17"/>
  <c r="C14" i="17"/>
  <c r="S13" i="17"/>
  <c r="C24" i="17" s="1"/>
  <c r="N13" i="17"/>
  <c r="D13" i="17"/>
  <c r="C13" i="17"/>
  <c r="N12" i="17"/>
  <c r="D12" i="17"/>
  <c r="C12" i="17"/>
  <c r="S11" i="17"/>
  <c r="C22" i="17" s="1"/>
  <c r="N11" i="17"/>
  <c r="D11" i="17"/>
  <c r="C11" i="17"/>
  <c r="S10" i="17"/>
  <c r="C21" i="17" s="1"/>
  <c r="N10" i="17"/>
  <c r="D10" i="17"/>
  <c r="C10" i="17"/>
  <c r="S9" i="17"/>
  <c r="C20" i="17" s="1"/>
  <c r="N9" i="17"/>
  <c r="F9" i="17"/>
  <c r="F10" i="17" s="1"/>
  <c r="D9" i="17"/>
  <c r="C9" i="17"/>
  <c r="B9" i="17"/>
  <c r="B10" i="17" s="1"/>
  <c r="B11" i="17" s="1"/>
  <c r="B12" i="17" s="1"/>
  <c r="B13" i="17" s="1"/>
  <c r="B14" i="17" s="1"/>
  <c r="B15" i="17" s="1"/>
  <c r="B16" i="17" s="1"/>
  <c r="S8" i="17"/>
  <c r="C19" i="17" s="1"/>
  <c r="N8" i="17"/>
  <c r="G8" i="17"/>
  <c r="D8" i="17"/>
  <c r="C8" i="17"/>
  <c r="S7" i="17"/>
  <c r="C18" i="17" s="1"/>
  <c r="N7" i="17"/>
  <c r="G7" i="17"/>
  <c r="P7" i="18" l="1"/>
  <c r="P12" i="18"/>
  <c r="Q20" i="18"/>
  <c r="P8" i="18"/>
  <c r="Q16" i="18"/>
  <c r="O25" i="18"/>
  <c r="P25" i="18" s="1"/>
  <c r="O30" i="18"/>
  <c r="P30" i="18" s="1"/>
  <c r="O26" i="18"/>
  <c r="P26" i="18" s="1"/>
  <c r="C40" i="18"/>
  <c r="C39" i="18"/>
  <c r="C32" i="18"/>
  <c r="C38" i="18"/>
  <c r="C37" i="18"/>
  <c r="C36" i="18"/>
  <c r="C35" i="18"/>
  <c r="C34" i="18"/>
  <c r="C33" i="18"/>
  <c r="F11" i="18"/>
  <c r="G10" i="18"/>
  <c r="G9" i="18"/>
  <c r="D40" i="18"/>
  <c r="D39" i="18"/>
  <c r="D38" i="18"/>
  <c r="D37" i="18"/>
  <c r="D36" i="18"/>
  <c r="D35" i="18"/>
  <c r="D34" i="18"/>
  <c r="D33" i="18"/>
  <c r="D32" i="18"/>
  <c r="F29" i="18"/>
  <c r="G28" i="18"/>
  <c r="G27" i="18"/>
  <c r="F11" i="17"/>
  <c r="G10" i="17"/>
  <c r="G9" i="17"/>
  <c r="F27" i="17"/>
  <c r="G26" i="17"/>
  <c r="K46" i="17"/>
  <c r="L45" i="17"/>
  <c r="K51" i="17"/>
  <c r="L50" i="17"/>
  <c r="G25" i="17"/>
  <c r="L44" i="17"/>
  <c r="L49" i="17"/>
  <c r="R16" i="18" l="1"/>
  <c r="R20" i="18"/>
  <c r="R15" i="18"/>
  <c r="F30" i="18"/>
  <c r="G29" i="18"/>
  <c r="F12" i="18"/>
  <c r="G11" i="18"/>
  <c r="K52" i="17"/>
  <c r="L51" i="17"/>
  <c r="K47" i="17"/>
  <c r="L47" i="17" s="1"/>
  <c r="L46" i="17"/>
  <c r="F28" i="17"/>
  <c r="G27" i="17"/>
  <c r="F12" i="17"/>
  <c r="G11" i="17"/>
  <c r="S20" i="18" l="1"/>
  <c r="S16" i="18"/>
  <c r="F13" i="18"/>
  <c r="G12" i="18"/>
  <c r="F31" i="18"/>
  <c r="G30" i="18"/>
  <c r="F13" i="17"/>
  <c r="G12" i="17"/>
  <c r="F29" i="17"/>
  <c r="G28" i="17"/>
  <c r="K53" i="17"/>
  <c r="L52" i="17"/>
  <c r="P27" i="17"/>
  <c r="P26" i="17"/>
  <c r="P25" i="17"/>
  <c r="P24" i="17"/>
  <c r="P7" i="17"/>
  <c r="F32" i="18" l="1"/>
  <c r="G31" i="18"/>
  <c r="F14" i="18"/>
  <c r="G13" i="18"/>
  <c r="C41" i="17"/>
  <c r="C51" i="17" s="1"/>
  <c r="Q7" i="17"/>
  <c r="D41" i="17"/>
  <c r="D51" i="17" s="1"/>
  <c r="Q24" i="17"/>
  <c r="D42" i="17"/>
  <c r="D52" i="17" s="1"/>
  <c r="Q25" i="17"/>
  <c r="D43" i="17"/>
  <c r="D53" i="17" s="1"/>
  <c r="Q26" i="17"/>
  <c r="D44" i="17"/>
  <c r="D54" i="17" s="1"/>
  <c r="Q27" i="17"/>
  <c r="K54" i="17"/>
  <c r="L53" i="17"/>
  <c r="F30" i="17"/>
  <c r="G29" i="17"/>
  <c r="F14" i="17"/>
  <c r="G13" i="17"/>
  <c r="F15" i="18" l="1"/>
  <c r="G14" i="18"/>
  <c r="F33" i="18"/>
  <c r="G32" i="18"/>
  <c r="F15" i="17"/>
  <c r="G15" i="17" s="1"/>
  <c r="G14" i="17"/>
  <c r="F31" i="17"/>
  <c r="G30" i="17"/>
  <c r="K55" i="17"/>
  <c r="L54" i="17"/>
  <c r="D66" i="17"/>
  <c r="Y27" i="17"/>
  <c r="T27" i="17"/>
  <c r="R27" i="17"/>
  <c r="X27" i="17"/>
  <c r="Z27" i="17"/>
  <c r="D65" i="17"/>
  <c r="Y26" i="17"/>
  <c r="T26" i="17"/>
  <c r="R26" i="17"/>
  <c r="X26" i="17"/>
  <c r="Z26" i="17"/>
  <c r="D64" i="17"/>
  <c r="Y25" i="17"/>
  <c r="T25" i="17"/>
  <c r="R25" i="17"/>
  <c r="X25" i="17"/>
  <c r="Z25" i="17"/>
  <c r="D63" i="17"/>
  <c r="Y24" i="17"/>
  <c r="AD24" i="17" s="1"/>
  <c r="T24" i="17"/>
  <c r="R24" i="17"/>
  <c r="X24" i="17"/>
  <c r="AC24" i="17" s="1"/>
  <c r="Z24" i="17"/>
  <c r="AE24" i="17" s="1"/>
  <c r="C63" i="17"/>
  <c r="Y7" i="17"/>
  <c r="T7" i="17"/>
  <c r="R7" i="17"/>
  <c r="X7" i="17"/>
  <c r="Z7" i="17"/>
  <c r="F34" i="18" l="1"/>
  <c r="G34" i="18" s="1"/>
  <c r="G33" i="18"/>
  <c r="F16" i="18"/>
  <c r="G16" i="18" s="1"/>
  <c r="G15" i="18"/>
  <c r="C83" i="17"/>
  <c r="C73" i="17"/>
  <c r="D83" i="17"/>
  <c r="D73" i="17"/>
  <c r="D84" i="17"/>
  <c r="D74" i="17"/>
  <c r="D85" i="17"/>
  <c r="D75" i="17"/>
  <c r="D86" i="17"/>
  <c r="D76" i="17"/>
  <c r="K56" i="17"/>
  <c r="L55" i="17"/>
  <c r="F32" i="17"/>
  <c r="G32" i="17" s="1"/>
  <c r="G31" i="17"/>
  <c r="K57" i="17" l="1"/>
  <c r="L56" i="17"/>
  <c r="K58" i="17" l="1"/>
  <c r="L57" i="17"/>
  <c r="P29" i="17"/>
  <c r="P28" i="17"/>
  <c r="P9" i="17"/>
  <c r="P8" i="17"/>
  <c r="C42" i="17" l="1"/>
  <c r="C52" i="17" s="1"/>
  <c r="Q8" i="17"/>
  <c r="C43" i="17"/>
  <c r="C53" i="17" s="1"/>
  <c r="Q9" i="17"/>
  <c r="D45" i="17"/>
  <c r="D55" i="17" s="1"/>
  <c r="Q28" i="17"/>
  <c r="D46" i="17"/>
  <c r="D56" i="17" s="1"/>
  <c r="Q29" i="17"/>
  <c r="K59" i="17"/>
  <c r="L58" i="17"/>
  <c r="K60" i="17" l="1"/>
  <c r="L59" i="17"/>
  <c r="D68" i="17"/>
  <c r="Y29" i="17"/>
  <c r="AD26" i="17" s="1"/>
  <c r="T29" i="17"/>
  <c r="R29" i="17"/>
  <c r="X29" i="17"/>
  <c r="AC26" i="17" s="1"/>
  <c r="Z29" i="17"/>
  <c r="AE26" i="17" s="1"/>
  <c r="D67" i="17"/>
  <c r="Y28" i="17"/>
  <c r="AD25" i="17" s="1"/>
  <c r="T28" i="17"/>
  <c r="R28" i="17"/>
  <c r="X28" i="17"/>
  <c r="AC25" i="17" s="1"/>
  <c r="Z28" i="17"/>
  <c r="AE25" i="17" s="1"/>
  <c r="C65" i="17"/>
  <c r="Y9" i="17"/>
  <c r="T9" i="17"/>
  <c r="R9" i="17"/>
  <c r="X9" i="17"/>
  <c r="Z9" i="17"/>
  <c r="C64" i="17"/>
  <c r="Y8" i="17"/>
  <c r="T8" i="17"/>
  <c r="R8" i="17"/>
  <c r="X8" i="17"/>
  <c r="Z8" i="17"/>
  <c r="C84" i="17" l="1"/>
  <c r="C74" i="17"/>
  <c r="C85" i="17"/>
  <c r="C75" i="17"/>
  <c r="D87" i="17"/>
  <c r="D77" i="17"/>
  <c r="D88" i="17"/>
  <c r="D78" i="17"/>
  <c r="K61" i="17"/>
  <c r="L60" i="17"/>
  <c r="P32" i="17"/>
  <c r="P31" i="17"/>
  <c r="P30" i="17"/>
  <c r="P14" i="17"/>
  <c r="P13" i="17"/>
  <c r="P12" i="17"/>
  <c r="P11" i="17"/>
  <c r="P10" i="17"/>
  <c r="C44" i="17" l="1"/>
  <c r="C54" i="17" s="1"/>
  <c r="Q10" i="17"/>
  <c r="C45" i="17"/>
  <c r="C55" i="17" s="1"/>
  <c r="Q11" i="17"/>
  <c r="C46" i="17"/>
  <c r="C56" i="17" s="1"/>
  <c r="Q12" i="17"/>
  <c r="C47" i="17"/>
  <c r="C57" i="17" s="1"/>
  <c r="Q13" i="17"/>
  <c r="C48" i="17"/>
  <c r="C58" i="17" s="1"/>
  <c r="Q14" i="17"/>
  <c r="D47" i="17"/>
  <c r="D57" i="17" s="1"/>
  <c r="Q30" i="17"/>
  <c r="D48" i="17"/>
  <c r="D58" i="17" s="1"/>
  <c r="Q31" i="17"/>
  <c r="D49" i="17"/>
  <c r="D59" i="17" s="1"/>
  <c r="Q32" i="17"/>
  <c r="K62" i="17"/>
  <c r="L61" i="17"/>
  <c r="L62" i="17" l="1"/>
  <c r="P15" i="17"/>
  <c r="D71" i="17"/>
  <c r="Y32" i="17"/>
  <c r="T32" i="17"/>
  <c r="R32" i="17"/>
  <c r="X32" i="17"/>
  <c r="Z32" i="17"/>
  <c r="D70" i="17"/>
  <c r="Y31" i="17"/>
  <c r="T31" i="17"/>
  <c r="R31" i="17"/>
  <c r="X31" i="17"/>
  <c r="Z31" i="17"/>
  <c r="D69" i="17"/>
  <c r="Y30" i="17"/>
  <c r="T30" i="17"/>
  <c r="R30" i="17"/>
  <c r="X30" i="17"/>
  <c r="AC27" i="17" s="1"/>
  <c r="Z30" i="17"/>
  <c r="C70" i="17"/>
  <c r="Y14" i="17"/>
  <c r="AD9" i="17" s="1"/>
  <c r="T14" i="17"/>
  <c r="R14" i="17"/>
  <c r="X14" i="17"/>
  <c r="AC9" i="17" s="1"/>
  <c r="Z14" i="17"/>
  <c r="AE9" i="17" s="1"/>
  <c r="C69" i="17"/>
  <c r="Y13" i="17"/>
  <c r="AD8" i="17" s="1"/>
  <c r="T13" i="17"/>
  <c r="R13" i="17"/>
  <c r="X13" i="17"/>
  <c r="AC8" i="17" s="1"/>
  <c r="Z13" i="17"/>
  <c r="AE8" i="17" s="1"/>
  <c r="C68" i="17"/>
  <c r="Y12" i="17"/>
  <c r="X12" i="17"/>
  <c r="Z12" i="17"/>
  <c r="C67" i="17"/>
  <c r="Y11" i="17"/>
  <c r="T11" i="17"/>
  <c r="R11" i="17"/>
  <c r="X11" i="17"/>
  <c r="Z11" i="17"/>
  <c r="C66" i="17"/>
  <c r="Y10" i="17"/>
  <c r="AD7" i="17" s="1"/>
  <c r="T10" i="17"/>
  <c r="R10" i="17"/>
  <c r="X10" i="17"/>
  <c r="AC7" i="17" s="1"/>
  <c r="Z10" i="17"/>
  <c r="AE27" i="17" l="1"/>
  <c r="AD27" i="17"/>
  <c r="AE7" i="17"/>
  <c r="AE29" i="17"/>
  <c r="AE28" i="17"/>
  <c r="AC29" i="17"/>
  <c r="AC28" i="17"/>
  <c r="AD29" i="17"/>
  <c r="AD28" i="17"/>
  <c r="C86" i="17"/>
  <c r="C76" i="17"/>
  <c r="C87" i="17"/>
  <c r="C77" i="17"/>
  <c r="C88" i="17"/>
  <c r="C78" i="17"/>
  <c r="C89" i="17"/>
  <c r="C79" i="17"/>
  <c r="C90" i="17"/>
  <c r="C80" i="17"/>
  <c r="D89" i="17"/>
  <c r="D79" i="17"/>
  <c r="D90" i="17"/>
  <c r="D80" i="17"/>
  <c r="D91" i="17"/>
  <c r="D81" i="17"/>
  <c r="C49" i="17"/>
  <c r="C59" i="17" s="1"/>
  <c r="Q15" i="17"/>
  <c r="C71" i="17" l="1"/>
  <c r="Y15" i="17"/>
  <c r="T15" i="17"/>
  <c r="R15" i="17"/>
  <c r="X15" i="17"/>
  <c r="Z15" i="17"/>
  <c r="C91" i="17" l="1"/>
  <c r="C81" i="17"/>
  <c r="G16" i="7" l="1"/>
  <c r="H16" i="7" s="1"/>
  <c r="G20" i="7"/>
  <c r="H20" i="7" s="1"/>
  <c r="G15" i="7"/>
  <c r="H15" i="7" s="1"/>
  <c r="H14" i="7"/>
  <c r="E16" i="16"/>
  <c r="D16" i="16"/>
  <c r="C16" i="16"/>
  <c r="F14" i="16"/>
  <c r="F13" i="16"/>
  <c r="F12" i="16"/>
  <c r="F11" i="16"/>
  <c r="F6" i="16"/>
  <c r="F5" i="16"/>
  <c r="F16" i="16" l="1"/>
  <c r="I20" i="7"/>
  <c r="I16" i="7"/>
  <c r="D5" i="15"/>
  <c r="C5" i="15"/>
  <c r="D4" i="15"/>
  <c r="C4" i="15"/>
  <c r="D3" i="15"/>
  <c r="C3" i="15"/>
  <c r="D4" i="14"/>
  <c r="C4" i="14"/>
  <c r="B4" i="14"/>
  <c r="D3" i="14"/>
  <c r="C3" i="14"/>
  <c r="B3" i="14"/>
  <c r="D2" i="14"/>
  <c r="C2" i="14"/>
  <c r="B2" i="14"/>
  <c r="P19" i="13"/>
  <c r="J11" i="13" s="1"/>
  <c r="J13" i="13"/>
  <c r="C18" i="13"/>
  <c r="J12" i="13" l="1"/>
  <c r="J15" i="13" s="1"/>
  <c r="O9" i="18"/>
  <c r="G17" i="7"/>
  <c r="H17" i="7" s="1"/>
  <c r="I17" i="7" s="1"/>
  <c r="O10" i="18"/>
  <c r="G18" i="7"/>
  <c r="H18" i="7" s="1"/>
  <c r="I18" i="7" s="1"/>
  <c r="O11" i="18"/>
  <c r="G19" i="7"/>
  <c r="H19" i="7" s="1"/>
  <c r="I19" i="7" s="1"/>
  <c r="K14" i="13"/>
  <c r="K13" i="13"/>
  <c r="K12" i="13"/>
  <c r="K11" i="13"/>
  <c r="K15" i="13" s="1"/>
  <c r="P10" i="18" l="1"/>
  <c r="Q18" i="18"/>
  <c r="O28" i="18"/>
  <c r="P28" i="18" s="1"/>
  <c r="P9" i="18"/>
  <c r="Q17" i="18"/>
  <c r="O27" i="18"/>
  <c r="P27" i="18" s="1"/>
  <c r="P11" i="18"/>
  <c r="Q19" i="18"/>
  <c r="O29" i="18"/>
  <c r="P29" i="18" s="1"/>
  <c r="B85" i="8"/>
  <c r="B86" i="8" s="1"/>
  <c r="B87" i="8" s="1"/>
  <c r="B88" i="8" s="1"/>
  <c r="B89" i="8" s="1"/>
  <c r="B90" i="8" s="1"/>
  <c r="B91" i="8" s="1"/>
  <c r="B92" i="8" s="1"/>
  <c r="B75" i="8"/>
  <c r="B76" i="8" s="1"/>
  <c r="B77" i="8" s="1"/>
  <c r="B78" i="8" s="1"/>
  <c r="B79" i="8" s="1"/>
  <c r="B80" i="8" s="1"/>
  <c r="B81" i="8" s="1"/>
  <c r="B82" i="8" s="1"/>
  <c r="B65" i="8"/>
  <c r="B66" i="8" s="1"/>
  <c r="B67" i="8" s="1"/>
  <c r="B68" i="8" s="1"/>
  <c r="B69" i="8" s="1"/>
  <c r="B70" i="8" s="1"/>
  <c r="B71" i="8" s="1"/>
  <c r="B72" i="8" s="1"/>
  <c r="M55" i="8"/>
  <c r="M56" i="8" s="1"/>
  <c r="M57" i="8" s="1"/>
  <c r="M58" i="8" s="1"/>
  <c r="B53" i="8"/>
  <c r="B54" i="8" s="1"/>
  <c r="B55" i="8" s="1"/>
  <c r="B56" i="8" s="1"/>
  <c r="B57" i="8" s="1"/>
  <c r="B58" i="8" s="1"/>
  <c r="B59" i="8" s="1"/>
  <c r="B60" i="8" s="1"/>
  <c r="K45" i="8"/>
  <c r="K46" i="8" s="1"/>
  <c r="L44" i="8"/>
  <c r="B43" i="8"/>
  <c r="B44" i="8" s="1"/>
  <c r="B45" i="8" s="1"/>
  <c r="B46" i="8" s="1"/>
  <c r="B47" i="8" s="1"/>
  <c r="B48" i="8" s="1"/>
  <c r="B49" i="8" s="1"/>
  <c r="B50" i="8" s="1"/>
  <c r="K40" i="8"/>
  <c r="K41" i="8" s="1"/>
  <c r="L39" i="8"/>
  <c r="D37" i="8"/>
  <c r="D36" i="8"/>
  <c r="C36" i="8"/>
  <c r="D35" i="8"/>
  <c r="C35" i="8"/>
  <c r="D34" i="8"/>
  <c r="C34" i="8"/>
  <c r="D33" i="8"/>
  <c r="C33" i="8"/>
  <c r="D32" i="8"/>
  <c r="C32" i="8"/>
  <c r="B32" i="8"/>
  <c r="B33" i="8" s="1"/>
  <c r="B34" i="8" s="1"/>
  <c r="B35" i="8" s="1"/>
  <c r="B36" i="8" s="1"/>
  <c r="B37" i="8" s="1"/>
  <c r="D31" i="8"/>
  <c r="C31" i="8"/>
  <c r="D30" i="8"/>
  <c r="C30" i="8"/>
  <c r="B30" i="8"/>
  <c r="D29" i="8"/>
  <c r="C29" i="8"/>
  <c r="S28" i="8"/>
  <c r="D26" i="8" s="1"/>
  <c r="N28" i="8"/>
  <c r="S27" i="8"/>
  <c r="D25" i="8" s="1"/>
  <c r="N27" i="8"/>
  <c r="S26" i="8"/>
  <c r="D24" i="8" s="1"/>
  <c r="N26" i="8"/>
  <c r="S25" i="8"/>
  <c r="D23" i="8" s="1"/>
  <c r="N25" i="8"/>
  <c r="S24" i="8"/>
  <c r="D22" i="8" s="1"/>
  <c r="N24" i="8"/>
  <c r="S23" i="8"/>
  <c r="D21" i="8" s="1"/>
  <c r="N23" i="8"/>
  <c r="S22" i="8"/>
  <c r="D20" i="8" s="1"/>
  <c r="N22" i="8"/>
  <c r="S21" i="8"/>
  <c r="D19" i="8" s="1"/>
  <c r="N21" i="8"/>
  <c r="F21" i="8"/>
  <c r="F22" i="8" s="1"/>
  <c r="S20" i="8"/>
  <c r="N20" i="8"/>
  <c r="G20" i="8"/>
  <c r="B19" i="8"/>
  <c r="B20" i="8" s="1"/>
  <c r="B21" i="8" s="1"/>
  <c r="B22" i="8" s="1"/>
  <c r="B23" i="8" s="1"/>
  <c r="B24" i="8" s="1"/>
  <c r="B25" i="8" s="1"/>
  <c r="B26" i="8" s="1"/>
  <c r="D18" i="8"/>
  <c r="D16" i="8"/>
  <c r="D15" i="8"/>
  <c r="C15" i="8"/>
  <c r="S14" i="8"/>
  <c r="C25" i="8" s="1"/>
  <c r="N14" i="8"/>
  <c r="D14" i="8"/>
  <c r="C14" i="8"/>
  <c r="S13" i="8"/>
  <c r="C24" i="8" s="1"/>
  <c r="N13" i="8"/>
  <c r="D13" i="8"/>
  <c r="C13" i="8"/>
  <c r="S12" i="8"/>
  <c r="C23" i="8" s="1"/>
  <c r="N12" i="8"/>
  <c r="D12" i="8"/>
  <c r="C12" i="8"/>
  <c r="S11" i="8"/>
  <c r="C22" i="8" s="1"/>
  <c r="N11" i="8"/>
  <c r="D11" i="8"/>
  <c r="C11" i="8"/>
  <c r="S10" i="8"/>
  <c r="C21" i="8" s="1"/>
  <c r="N10" i="8"/>
  <c r="D10" i="8"/>
  <c r="C10" i="8"/>
  <c r="S9" i="8"/>
  <c r="C20" i="8" s="1"/>
  <c r="N9" i="8"/>
  <c r="F9" i="8"/>
  <c r="F10" i="8" s="1"/>
  <c r="D9" i="8"/>
  <c r="C9" i="8"/>
  <c r="B9" i="8"/>
  <c r="B10" i="8" s="1"/>
  <c r="B11" i="8" s="1"/>
  <c r="B12" i="8" s="1"/>
  <c r="B13" i="8" s="1"/>
  <c r="B14" i="8" s="1"/>
  <c r="B15" i="8" s="1"/>
  <c r="B16" i="8" s="1"/>
  <c r="S8" i="8"/>
  <c r="C19" i="8" s="1"/>
  <c r="N8" i="8"/>
  <c r="G8" i="8"/>
  <c r="D8" i="8"/>
  <c r="C8" i="8"/>
  <c r="S7" i="8"/>
  <c r="C18" i="8" s="1"/>
  <c r="N7" i="8"/>
  <c r="G7" i="8"/>
  <c r="C18" i="9"/>
  <c r="C19" i="9"/>
  <c r="C17" i="9"/>
  <c r="C23" i="7"/>
  <c r="B23" i="7"/>
  <c r="C21" i="7"/>
  <c r="C17" i="7"/>
  <c r="B17" i="7"/>
  <c r="C15" i="7"/>
  <c r="B15" i="7"/>
  <c r="B20" i="7"/>
  <c r="B21" i="7" s="1"/>
  <c r="C11" i="7"/>
  <c r="B11" i="7"/>
  <c r="C9" i="7"/>
  <c r="B8" i="7"/>
  <c r="B9" i="7" s="1"/>
  <c r="D24" i="7" l="1"/>
  <c r="D18" i="7"/>
  <c r="D12" i="7"/>
  <c r="R17" i="18"/>
  <c r="S17" i="18" s="1"/>
  <c r="R18" i="18"/>
  <c r="S18" i="18" s="1"/>
  <c r="R19" i="18"/>
  <c r="S19" i="18" s="1"/>
  <c r="F11" i="8"/>
  <c r="G10" i="8"/>
  <c r="G9" i="8"/>
  <c r="F23" i="8"/>
  <c r="G22" i="8"/>
  <c r="K42" i="8"/>
  <c r="L41" i="8"/>
  <c r="K47" i="8"/>
  <c r="L46" i="8"/>
  <c r="G21" i="8"/>
  <c r="L40" i="8"/>
  <c r="L45" i="8"/>
  <c r="C30" i="9" l="1"/>
  <c r="C31" i="9"/>
  <c r="D31" i="9"/>
  <c r="C32" i="9"/>
  <c r="D32" i="9"/>
  <c r="C33" i="9"/>
  <c r="D33" i="9"/>
  <c r="K48" i="8"/>
  <c r="L47" i="8"/>
  <c r="K43" i="8"/>
  <c r="L43" i="8" s="1"/>
  <c r="L42" i="8"/>
  <c r="F24" i="8"/>
  <c r="G23" i="8"/>
  <c r="F12" i="8"/>
  <c r="G11" i="8"/>
  <c r="P22" i="22" l="1"/>
  <c r="P20" i="22"/>
  <c r="P23" i="22"/>
  <c r="P21" i="22"/>
  <c r="D30" i="9"/>
  <c r="E32" i="9"/>
  <c r="E33" i="9"/>
  <c r="E31" i="9"/>
  <c r="F13" i="8"/>
  <c r="G12" i="8"/>
  <c r="F25" i="8"/>
  <c r="G24" i="8"/>
  <c r="K49" i="8"/>
  <c r="L48" i="8"/>
  <c r="P23" i="8"/>
  <c r="P22" i="8"/>
  <c r="P21" i="8"/>
  <c r="P20" i="8"/>
  <c r="D43" i="22" l="1"/>
  <c r="D53" i="22" s="1"/>
  <c r="Q21" i="22"/>
  <c r="X21" i="22"/>
  <c r="Z21" i="22"/>
  <c r="D42" i="22"/>
  <c r="D52" i="22" s="1"/>
  <c r="Z20" i="22"/>
  <c r="Q20" i="22"/>
  <c r="D45" i="22"/>
  <c r="D55" i="22" s="1"/>
  <c r="Q23" i="22"/>
  <c r="Z23" i="22" s="1"/>
  <c r="X23" i="22"/>
  <c r="D44" i="22"/>
  <c r="D54" i="22" s="1"/>
  <c r="Q22" i="22"/>
  <c r="X22" i="22"/>
  <c r="Z22" i="22"/>
  <c r="D42" i="8"/>
  <c r="D52" i="8" s="1"/>
  <c r="Q20" i="8"/>
  <c r="D43" i="8"/>
  <c r="D53" i="8" s="1"/>
  <c r="Q21" i="8"/>
  <c r="D44" i="8"/>
  <c r="D54" i="8" s="1"/>
  <c r="Q22" i="8"/>
  <c r="D45" i="8"/>
  <c r="D55" i="8" s="1"/>
  <c r="Q23" i="8"/>
  <c r="K50" i="8"/>
  <c r="L49" i="8"/>
  <c r="F26" i="8"/>
  <c r="G25" i="8"/>
  <c r="F14" i="8"/>
  <c r="G14" i="8" s="1"/>
  <c r="G13" i="8"/>
  <c r="R20" i="22" l="1"/>
  <c r="Y20" i="22"/>
  <c r="D64" i="22"/>
  <c r="Y22" i="22"/>
  <c r="D66" i="22"/>
  <c r="R22" i="22"/>
  <c r="D67" i="22"/>
  <c r="Y23" i="22"/>
  <c r="R23" i="22"/>
  <c r="X20" i="22"/>
  <c r="R21" i="22"/>
  <c r="Y21" i="22"/>
  <c r="D65" i="22"/>
  <c r="F27" i="8"/>
  <c r="G26" i="8"/>
  <c r="K51" i="8"/>
  <c r="L50" i="8"/>
  <c r="D67" i="8"/>
  <c r="Y23" i="8"/>
  <c r="R23" i="8"/>
  <c r="X23" i="8"/>
  <c r="Z23" i="8"/>
  <c r="D66" i="8"/>
  <c r="Y22" i="8"/>
  <c r="R22" i="8"/>
  <c r="X22" i="8"/>
  <c r="Z22" i="8"/>
  <c r="D65" i="8"/>
  <c r="Y21" i="8"/>
  <c r="R21" i="8"/>
  <c r="X21" i="8"/>
  <c r="Z21" i="8"/>
  <c r="D64" i="8"/>
  <c r="Y20" i="8"/>
  <c r="R20" i="8"/>
  <c r="X20" i="8"/>
  <c r="Z20" i="8"/>
  <c r="D77" i="22" l="1"/>
  <c r="D87" i="22"/>
  <c r="D84" i="22"/>
  <c r="D74" i="22"/>
  <c r="D85" i="22"/>
  <c r="D75" i="22"/>
  <c r="D76" i="22"/>
  <c r="D86" i="22"/>
  <c r="D84" i="8"/>
  <c r="D74" i="8"/>
  <c r="D85" i="8"/>
  <c r="D75" i="8"/>
  <c r="D86" i="8"/>
  <c r="D76" i="8"/>
  <c r="D87" i="8"/>
  <c r="D77" i="8"/>
  <c r="K52" i="8"/>
  <c r="L51" i="8"/>
  <c r="F28" i="8"/>
  <c r="G28" i="8" s="1"/>
  <c r="G27" i="8"/>
  <c r="K53" i="8" l="1"/>
  <c r="L52" i="8"/>
  <c r="P9" i="22" l="1"/>
  <c r="P25" i="22"/>
  <c r="P8" i="22"/>
  <c r="P24" i="22"/>
  <c r="P7" i="22"/>
  <c r="K54" i="8"/>
  <c r="L53" i="8"/>
  <c r="P25" i="8"/>
  <c r="P24" i="8"/>
  <c r="P9" i="8"/>
  <c r="P8" i="8"/>
  <c r="P7" i="8"/>
  <c r="C43" i="22" l="1"/>
  <c r="C53" i="22" s="1"/>
  <c r="Q8" i="22"/>
  <c r="X8" i="22"/>
  <c r="Z8" i="22"/>
  <c r="D47" i="22"/>
  <c r="D57" i="22" s="1"/>
  <c r="Z25" i="22"/>
  <c r="Q25" i="22"/>
  <c r="C42" i="22"/>
  <c r="C52" i="22" s="1"/>
  <c r="Q7" i="22"/>
  <c r="Z7" i="22" s="1"/>
  <c r="X7" i="22"/>
  <c r="D46" i="22"/>
  <c r="D56" i="22" s="1"/>
  <c r="Z24" i="22"/>
  <c r="Q24" i="22"/>
  <c r="C44" i="22"/>
  <c r="C54" i="22" s="1"/>
  <c r="X9" i="22"/>
  <c r="Z9" i="22"/>
  <c r="Q9" i="22"/>
  <c r="C42" i="8"/>
  <c r="C52" i="8" s="1"/>
  <c r="Q7" i="8"/>
  <c r="C43" i="8"/>
  <c r="C53" i="8" s="1"/>
  <c r="Q8" i="8"/>
  <c r="C44" i="8"/>
  <c r="C54" i="8" s="1"/>
  <c r="Q9" i="8"/>
  <c r="D46" i="8"/>
  <c r="D56" i="8" s="1"/>
  <c r="Q24" i="8"/>
  <c r="D47" i="8"/>
  <c r="D57" i="8" s="1"/>
  <c r="Q25" i="8"/>
  <c r="K55" i="8"/>
  <c r="L54" i="8"/>
  <c r="R9" i="22" l="1"/>
  <c r="Y9" i="22"/>
  <c r="C66" i="22"/>
  <c r="D68" i="22"/>
  <c r="Y24" i="22"/>
  <c r="R24" i="22"/>
  <c r="R25" i="22"/>
  <c r="Y25" i="22"/>
  <c r="D69" i="22"/>
  <c r="AE20" i="22"/>
  <c r="X24" i="22"/>
  <c r="C64" i="22"/>
  <c r="R7" i="22"/>
  <c r="Y7" i="22"/>
  <c r="X25" i="22"/>
  <c r="R8" i="22"/>
  <c r="Y8" i="22"/>
  <c r="C65" i="22"/>
  <c r="K56" i="8"/>
  <c r="L55" i="8"/>
  <c r="D69" i="8"/>
  <c r="Y25" i="8"/>
  <c r="R25" i="8"/>
  <c r="X25" i="8"/>
  <c r="Z25" i="8"/>
  <c r="D68" i="8"/>
  <c r="Y24" i="8"/>
  <c r="R24" i="8"/>
  <c r="X24" i="8"/>
  <c r="Z24" i="8"/>
  <c r="C66" i="8"/>
  <c r="Y9" i="8"/>
  <c r="R9" i="8"/>
  <c r="X9" i="8"/>
  <c r="Z9" i="8"/>
  <c r="C65" i="8"/>
  <c r="Y8" i="8"/>
  <c r="R8" i="8"/>
  <c r="X8" i="8"/>
  <c r="Z8" i="8"/>
  <c r="C64" i="8"/>
  <c r="Y7" i="8"/>
  <c r="R7" i="8"/>
  <c r="X7" i="8"/>
  <c r="Z7" i="8"/>
  <c r="G18" i="33" l="1"/>
  <c r="G18" i="31"/>
  <c r="G18" i="24"/>
  <c r="G18" i="32"/>
  <c r="G18" i="28"/>
  <c r="G18" i="23"/>
  <c r="G18" i="26"/>
  <c r="G18" i="27"/>
  <c r="G19" i="19"/>
  <c r="G18" i="34"/>
  <c r="C86" i="22"/>
  <c r="C76" i="22"/>
  <c r="C84" i="22"/>
  <c r="C74" i="22"/>
  <c r="P27" i="22"/>
  <c r="P26" i="22"/>
  <c r="P28" i="22"/>
  <c r="AC20" i="22"/>
  <c r="D89" i="22"/>
  <c r="D79" i="22"/>
  <c r="AD20" i="22"/>
  <c r="C85" i="22"/>
  <c r="C75" i="22"/>
  <c r="D88" i="22"/>
  <c r="D78" i="22"/>
  <c r="C84" i="8"/>
  <c r="C74" i="8"/>
  <c r="C85" i="8"/>
  <c r="C75" i="8"/>
  <c r="C86" i="8"/>
  <c r="C76" i="8"/>
  <c r="D88" i="8"/>
  <c r="D78" i="8"/>
  <c r="D89" i="8"/>
  <c r="D79" i="8"/>
  <c r="K57" i="8"/>
  <c r="L56" i="8"/>
  <c r="P28" i="8"/>
  <c r="P27" i="8"/>
  <c r="P26" i="8"/>
  <c r="P12" i="8"/>
  <c r="P11" i="8"/>
  <c r="P10" i="8"/>
  <c r="F18" i="24" l="1"/>
  <c r="F19" i="19"/>
  <c r="F18" i="23"/>
  <c r="F18" i="33"/>
  <c r="F18" i="32"/>
  <c r="F18" i="27"/>
  <c r="F18" i="26"/>
  <c r="F18" i="34"/>
  <c r="F18" i="31"/>
  <c r="F18" i="28"/>
  <c r="E18" i="33"/>
  <c r="E18" i="31"/>
  <c r="E18" i="27"/>
  <c r="E18" i="26"/>
  <c r="E18" i="23"/>
  <c r="E18" i="24"/>
  <c r="E19" i="19"/>
  <c r="E18" i="34"/>
  <c r="E18" i="32"/>
  <c r="E18" i="28"/>
  <c r="P12" i="22"/>
  <c r="D50" i="22"/>
  <c r="D60" i="22" s="1"/>
  <c r="Z28" i="22"/>
  <c r="AE22" i="22" s="1"/>
  <c r="Q28" i="22"/>
  <c r="X28" i="22"/>
  <c r="AC22" i="22" s="1"/>
  <c r="D49" i="22"/>
  <c r="D59" i="22" s="1"/>
  <c r="Q27" i="22"/>
  <c r="X27" i="22" s="1"/>
  <c r="Z27" i="22"/>
  <c r="P10" i="22"/>
  <c r="D48" i="22"/>
  <c r="D58" i="22" s="1"/>
  <c r="Q26" i="22"/>
  <c r="Z26" i="22" s="1"/>
  <c r="AE21" i="22" s="1"/>
  <c r="X26" i="22"/>
  <c r="P11" i="22"/>
  <c r="C45" i="8"/>
  <c r="C55" i="8" s="1"/>
  <c r="Q10" i="8"/>
  <c r="C46" i="8"/>
  <c r="C56" i="8" s="1"/>
  <c r="Q11" i="8"/>
  <c r="C47" i="8"/>
  <c r="C57" i="8" s="1"/>
  <c r="Q12" i="8"/>
  <c r="D48" i="8"/>
  <c r="D58" i="8" s="1"/>
  <c r="Q26" i="8"/>
  <c r="D49" i="8"/>
  <c r="D59" i="8" s="1"/>
  <c r="Q27" i="8"/>
  <c r="D50" i="8"/>
  <c r="D60" i="8" s="1"/>
  <c r="Q28" i="8"/>
  <c r="K58" i="8"/>
  <c r="P14" i="22" s="1"/>
  <c r="L57" i="8"/>
  <c r="G19" i="34" l="1"/>
  <c r="G19" i="31"/>
  <c r="G19" i="27"/>
  <c r="G19" i="33"/>
  <c r="G19" i="28"/>
  <c r="G19" i="26"/>
  <c r="G19" i="23"/>
  <c r="G19" i="32"/>
  <c r="G19" i="24"/>
  <c r="G20" i="19"/>
  <c r="C49" i="22"/>
  <c r="C59" i="22" s="1"/>
  <c r="Q14" i="22"/>
  <c r="X14" i="22"/>
  <c r="AC9" i="22" s="1"/>
  <c r="Z14" i="22"/>
  <c r="AE9" i="22" s="1"/>
  <c r="C46" i="22"/>
  <c r="C56" i="22" s="1"/>
  <c r="Q11" i="22"/>
  <c r="X11" i="22"/>
  <c r="Z11" i="22"/>
  <c r="C45" i="22"/>
  <c r="C55" i="22" s="1"/>
  <c r="Q10" i="22"/>
  <c r="X10" i="22"/>
  <c r="Z10" i="22"/>
  <c r="R28" i="22"/>
  <c r="D72" i="22"/>
  <c r="Y28" i="22"/>
  <c r="AD22" i="22" s="1"/>
  <c r="AC21" i="22"/>
  <c r="G20" i="27"/>
  <c r="G20" i="28"/>
  <c r="G20" i="23"/>
  <c r="G20" i="34"/>
  <c r="G20" i="32"/>
  <c r="G20" i="26"/>
  <c r="G21" i="19"/>
  <c r="G20" i="33"/>
  <c r="G20" i="31"/>
  <c r="G20" i="24"/>
  <c r="E20" i="32"/>
  <c r="E20" i="28"/>
  <c r="E21" i="19"/>
  <c r="E20" i="31"/>
  <c r="E20" i="27"/>
  <c r="E20" i="34"/>
  <c r="E20" i="26"/>
  <c r="E20" i="33"/>
  <c r="E20" i="24"/>
  <c r="E20" i="23"/>
  <c r="R27" i="22"/>
  <c r="Y27" i="22"/>
  <c r="D71" i="22"/>
  <c r="Y26" i="22"/>
  <c r="R26" i="22"/>
  <c r="D70" i="22"/>
  <c r="C47" i="22"/>
  <c r="C57" i="22" s="1"/>
  <c r="Q12" i="22"/>
  <c r="X12" i="22"/>
  <c r="Z12" i="22"/>
  <c r="L58" i="8"/>
  <c r="P13" i="22" s="1"/>
  <c r="P14" i="8"/>
  <c r="P13" i="8"/>
  <c r="D72" i="8"/>
  <c r="Y28" i="8"/>
  <c r="R28" i="8"/>
  <c r="X28" i="8"/>
  <c r="Z28" i="8"/>
  <c r="D71" i="8"/>
  <c r="Y27" i="8"/>
  <c r="R27" i="8"/>
  <c r="X27" i="8"/>
  <c r="Z27" i="8"/>
  <c r="D70" i="8"/>
  <c r="Y26" i="8"/>
  <c r="R26" i="8"/>
  <c r="X26" i="8"/>
  <c r="Z26" i="8"/>
  <c r="C69" i="8"/>
  <c r="Y12" i="8"/>
  <c r="R12" i="8"/>
  <c r="X12" i="8"/>
  <c r="Z12" i="8"/>
  <c r="C68" i="8"/>
  <c r="Y11" i="8"/>
  <c r="R11" i="8"/>
  <c r="X11" i="8"/>
  <c r="Z11" i="8"/>
  <c r="C67" i="8"/>
  <c r="Y10" i="8"/>
  <c r="R10" i="8"/>
  <c r="X10" i="8"/>
  <c r="Z10" i="8"/>
  <c r="L34" i="5"/>
  <c r="E8" i="5"/>
  <c r="E26" i="5" s="1"/>
  <c r="N35" i="5"/>
  <c r="M35" i="5"/>
  <c r="L35" i="5"/>
  <c r="K35" i="5"/>
  <c r="N34" i="5"/>
  <c r="M34" i="5"/>
  <c r="K34" i="5"/>
  <c r="G21" i="5"/>
  <c r="F21" i="5"/>
  <c r="E21" i="5"/>
  <c r="G17" i="5"/>
  <c r="F17" i="5"/>
  <c r="E17" i="5"/>
  <c r="C11" i="5"/>
  <c r="F11" i="5" s="1"/>
  <c r="C10" i="5"/>
  <c r="F10" i="5" s="1"/>
  <c r="C9" i="5"/>
  <c r="F9" i="5" s="1"/>
  <c r="C8" i="5"/>
  <c r="F8" i="5" s="1"/>
  <c r="C69" i="22" l="1"/>
  <c r="R12" i="22"/>
  <c r="Y12" i="22"/>
  <c r="AD21" i="22"/>
  <c r="E21" i="23"/>
  <c r="H21" i="23" s="1"/>
  <c r="E21" i="34"/>
  <c r="H21" i="34" s="1"/>
  <c r="E21" i="28"/>
  <c r="H21" i="28" s="1"/>
  <c r="G21" i="31"/>
  <c r="J21" i="31" s="1"/>
  <c r="D50" i="31" s="1"/>
  <c r="G21" i="32"/>
  <c r="J21" i="32" s="1"/>
  <c r="D48" i="32" s="1"/>
  <c r="G21" i="27"/>
  <c r="J21" i="27" s="1"/>
  <c r="D45" i="27" s="1"/>
  <c r="D92" i="22"/>
  <c r="D82" i="22"/>
  <c r="C67" i="22"/>
  <c r="Y10" i="22"/>
  <c r="R10" i="22"/>
  <c r="Y11" i="22"/>
  <c r="C68" i="22"/>
  <c r="R11" i="22"/>
  <c r="R14" i="22"/>
  <c r="Y14" i="22"/>
  <c r="AD9" i="22" s="1"/>
  <c r="C71" i="22"/>
  <c r="D91" i="22"/>
  <c r="D81" i="22"/>
  <c r="E21" i="24"/>
  <c r="H21" i="24" s="1"/>
  <c r="E21" i="27"/>
  <c r="H21" i="27" s="1"/>
  <c r="E21" i="32"/>
  <c r="H21" i="32" s="1"/>
  <c r="G21" i="33"/>
  <c r="J21" i="33" s="1"/>
  <c r="D48" i="33" s="1"/>
  <c r="G21" i="34"/>
  <c r="J21" i="34" s="1"/>
  <c r="D48" i="34" s="1"/>
  <c r="E19" i="34"/>
  <c r="E19" i="31"/>
  <c r="E19" i="28"/>
  <c r="E19" i="32"/>
  <c r="E19" i="26"/>
  <c r="E19" i="23"/>
  <c r="E19" i="33"/>
  <c r="E19" i="24"/>
  <c r="E20" i="19"/>
  <c r="E19" i="27"/>
  <c r="D80" i="22"/>
  <c r="D90" i="22"/>
  <c r="E21" i="33"/>
  <c r="H21" i="33" s="1"/>
  <c r="E21" i="31"/>
  <c r="H21" i="31" s="1"/>
  <c r="G22" i="19"/>
  <c r="G21" i="23"/>
  <c r="J21" i="23" s="1"/>
  <c r="D45" i="23" s="1"/>
  <c r="AE7" i="22"/>
  <c r="D20" i="33"/>
  <c r="J20" i="33" s="1"/>
  <c r="D47" i="33" s="1"/>
  <c r="D20" i="32"/>
  <c r="J20" i="32" s="1"/>
  <c r="D47" i="32" s="1"/>
  <c r="D20" i="26"/>
  <c r="D20" i="34"/>
  <c r="J20" i="34" s="1"/>
  <c r="D47" i="34" s="1"/>
  <c r="D20" i="31"/>
  <c r="J20" i="31" s="1"/>
  <c r="D49" i="31" s="1"/>
  <c r="D20" i="23"/>
  <c r="J20" i="23" s="1"/>
  <c r="D44" i="23" s="1"/>
  <c r="D20" i="27"/>
  <c r="J20" i="27" s="1"/>
  <c r="D44" i="27" s="1"/>
  <c r="D20" i="24"/>
  <c r="J20" i="24" s="1"/>
  <c r="D44" i="24" s="1"/>
  <c r="D20" i="28"/>
  <c r="D21" i="19"/>
  <c r="C48" i="22"/>
  <c r="C58" i="22" s="1"/>
  <c r="Q13" i="22"/>
  <c r="X13" i="22"/>
  <c r="AC8" i="22" s="1"/>
  <c r="Z13" i="22"/>
  <c r="AE8" i="22" s="1"/>
  <c r="E21" i="26"/>
  <c r="H21" i="26" s="1"/>
  <c r="E22" i="19"/>
  <c r="G21" i="24"/>
  <c r="J21" i="24" s="1"/>
  <c r="D45" i="24" s="1"/>
  <c r="J20" i="26"/>
  <c r="D44" i="26" s="1"/>
  <c r="G21" i="26"/>
  <c r="J21" i="26" s="1"/>
  <c r="D45" i="26" s="1"/>
  <c r="G21" i="28"/>
  <c r="J21" i="28" s="1"/>
  <c r="D45" i="28" s="1"/>
  <c r="J20" i="28"/>
  <c r="D44" i="28" s="1"/>
  <c r="F20" i="34"/>
  <c r="F20" i="27"/>
  <c r="F20" i="23"/>
  <c r="F20" i="33"/>
  <c r="F20" i="26"/>
  <c r="F21" i="19"/>
  <c r="F20" i="32"/>
  <c r="F20" i="24"/>
  <c r="F20" i="31"/>
  <c r="F20" i="28"/>
  <c r="AC7" i="22"/>
  <c r="B20" i="33"/>
  <c r="H20" i="33" s="1"/>
  <c r="B20" i="32"/>
  <c r="H20" i="32" s="1"/>
  <c r="B20" i="27"/>
  <c r="H20" i="27" s="1"/>
  <c r="B20" i="34"/>
  <c r="H20" i="34" s="1"/>
  <c r="B20" i="31"/>
  <c r="H20" i="31" s="1"/>
  <c r="B20" i="26"/>
  <c r="H20" i="26" s="1"/>
  <c r="B20" i="23"/>
  <c r="H20" i="23" s="1"/>
  <c r="B21" i="19"/>
  <c r="B20" i="24"/>
  <c r="H20" i="24" s="1"/>
  <c r="B20" i="28"/>
  <c r="H20" i="28" s="1"/>
  <c r="C87" i="8"/>
  <c r="C77" i="8"/>
  <c r="C88" i="8"/>
  <c r="C78" i="8"/>
  <c r="C89" i="8"/>
  <c r="C79" i="8"/>
  <c r="D90" i="8"/>
  <c r="D80" i="8"/>
  <c r="D91" i="8"/>
  <c r="D81" i="8"/>
  <c r="D92" i="8"/>
  <c r="D82" i="8"/>
  <c r="C48" i="8"/>
  <c r="C58" i="8" s="1"/>
  <c r="Q13" i="8"/>
  <c r="C49" i="8"/>
  <c r="C59" i="8" s="1"/>
  <c r="Q14" i="8"/>
  <c r="C4" i="9"/>
  <c r="I4" i="9" s="1"/>
  <c r="C5" i="9"/>
  <c r="I5" i="9" s="1"/>
  <c r="C6" i="9"/>
  <c r="I6" i="9" s="1"/>
  <c r="I26" i="5"/>
  <c r="H26" i="5"/>
  <c r="G26" i="5"/>
  <c r="F26" i="5"/>
  <c r="I27" i="5"/>
  <c r="H27" i="5"/>
  <c r="G27" i="5"/>
  <c r="F27" i="5"/>
  <c r="I28" i="5"/>
  <c r="H28" i="5"/>
  <c r="G28" i="5"/>
  <c r="F28" i="5"/>
  <c r="I29" i="5"/>
  <c r="H29" i="5"/>
  <c r="G29" i="5"/>
  <c r="F29" i="5"/>
  <c r="E9" i="5"/>
  <c r="E10" i="5"/>
  <c r="E11" i="5"/>
  <c r="E29" i="26" l="1"/>
  <c r="C29" i="26"/>
  <c r="E29" i="32"/>
  <c r="C29" i="32"/>
  <c r="C29" i="24"/>
  <c r="E29" i="24"/>
  <c r="C29" i="31"/>
  <c r="E29" i="31"/>
  <c r="E29" i="33"/>
  <c r="C29" i="33"/>
  <c r="E29" i="34"/>
  <c r="C29" i="34"/>
  <c r="E29" i="23"/>
  <c r="C29" i="23"/>
  <c r="E29" i="27"/>
  <c r="C29" i="27"/>
  <c r="E29" i="28"/>
  <c r="C29" i="28"/>
  <c r="F21" i="31"/>
  <c r="I21" i="31" s="1"/>
  <c r="F21" i="26"/>
  <c r="I21" i="26" s="1"/>
  <c r="F21" i="34"/>
  <c r="I21" i="34" s="1"/>
  <c r="B19" i="33"/>
  <c r="B19" i="31"/>
  <c r="B19" i="24"/>
  <c r="B19" i="26"/>
  <c r="B19" i="28"/>
  <c r="B20" i="19"/>
  <c r="B19" i="34"/>
  <c r="B19" i="32"/>
  <c r="B19" i="27"/>
  <c r="B19" i="23"/>
  <c r="D18" i="24"/>
  <c r="J18" i="24" s="1"/>
  <c r="D42" i="24" s="1"/>
  <c r="D18" i="23"/>
  <c r="J18" i="23" s="1"/>
  <c r="D42" i="23" s="1"/>
  <c r="D18" i="33"/>
  <c r="J18" i="33" s="1"/>
  <c r="D45" i="33" s="1"/>
  <c r="D18" i="32"/>
  <c r="J18" i="32" s="1"/>
  <c r="D45" i="32" s="1"/>
  <c r="D18" i="28"/>
  <c r="J18" i="28" s="1"/>
  <c r="D42" i="28" s="1"/>
  <c r="D18" i="34"/>
  <c r="J18" i="34" s="1"/>
  <c r="D45" i="34" s="1"/>
  <c r="D18" i="31"/>
  <c r="J18" i="31" s="1"/>
  <c r="D47" i="31" s="1"/>
  <c r="D18" i="27"/>
  <c r="J18" i="27" s="1"/>
  <c r="D42" i="27" s="1"/>
  <c r="D18" i="26"/>
  <c r="J18" i="26" s="1"/>
  <c r="D42" i="26" s="1"/>
  <c r="D19" i="19"/>
  <c r="H19" i="33"/>
  <c r="H19" i="28"/>
  <c r="C30" i="32"/>
  <c r="E30" i="32"/>
  <c r="E30" i="24"/>
  <c r="C30" i="24"/>
  <c r="AD7" i="22"/>
  <c r="F19" i="27"/>
  <c r="F20" i="19"/>
  <c r="F19" i="23"/>
  <c r="F19" i="34"/>
  <c r="F19" i="32"/>
  <c r="F19" i="26"/>
  <c r="F19" i="28"/>
  <c r="F19" i="33"/>
  <c r="F19" i="31"/>
  <c r="F19" i="24"/>
  <c r="F21" i="24"/>
  <c r="I21" i="24" s="1"/>
  <c r="D30" i="24" s="1"/>
  <c r="F21" i="33"/>
  <c r="I21" i="33" s="1"/>
  <c r="E30" i="26"/>
  <c r="H71" i="26"/>
  <c r="C30" i="26"/>
  <c r="B71" i="26"/>
  <c r="D30" i="26"/>
  <c r="C70" i="22"/>
  <c r="Y13" i="22"/>
  <c r="AD8" i="22" s="1"/>
  <c r="R13" i="22"/>
  <c r="H80" i="31"/>
  <c r="B80" i="31"/>
  <c r="D30" i="31"/>
  <c r="E30" i="31"/>
  <c r="C30" i="31"/>
  <c r="H19" i="27"/>
  <c r="H19" i="23"/>
  <c r="H19" i="31"/>
  <c r="C81" i="22"/>
  <c r="C91" i="22"/>
  <c r="C78" i="22"/>
  <c r="C88" i="22"/>
  <c r="C77" i="22"/>
  <c r="C87" i="22"/>
  <c r="C30" i="34"/>
  <c r="H77" i="34"/>
  <c r="B77" i="34"/>
  <c r="E30" i="34"/>
  <c r="D30" i="34"/>
  <c r="B18" i="28"/>
  <c r="H18" i="28" s="1"/>
  <c r="B18" i="23"/>
  <c r="H18" i="23" s="1"/>
  <c r="B18" i="27"/>
  <c r="H18" i="27" s="1"/>
  <c r="B18" i="33"/>
  <c r="H18" i="33" s="1"/>
  <c r="B18" i="32"/>
  <c r="H18" i="32" s="1"/>
  <c r="B18" i="26"/>
  <c r="H18" i="26" s="1"/>
  <c r="B18" i="34"/>
  <c r="H18" i="34" s="1"/>
  <c r="B18" i="31"/>
  <c r="H18" i="31" s="1"/>
  <c r="B18" i="24"/>
  <c r="H18" i="24" s="1"/>
  <c r="B19" i="19"/>
  <c r="F21" i="32"/>
  <c r="I21" i="32" s="1"/>
  <c r="F21" i="23"/>
  <c r="I21" i="23" s="1"/>
  <c r="I20" i="23"/>
  <c r="D29" i="23" s="1"/>
  <c r="H19" i="26"/>
  <c r="H19" i="34"/>
  <c r="E30" i="27"/>
  <c r="C30" i="27"/>
  <c r="C20" i="27"/>
  <c r="C20" i="24"/>
  <c r="I20" i="24" s="1"/>
  <c r="C20" i="26"/>
  <c r="I20" i="26" s="1"/>
  <c r="C21" i="19"/>
  <c r="C20" i="34"/>
  <c r="I20" i="34" s="1"/>
  <c r="C20" i="32"/>
  <c r="I20" i="32" s="1"/>
  <c r="C20" i="33"/>
  <c r="I20" i="33" s="1"/>
  <c r="C20" i="31"/>
  <c r="I20" i="31" s="1"/>
  <c r="C20" i="28"/>
  <c r="C20" i="23"/>
  <c r="E30" i="28"/>
  <c r="C30" i="28"/>
  <c r="F21" i="28"/>
  <c r="I21" i="28" s="1"/>
  <c r="D30" i="28" s="1"/>
  <c r="I20" i="28"/>
  <c r="F22" i="19"/>
  <c r="I20" i="27"/>
  <c r="B70" i="27" s="1"/>
  <c r="F21" i="27"/>
  <c r="I21" i="27" s="1"/>
  <c r="D19" i="33"/>
  <c r="J19" i="33" s="1"/>
  <c r="D46" i="33" s="1"/>
  <c r="D19" i="31"/>
  <c r="J19" i="31" s="1"/>
  <c r="D48" i="31" s="1"/>
  <c r="D19" i="24"/>
  <c r="J19" i="24" s="1"/>
  <c r="D43" i="24" s="1"/>
  <c r="D19" i="34"/>
  <c r="J19" i="34" s="1"/>
  <c r="D46" i="34" s="1"/>
  <c r="D19" i="28"/>
  <c r="J19" i="28" s="1"/>
  <c r="D43" i="28" s="1"/>
  <c r="D20" i="19"/>
  <c r="D19" i="27"/>
  <c r="J19" i="27" s="1"/>
  <c r="D43" i="27" s="1"/>
  <c r="D19" i="23"/>
  <c r="J19" i="23" s="1"/>
  <c r="D43" i="23" s="1"/>
  <c r="D19" i="32"/>
  <c r="J19" i="32" s="1"/>
  <c r="D46" i="32" s="1"/>
  <c r="D19" i="26"/>
  <c r="J19" i="26" s="1"/>
  <c r="D43" i="26" s="1"/>
  <c r="E30" i="33"/>
  <c r="D30" i="33"/>
  <c r="C30" i="33"/>
  <c r="H77" i="33"/>
  <c r="B77" i="33"/>
  <c r="H19" i="24"/>
  <c r="H19" i="32"/>
  <c r="E30" i="23"/>
  <c r="C30" i="23"/>
  <c r="H71" i="23"/>
  <c r="B71" i="23"/>
  <c r="D30" i="23"/>
  <c r="C89" i="22"/>
  <c r="C79" i="22"/>
  <c r="C71" i="8"/>
  <c r="Y14" i="8"/>
  <c r="R14" i="8"/>
  <c r="X14" i="8"/>
  <c r="Z14" i="8"/>
  <c r="C70" i="8"/>
  <c r="Y13" i="8"/>
  <c r="R13" i="8"/>
  <c r="X13" i="8"/>
  <c r="Z13" i="8"/>
  <c r="E29" i="5"/>
  <c r="D29" i="5"/>
  <c r="C29" i="5"/>
  <c r="B29" i="5"/>
  <c r="E28" i="5"/>
  <c r="D28" i="5"/>
  <c r="C28" i="5"/>
  <c r="B28" i="5"/>
  <c r="E27" i="5"/>
  <c r="D27" i="5"/>
  <c r="C27" i="5"/>
  <c r="B27" i="5"/>
  <c r="D26" i="5"/>
  <c r="C26" i="5"/>
  <c r="C34" i="5" s="1"/>
  <c r="B26" i="5"/>
  <c r="F36" i="5"/>
  <c r="F35" i="5"/>
  <c r="F34" i="5"/>
  <c r="G36" i="5"/>
  <c r="G35" i="5"/>
  <c r="G34" i="5"/>
  <c r="H36" i="5"/>
  <c r="H35" i="5"/>
  <c r="H34" i="5"/>
  <c r="I36" i="5"/>
  <c r="I35" i="5"/>
  <c r="I34" i="5"/>
  <c r="K76" i="34" l="1"/>
  <c r="C76" i="34"/>
  <c r="E76" i="34"/>
  <c r="J76" i="34"/>
  <c r="C47" i="34"/>
  <c r="D76" i="34"/>
  <c r="I76" i="34"/>
  <c r="E47" i="34"/>
  <c r="H76" i="34"/>
  <c r="D29" i="34"/>
  <c r="B76" i="34"/>
  <c r="I79" i="31"/>
  <c r="J79" i="31"/>
  <c r="C79" i="31"/>
  <c r="D79" i="31"/>
  <c r="E49" i="31"/>
  <c r="E79" i="31"/>
  <c r="C49" i="31"/>
  <c r="K79" i="31"/>
  <c r="H79" i="31"/>
  <c r="B79" i="31"/>
  <c r="D29" i="31"/>
  <c r="C44" i="26"/>
  <c r="D70" i="26"/>
  <c r="I70" i="26"/>
  <c r="E44" i="26"/>
  <c r="C70" i="26"/>
  <c r="K70" i="26"/>
  <c r="J70" i="26"/>
  <c r="E70" i="26"/>
  <c r="B70" i="26"/>
  <c r="D29" i="26"/>
  <c r="H70" i="26"/>
  <c r="I76" i="33"/>
  <c r="E47" i="33"/>
  <c r="K76" i="33"/>
  <c r="C76" i="33"/>
  <c r="E76" i="33"/>
  <c r="J76" i="33"/>
  <c r="C47" i="33"/>
  <c r="D76" i="33"/>
  <c r="D29" i="33"/>
  <c r="H76" i="33"/>
  <c r="B76" i="33"/>
  <c r="E76" i="32"/>
  <c r="J76" i="32"/>
  <c r="C47" i="32"/>
  <c r="D76" i="32"/>
  <c r="I76" i="32"/>
  <c r="E47" i="32"/>
  <c r="K76" i="32"/>
  <c r="C76" i="32"/>
  <c r="H76" i="32"/>
  <c r="D29" i="32"/>
  <c r="B76" i="32"/>
  <c r="B70" i="24"/>
  <c r="C70" i="24"/>
  <c r="D70" i="24"/>
  <c r="C44" i="24"/>
  <c r="E70" i="24"/>
  <c r="E44" i="24"/>
  <c r="J70" i="24"/>
  <c r="I70" i="24"/>
  <c r="K70" i="24"/>
  <c r="H70" i="24"/>
  <c r="D29" i="24"/>
  <c r="E28" i="32"/>
  <c r="C28" i="32"/>
  <c r="B71" i="28"/>
  <c r="E28" i="26"/>
  <c r="C28" i="26"/>
  <c r="E27" i="31"/>
  <c r="C27" i="31"/>
  <c r="C27" i="33"/>
  <c r="E27" i="33"/>
  <c r="C28" i="23"/>
  <c r="E28" i="23"/>
  <c r="C19" i="28"/>
  <c r="C20" i="19"/>
  <c r="C19" i="23"/>
  <c r="C19" i="26"/>
  <c r="C19" i="33"/>
  <c r="C19" i="24"/>
  <c r="C19" i="34"/>
  <c r="C19" i="32"/>
  <c r="C19" i="31"/>
  <c r="C19" i="27"/>
  <c r="I19" i="31"/>
  <c r="I19" i="32"/>
  <c r="B75" i="32" s="1"/>
  <c r="I19" i="27"/>
  <c r="C28" i="28"/>
  <c r="E28" i="28"/>
  <c r="D51" i="27"/>
  <c r="G98" i="25" s="1"/>
  <c r="G101" i="25" s="1"/>
  <c r="D50" i="27"/>
  <c r="G88" i="25" s="1"/>
  <c r="G91" i="25" s="1"/>
  <c r="D52" i="27"/>
  <c r="G108" i="25" s="1"/>
  <c r="G111" i="25" s="1"/>
  <c r="D55" i="32"/>
  <c r="E188" i="25" s="1"/>
  <c r="E191" i="25" s="1"/>
  <c r="D54" i="32"/>
  <c r="E178" i="25" s="1"/>
  <c r="E181" i="25" s="1"/>
  <c r="D53" i="32"/>
  <c r="E168" i="25" s="1"/>
  <c r="E171" i="25" s="1"/>
  <c r="K71" i="26"/>
  <c r="D71" i="26"/>
  <c r="E71" i="26"/>
  <c r="I71" i="26"/>
  <c r="E45" i="26"/>
  <c r="C71" i="26"/>
  <c r="J71" i="26"/>
  <c r="C45" i="26"/>
  <c r="E28" i="24"/>
  <c r="C28" i="24"/>
  <c r="E45" i="27"/>
  <c r="D71" i="27"/>
  <c r="I71" i="27"/>
  <c r="E71" i="27"/>
  <c r="C45" i="27"/>
  <c r="C71" i="27"/>
  <c r="K71" i="27"/>
  <c r="J71" i="27"/>
  <c r="I70" i="28"/>
  <c r="K70" i="28"/>
  <c r="C70" i="28"/>
  <c r="E70" i="28"/>
  <c r="J70" i="28"/>
  <c r="D70" i="28"/>
  <c r="E44" i="28"/>
  <c r="C44" i="28"/>
  <c r="D30" i="27"/>
  <c r="E77" i="32"/>
  <c r="I77" i="32"/>
  <c r="E48" i="32"/>
  <c r="C77" i="32"/>
  <c r="J77" i="32"/>
  <c r="C48" i="32"/>
  <c r="K77" i="32"/>
  <c r="D77" i="32"/>
  <c r="C27" i="34"/>
  <c r="E27" i="34"/>
  <c r="E27" i="27"/>
  <c r="C27" i="27"/>
  <c r="H69" i="27"/>
  <c r="C28" i="27"/>
  <c r="B69" i="27"/>
  <c r="D28" i="27"/>
  <c r="E28" i="27"/>
  <c r="C80" i="22"/>
  <c r="C90" i="22"/>
  <c r="I19" i="33"/>
  <c r="I19" i="34"/>
  <c r="C18" i="24"/>
  <c r="I18" i="24" s="1"/>
  <c r="C18" i="23"/>
  <c r="I18" i="23" s="1"/>
  <c r="C18" i="26"/>
  <c r="I18" i="26" s="1"/>
  <c r="C19" i="19"/>
  <c r="C18" i="34"/>
  <c r="I18" i="34" s="1"/>
  <c r="C18" i="32"/>
  <c r="I18" i="32" s="1"/>
  <c r="C18" i="28"/>
  <c r="I18" i="28" s="1"/>
  <c r="C18" i="33"/>
  <c r="I18" i="33" s="1"/>
  <c r="H74" i="33" s="1"/>
  <c r="C18" i="31"/>
  <c r="I18" i="31" s="1"/>
  <c r="C18" i="27"/>
  <c r="I18" i="27" s="1"/>
  <c r="D27" i="27" s="1"/>
  <c r="B77" i="32"/>
  <c r="C28" i="33"/>
  <c r="E28" i="33"/>
  <c r="H75" i="33"/>
  <c r="B75" i="33"/>
  <c r="D28" i="33"/>
  <c r="D56" i="31"/>
  <c r="D178" i="25" s="1"/>
  <c r="D181" i="25" s="1"/>
  <c r="D55" i="31"/>
  <c r="D168" i="25" s="1"/>
  <c r="D171" i="25" s="1"/>
  <c r="D57" i="31"/>
  <c r="D188" i="25" s="1"/>
  <c r="D191" i="25" s="1"/>
  <c r="D53" i="33"/>
  <c r="D55" i="33"/>
  <c r="D54" i="33"/>
  <c r="H70" i="28"/>
  <c r="C70" i="27"/>
  <c r="C44" i="27"/>
  <c r="D70" i="27"/>
  <c r="E44" i="27"/>
  <c r="K70" i="27"/>
  <c r="E70" i="27"/>
  <c r="I70" i="27"/>
  <c r="J70" i="27"/>
  <c r="I71" i="28"/>
  <c r="K71" i="28"/>
  <c r="C71" i="28"/>
  <c r="E71" i="28"/>
  <c r="C45" i="28"/>
  <c r="E45" i="28"/>
  <c r="D71" i="28"/>
  <c r="J71" i="28"/>
  <c r="B71" i="27"/>
  <c r="J70" i="23"/>
  <c r="K70" i="23"/>
  <c r="I70" i="23"/>
  <c r="E70" i="23"/>
  <c r="C70" i="23"/>
  <c r="D70" i="23"/>
  <c r="C44" i="23"/>
  <c r="E44" i="23"/>
  <c r="E27" i="26"/>
  <c r="C27" i="26"/>
  <c r="B68" i="26"/>
  <c r="H68" i="26"/>
  <c r="D27" i="26"/>
  <c r="B68" i="23"/>
  <c r="C27" i="23"/>
  <c r="D27" i="23"/>
  <c r="H68" i="23"/>
  <c r="E27" i="23"/>
  <c r="I71" i="24"/>
  <c r="E45" i="24"/>
  <c r="K71" i="24"/>
  <c r="C71" i="24"/>
  <c r="J71" i="24"/>
  <c r="E71" i="24"/>
  <c r="C45" i="24"/>
  <c r="D71" i="24"/>
  <c r="I19" i="28"/>
  <c r="I19" i="23"/>
  <c r="D28" i="23" s="1"/>
  <c r="H71" i="24"/>
  <c r="B71" i="24"/>
  <c r="H77" i="32"/>
  <c r="D53" i="19"/>
  <c r="D52" i="19"/>
  <c r="D53" i="34"/>
  <c r="G168" i="25" s="1"/>
  <c r="G171" i="25" s="1"/>
  <c r="D55" i="34"/>
  <c r="G188" i="25" s="1"/>
  <c r="G191" i="25" s="1"/>
  <c r="D54" i="34"/>
  <c r="G178" i="25" s="1"/>
  <c r="G181" i="25" s="1"/>
  <c r="D51" i="23"/>
  <c r="D98" i="25" s="1"/>
  <c r="D101" i="25" s="1"/>
  <c r="D52" i="23"/>
  <c r="D108" i="25" s="1"/>
  <c r="D111" i="25" s="1"/>
  <c r="D50" i="23"/>
  <c r="D88" i="25" s="1"/>
  <c r="D91" i="25" s="1"/>
  <c r="I80" i="31"/>
  <c r="E80" i="31"/>
  <c r="C80" i="31"/>
  <c r="E50" i="31"/>
  <c r="J80" i="31"/>
  <c r="C50" i="31"/>
  <c r="D80" i="31"/>
  <c r="K80" i="31"/>
  <c r="B70" i="28"/>
  <c r="H70" i="27"/>
  <c r="B70" i="23"/>
  <c r="D51" i="19"/>
  <c r="H71" i="28"/>
  <c r="H71" i="27"/>
  <c r="B75" i="34"/>
  <c r="E28" i="34"/>
  <c r="E35" i="34" s="1"/>
  <c r="D28" i="34"/>
  <c r="C28" i="34"/>
  <c r="C35" i="34" s="1"/>
  <c r="H75" i="34"/>
  <c r="C71" i="23"/>
  <c r="E71" i="23"/>
  <c r="E45" i="23"/>
  <c r="J71" i="23"/>
  <c r="C45" i="23"/>
  <c r="D71" i="23"/>
  <c r="I71" i="23"/>
  <c r="K71" i="23"/>
  <c r="C27" i="24"/>
  <c r="E27" i="24"/>
  <c r="B68" i="24"/>
  <c r="H68" i="24"/>
  <c r="D27" i="24"/>
  <c r="E27" i="32"/>
  <c r="C27" i="32"/>
  <c r="H74" i="32"/>
  <c r="B74" i="32"/>
  <c r="E27" i="28"/>
  <c r="D27" i="28"/>
  <c r="C27" i="28"/>
  <c r="B68" i="28"/>
  <c r="H68" i="28"/>
  <c r="H78" i="31"/>
  <c r="E28" i="31"/>
  <c r="C28" i="31"/>
  <c r="D28" i="31"/>
  <c r="E48" i="33"/>
  <c r="C77" i="33"/>
  <c r="J77" i="33"/>
  <c r="C48" i="33"/>
  <c r="K77" i="33"/>
  <c r="D77" i="33"/>
  <c r="E77" i="33"/>
  <c r="I77" i="33"/>
  <c r="I19" i="24"/>
  <c r="H69" i="24" s="1"/>
  <c r="I19" i="26"/>
  <c r="H69" i="26" s="1"/>
  <c r="D30" i="32"/>
  <c r="D51" i="26"/>
  <c r="D50" i="26"/>
  <c r="D52" i="26"/>
  <c r="D50" i="28"/>
  <c r="H88" i="25" s="1"/>
  <c r="H91" i="25" s="1"/>
  <c r="D52" i="28"/>
  <c r="D51" i="28"/>
  <c r="H98" i="25" s="1"/>
  <c r="H101" i="25" s="1"/>
  <c r="D51" i="24"/>
  <c r="E98" i="25" s="1"/>
  <c r="E101" i="25" s="1"/>
  <c r="D50" i="24"/>
  <c r="E88" i="25" s="1"/>
  <c r="E91" i="25" s="1"/>
  <c r="D52" i="24"/>
  <c r="K77" i="34"/>
  <c r="D77" i="34"/>
  <c r="E77" i="34"/>
  <c r="I77" i="34"/>
  <c r="E48" i="34"/>
  <c r="C77" i="34"/>
  <c r="J77" i="34"/>
  <c r="C48" i="34"/>
  <c r="D29" i="28"/>
  <c r="D29" i="27"/>
  <c r="H70" i="23"/>
  <c r="E17" i="9"/>
  <c r="D17" i="9"/>
  <c r="F17" i="9"/>
  <c r="D4" i="9"/>
  <c r="J4" i="9" s="1"/>
  <c r="E4" i="9"/>
  <c r="K4" i="9" s="1"/>
  <c r="F4" i="9"/>
  <c r="L4" i="9" s="1"/>
  <c r="C23" i="9"/>
  <c r="C90" i="8"/>
  <c r="C80" i="8"/>
  <c r="C91" i="8"/>
  <c r="C81" i="8"/>
  <c r="B36" i="5"/>
  <c r="B35" i="5"/>
  <c r="B34" i="5"/>
  <c r="C36" i="5"/>
  <c r="C35" i="5"/>
  <c r="D36" i="5"/>
  <c r="D35" i="5"/>
  <c r="D34" i="5"/>
  <c r="E36" i="5"/>
  <c r="E35" i="5"/>
  <c r="E34" i="5"/>
  <c r="H84" i="33" l="1"/>
  <c r="I84" i="33" s="1"/>
  <c r="H83" i="33"/>
  <c r="I83" i="33" s="1"/>
  <c r="H82" i="33"/>
  <c r="I82" i="33" s="1"/>
  <c r="D37" i="27"/>
  <c r="D36" i="27"/>
  <c r="D35" i="27"/>
  <c r="H78" i="28"/>
  <c r="I78" i="28" s="1"/>
  <c r="H77" i="28"/>
  <c r="I77" i="28" s="1"/>
  <c r="E37" i="28"/>
  <c r="J37" i="28" s="1"/>
  <c r="E36" i="28"/>
  <c r="E35" i="28"/>
  <c r="E35" i="32"/>
  <c r="E37" i="32"/>
  <c r="E36" i="32"/>
  <c r="E35" i="24"/>
  <c r="E37" i="24"/>
  <c r="J37" i="24" s="1"/>
  <c r="E36" i="24"/>
  <c r="F98" i="25"/>
  <c r="F101" i="25" s="1"/>
  <c r="I52" i="19"/>
  <c r="D60" i="31"/>
  <c r="H178" i="25" s="1"/>
  <c r="H181" i="25" s="1"/>
  <c r="D58" i="32"/>
  <c r="I178" i="25" s="1"/>
  <c r="I181" i="25" s="1"/>
  <c r="H77" i="23"/>
  <c r="H78" i="23"/>
  <c r="D37" i="26"/>
  <c r="D36" i="26"/>
  <c r="E35" i="26"/>
  <c r="E37" i="26"/>
  <c r="E36" i="26"/>
  <c r="C36" i="19"/>
  <c r="C37" i="19"/>
  <c r="C38" i="19"/>
  <c r="D59" i="33"/>
  <c r="F188" i="25"/>
  <c r="F191" i="25" s="1"/>
  <c r="H77" i="31"/>
  <c r="E77" i="31"/>
  <c r="C77" i="31"/>
  <c r="D77" i="31"/>
  <c r="J77" i="31"/>
  <c r="C47" i="31"/>
  <c r="E47" i="31"/>
  <c r="K77" i="31"/>
  <c r="I77" i="31"/>
  <c r="H74" i="34"/>
  <c r="K74" i="34"/>
  <c r="C74" i="34"/>
  <c r="E74" i="34"/>
  <c r="J74" i="34"/>
  <c r="C45" i="34"/>
  <c r="D74" i="34"/>
  <c r="I74" i="34"/>
  <c r="E45" i="34"/>
  <c r="D68" i="24"/>
  <c r="C42" i="24"/>
  <c r="J68" i="24"/>
  <c r="I68" i="24"/>
  <c r="E68" i="24"/>
  <c r="E42" i="24"/>
  <c r="K68" i="24"/>
  <c r="C68" i="24"/>
  <c r="E35" i="27"/>
  <c r="E37" i="27"/>
  <c r="E36" i="27"/>
  <c r="E37" i="34"/>
  <c r="E36" i="34"/>
  <c r="B69" i="24"/>
  <c r="K69" i="27"/>
  <c r="J69" i="27"/>
  <c r="C43" i="27"/>
  <c r="D69" i="27"/>
  <c r="I69" i="27"/>
  <c r="E69" i="27"/>
  <c r="E43" i="27"/>
  <c r="C69" i="27"/>
  <c r="B77" i="31"/>
  <c r="I108" i="25"/>
  <c r="I111" i="25" s="1"/>
  <c r="D59" i="34"/>
  <c r="B77" i="28"/>
  <c r="C77" i="28" s="1"/>
  <c r="B78" i="28"/>
  <c r="C78" i="28" s="1"/>
  <c r="B83" i="32"/>
  <c r="C83" i="32" s="1"/>
  <c r="B82" i="32"/>
  <c r="C82" i="32" s="1"/>
  <c r="B84" i="32"/>
  <c r="C84" i="32" s="1"/>
  <c r="D37" i="24"/>
  <c r="I37" i="24" s="1"/>
  <c r="D36" i="24"/>
  <c r="C37" i="24"/>
  <c r="H37" i="24" s="1"/>
  <c r="C36" i="24"/>
  <c r="C35" i="24"/>
  <c r="F134" i="25"/>
  <c r="J35" i="34"/>
  <c r="F150" i="25" s="1"/>
  <c r="F88" i="25"/>
  <c r="F91" i="25" s="1"/>
  <c r="I51" i="19"/>
  <c r="D59" i="31"/>
  <c r="H168" i="25" s="1"/>
  <c r="H171" i="25" s="1"/>
  <c r="D57" i="32"/>
  <c r="I168" i="25" s="1"/>
  <c r="I171" i="25" s="1"/>
  <c r="F108" i="25"/>
  <c r="F111" i="25" s="1"/>
  <c r="I53" i="19"/>
  <c r="D59" i="32"/>
  <c r="I188" i="25" s="1"/>
  <c r="I191" i="25" s="1"/>
  <c r="D61" i="31"/>
  <c r="H188" i="25" s="1"/>
  <c r="H191" i="25" s="1"/>
  <c r="C43" i="23"/>
  <c r="D69" i="23"/>
  <c r="K69" i="23"/>
  <c r="E43" i="23"/>
  <c r="I69" i="23"/>
  <c r="E69" i="23"/>
  <c r="C69" i="23"/>
  <c r="J69" i="23"/>
  <c r="D36" i="23"/>
  <c r="D37" i="23"/>
  <c r="D35" i="23"/>
  <c r="H77" i="26"/>
  <c r="I77" i="26" s="1"/>
  <c r="H76" i="26"/>
  <c r="I76" i="26" s="1"/>
  <c r="H78" i="26"/>
  <c r="I78" i="26" s="1"/>
  <c r="B72" i="19"/>
  <c r="B71" i="19"/>
  <c r="D57" i="33"/>
  <c r="F168" i="25"/>
  <c r="F171" i="25" s="1"/>
  <c r="I74" i="33"/>
  <c r="E45" i="33"/>
  <c r="K74" i="33"/>
  <c r="C74" i="33"/>
  <c r="E74" i="33"/>
  <c r="J74" i="33"/>
  <c r="C45" i="33"/>
  <c r="D74" i="33"/>
  <c r="K75" i="34"/>
  <c r="C75" i="34"/>
  <c r="E75" i="34"/>
  <c r="C46" i="34"/>
  <c r="E46" i="34"/>
  <c r="D75" i="34"/>
  <c r="I75" i="34"/>
  <c r="J75" i="34"/>
  <c r="H68" i="27"/>
  <c r="C37" i="34"/>
  <c r="C36" i="34"/>
  <c r="B70" i="19"/>
  <c r="K75" i="32"/>
  <c r="D75" i="32"/>
  <c r="E75" i="32"/>
  <c r="I75" i="32"/>
  <c r="E46" i="32"/>
  <c r="C46" i="32"/>
  <c r="J75" i="32"/>
  <c r="C75" i="32"/>
  <c r="H69" i="23"/>
  <c r="H76" i="23" s="1"/>
  <c r="B69" i="23"/>
  <c r="D27" i="33"/>
  <c r="C37" i="31"/>
  <c r="C36" i="31"/>
  <c r="C35" i="31"/>
  <c r="H75" i="32"/>
  <c r="I88" i="25"/>
  <c r="I91" i="25" s="1"/>
  <c r="D57" i="34"/>
  <c r="K69" i="26"/>
  <c r="D69" i="26"/>
  <c r="E69" i="26"/>
  <c r="I69" i="26"/>
  <c r="E43" i="26"/>
  <c r="C69" i="26"/>
  <c r="J69" i="26"/>
  <c r="C43" i="26"/>
  <c r="C37" i="28"/>
  <c r="H37" i="28" s="1"/>
  <c r="C36" i="28"/>
  <c r="C35" i="28"/>
  <c r="H82" i="32"/>
  <c r="I82" i="32" s="1"/>
  <c r="H84" i="32"/>
  <c r="I84" i="32" s="1"/>
  <c r="H83" i="32"/>
  <c r="I83" i="32" s="1"/>
  <c r="H78" i="24"/>
  <c r="I78" i="24" s="1"/>
  <c r="H77" i="24"/>
  <c r="H76" i="24"/>
  <c r="H82" i="34"/>
  <c r="I82" i="34" s="1"/>
  <c r="K69" i="28"/>
  <c r="I69" i="28"/>
  <c r="E69" i="28"/>
  <c r="C69" i="28"/>
  <c r="E43" i="28"/>
  <c r="C43" i="28"/>
  <c r="J69" i="28"/>
  <c r="D69" i="28"/>
  <c r="C37" i="23"/>
  <c r="C36" i="23"/>
  <c r="C35" i="23"/>
  <c r="B77" i="26"/>
  <c r="C77" i="26" s="1"/>
  <c r="B78" i="26"/>
  <c r="C78" i="26" s="1"/>
  <c r="E38" i="19"/>
  <c r="E37" i="19"/>
  <c r="E36" i="19"/>
  <c r="J68" i="28"/>
  <c r="E68" i="28"/>
  <c r="C42" i="28"/>
  <c r="D68" i="28"/>
  <c r="I68" i="28"/>
  <c r="E42" i="28"/>
  <c r="C68" i="28"/>
  <c r="K68" i="28"/>
  <c r="D68" i="26"/>
  <c r="C42" i="26"/>
  <c r="E42" i="26"/>
  <c r="K68" i="26"/>
  <c r="I68" i="26"/>
  <c r="E68" i="26"/>
  <c r="J68" i="26"/>
  <c r="C68" i="26"/>
  <c r="C46" i="33"/>
  <c r="C53" i="33" s="1"/>
  <c r="F165" i="25" s="1"/>
  <c r="F166" i="25" s="1"/>
  <c r="F167" i="25" s="1"/>
  <c r="J75" i="33"/>
  <c r="K82" i="33" s="1"/>
  <c r="K75" i="33"/>
  <c r="L82" i="33" s="1"/>
  <c r="D75" i="33"/>
  <c r="E82" i="33" s="1"/>
  <c r="I75" i="33"/>
  <c r="J82" i="33" s="1"/>
  <c r="E75" i="33"/>
  <c r="F82" i="33" s="1"/>
  <c r="C75" i="33"/>
  <c r="D82" i="33" s="1"/>
  <c r="E46" i="33"/>
  <c r="E53" i="33" s="1"/>
  <c r="F169" i="25" s="1"/>
  <c r="B74" i="34"/>
  <c r="H69" i="28"/>
  <c r="H76" i="28" s="1"/>
  <c r="I76" i="28" s="1"/>
  <c r="B78" i="31"/>
  <c r="K78" i="31"/>
  <c r="J78" i="31"/>
  <c r="E78" i="31"/>
  <c r="C78" i="31"/>
  <c r="D78" i="31"/>
  <c r="E48" i="31"/>
  <c r="I78" i="31"/>
  <c r="C48" i="31"/>
  <c r="E37" i="33"/>
  <c r="E36" i="33"/>
  <c r="E35" i="33"/>
  <c r="C37" i="33"/>
  <c r="C36" i="33"/>
  <c r="C35" i="33"/>
  <c r="E37" i="31"/>
  <c r="E36" i="31"/>
  <c r="E35" i="31"/>
  <c r="D28" i="26"/>
  <c r="D35" i="26" s="1"/>
  <c r="I98" i="25"/>
  <c r="I101" i="25" s="1"/>
  <c r="D58" i="34"/>
  <c r="C69" i="24"/>
  <c r="D69" i="24"/>
  <c r="E69" i="24"/>
  <c r="K69" i="24"/>
  <c r="J69" i="24"/>
  <c r="E43" i="24"/>
  <c r="C43" i="24"/>
  <c r="I69" i="24"/>
  <c r="D37" i="28"/>
  <c r="I37" i="28" s="1"/>
  <c r="D36" i="28"/>
  <c r="C36" i="32"/>
  <c r="C35" i="32"/>
  <c r="C37" i="32"/>
  <c r="B77" i="24"/>
  <c r="B76" i="24"/>
  <c r="B78" i="24"/>
  <c r="C78" i="24" s="1"/>
  <c r="H35" i="34"/>
  <c r="F148" i="25" s="1"/>
  <c r="F132" i="25"/>
  <c r="E37" i="23"/>
  <c r="E36" i="23"/>
  <c r="E35" i="23"/>
  <c r="B76" i="23"/>
  <c r="B77" i="23"/>
  <c r="B78" i="23"/>
  <c r="C36" i="26"/>
  <c r="C35" i="26"/>
  <c r="C37" i="26"/>
  <c r="D37" i="19"/>
  <c r="D38" i="19"/>
  <c r="D58" i="33"/>
  <c r="F178" i="25"/>
  <c r="F181" i="25" s="1"/>
  <c r="B68" i="27"/>
  <c r="C42" i="27"/>
  <c r="D68" i="27"/>
  <c r="K68" i="27"/>
  <c r="E42" i="27"/>
  <c r="I68" i="27"/>
  <c r="E68" i="27"/>
  <c r="J68" i="27"/>
  <c r="C68" i="27"/>
  <c r="D27" i="32"/>
  <c r="J74" i="32"/>
  <c r="E74" i="32"/>
  <c r="D74" i="32"/>
  <c r="C45" i="32"/>
  <c r="I74" i="32"/>
  <c r="E45" i="32"/>
  <c r="C74" i="32"/>
  <c r="K74" i="32"/>
  <c r="C68" i="23"/>
  <c r="D68" i="23"/>
  <c r="C42" i="23"/>
  <c r="E42" i="23"/>
  <c r="K68" i="23"/>
  <c r="E68" i="23"/>
  <c r="I68" i="23"/>
  <c r="J68" i="23"/>
  <c r="C36" i="27"/>
  <c r="C35" i="27"/>
  <c r="C37" i="27"/>
  <c r="D27" i="34"/>
  <c r="D35" i="34" s="1"/>
  <c r="D36" i="19"/>
  <c r="D28" i="24"/>
  <c r="D35" i="24" s="1"/>
  <c r="D28" i="28"/>
  <c r="D35" i="28" s="1"/>
  <c r="B69" i="28"/>
  <c r="B76" i="28" s="1"/>
  <c r="C76" i="28" s="1"/>
  <c r="B74" i="33"/>
  <c r="D27" i="31"/>
  <c r="B69" i="26"/>
  <c r="B76" i="26" s="1"/>
  <c r="C76" i="26" s="1"/>
  <c r="D28" i="32"/>
  <c r="C24" i="9"/>
  <c r="D18" i="9"/>
  <c r="C25" i="9"/>
  <c r="F19" i="9"/>
  <c r="E18" i="9"/>
  <c r="E19" i="9"/>
  <c r="F18" i="9"/>
  <c r="D19" i="9"/>
  <c r="E5" i="9"/>
  <c r="K5" i="9" s="1"/>
  <c r="D5" i="9"/>
  <c r="J5" i="9" s="1"/>
  <c r="D6" i="9"/>
  <c r="J6" i="9" s="1"/>
  <c r="E6" i="9"/>
  <c r="K6" i="9" s="1"/>
  <c r="F6" i="9"/>
  <c r="L6" i="9" s="1"/>
  <c r="C10" i="9"/>
  <c r="I10" i="9" s="1"/>
  <c r="F5" i="9"/>
  <c r="L5" i="9" s="1"/>
  <c r="I35" i="28" l="1"/>
  <c r="G56" i="25" s="1"/>
  <c r="G41" i="25"/>
  <c r="I35" i="24"/>
  <c r="D56" i="25" s="1"/>
  <c r="D41" i="25"/>
  <c r="E56" i="25"/>
  <c r="E41" i="25"/>
  <c r="I35" i="26"/>
  <c r="H56" i="25" s="1"/>
  <c r="D39" i="34"/>
  <c r="H41" i="25"/>
  <c r="E3" i="25"/>
  <c r="I76" i="23"/>
  <c r="E10" i="25" s="1"/>
  <c r="I35" i="34"/>
  <c r="F149" i="25" s="1"/>
  <c r="F133" i="25"/>
  <c r="D3" i="25"/>
  <c r="D10" i="25"/>
  <c r="J78" i="23"/>
  <c r="J77" i="23"/>
  <c r="J76" i="23"/>
  <c r="D82" i="32"/>
  <c r="D84" i="32"/>
  <c r="D83" i="32"/>
  <c r="D78" i="27"/>
  <c r="D77" i="27"/>
  <c r="D76" i="27"/>
  <c r="E52" i="27"/>
  <c r="G109" i="25" s="1"/>
  <c r="E50" i="27"/>
  <c r="G89" i="25" s="1"/>
  <c r="E51" i="27"/>
  <c r="G99" i="25" s="1"/>
  <c r="B78" i="27"/>
  <c r="C78" i="27" s="1"/>
  <c r="B77" i="27"/>
  <c r="C77" i="27" s="1"/>
  <c r="B76" i="27"/>
  <c r="C76" i="27" s="1"/>
  <c r="E60" i="25"/>
  <c r="E45" i="25"/>
  <c r="H36" i="26"/>
  <c r="H59" i="25" s="1"/>
  <c r="H44" i="25"/>
  <c r="C40" i="34"/>
  <c r="C40" i="33"/>
  <c r="J35" i="23"/>
  <c r="C57" i="25" s="1"/>
  <c r="C42" i="25"/>
  <c r="D140" i="25"/>
  <c r="H37" i="32"/>
  <c r="D156" i="25" s="1"/>
  <c r="E132" i="25"/>
  <c r="H35" i="33"/>
  <c r="E148" i="25" s="1"/>
  <c r="J36" i="33"/>
  <c r="E154" i="25" s="1"/>
  <c r="E138" i="25"/>
  <c r="B83" i="34"/>
  <c r="C83" i="34" s="1"/>
  <c r="B84" i="34"/>
  <c r="C84" i="34" s="1"/>
  <c r="B82" i="34"/>
  <c r="C82" i="34" s="1"/>
  <c r="J78" i="26"/>
  <c r="J77" i="26"/>
  <c r="J76" i="26"/>
  <c r="E77" i="26"/>
  <c r="E78" i="26"/>
  <c r="E76" i="26"/>
  <c r="J78" i="28"/>
  <c r="J77" i="28"/>
  <c r="J76" i="28"/>
  <c r="K77" i="28"/>
  <c r="K76" i="28"/>
  <c r="K78" i="28"/>
  <c r="H36" i="23"/>
  <c r="C59" i="25" s="1"/>
  <c r="C44" i="25"/>
  <c r="I76" i="24"/>
  <c r="F10" i="25" s="1"/>
  <c r="F3" i="25"/>
  <c r="H35" i="31"/>
  <c r="C148" i="25" s="1"/>
  <c r="C132" i="25"/>
  <c r="F140" i="25"/>
  <c r="H37" i="34"/>
  <c r="F156" i="25" s="1"/>
  <c r="D70" i="19"/>
  <c r="D72" i="19"/>
  <c r="D71" i="19"/>
  <c r="F84" i="33"/>
  <c r="F83" i="33"/>
  <c r="J84" i="33"/>
  <c r="J83" i="33"/>
  <c r="D12" i="25"/>
  <c r="D5" i="25"/>
  <c r="F138" i="25"/>
  <c r="J36" i="34"/>
  <c r="F154" i="25" s="1"/>
  <c r="F42" i="25"/>
  <c r="J35" i="27"/>
  <c r="F57" i="25" s="1"/>
  <c r="F76" i="24"/>
  <c r="F77" i="24"/>
  <c r="F78" i="24"/>
  <c r="E78" i="24"/>
  <c r="E77" i="24"/>
  <c r="E76" i="24"/>
  <c r="C55" i="34"/>
  <c r="G185" i="25" s="1"/>
  <c r="C54" i="34"/>
  <c r="G175" i="25" s="1"/>
  <c r="C53" i="34"/>
  <c r="G165" i="25" s="1"/>
  <c r="L84" i="34"/>
  <c r="L83" i="34"/>
  <c r="L82" i="34"/>
  <c r="E55" i="31"/>
  <c r="E57" i="31"/>
  <c r="E56" i="31"/>
  <c r="D86" i="31"/>
  <c r="D85" i="31"/>
  <c r="D87" i="31"/>
  <c r="J36" i="26"/>
  <c r="H61" i="25" s="1"/>
  <c r="H46" i="25"/>
  <c r="E40" i="34"/>
  <c r="E40" i="33"/>
  <c r="I36" i="26"/>
  <c r="H60" i="25" s="1"/>
  <c r="H45" i="25"/>
  <c r="E4" i="25"/>
  <c r="I77" i="23"/>
  <c r="E11" i="25" s="1"/>
  <c r="J35" i="24"/>
  <c r="D57" i="25" s="1"/>
  <c r="D42" i="25"/>
  <c r="J35" i="28"/>
  <c r="G57" i="25" s="1"/>
  <c r="G42" i="25"/>
  <c r="F49" i="25"/>
  <c r="I37" i="27"/>
  <c r="F64" i="25" s="1"/>
  <c r="F48" i="25"/>
  <c r="H37" i="27"/>
  <c r="F63" i="25" s="1"/>
  <c r="C52" i="23"/>
  <c r="D105" i="25" s="1"/>
  <c r="D106" i="25" s="1"/>
  <c r="D107" i="25" s="1"/>
  <c r="C50" i="23"/>
  <c r="D85" i="25" s="1"/>
  <c r="D86" i="25" s="1"/>
  <c r="D87" i="25" s="1"/>
  <c r="C51" i="23"/>
  <c r="D95" i="25" s="1"/>
  <c r="D96" i="25" s="1"/>
  <c r="D97" i="25" s="1"/>
  <c r="E83" i="32"/>
  <c r="E82" i="32"/>
  <c r="E84" i="32"/>
  <c r="D37" i="31"/>
  <c r="D36" i="31"/>
  <c r="D35" i="31"/>
  <c r="D39" i="31" s="1"/>
  <c r="G133" i="25" s="1"/>
  <c r="F40" i="25"/>
  <c r="H35" i="27"/>
  <c r="F55" i="25" s="1"/>
  <c r="F76" i="23"/>
  <c r="F78" i="23"/>
  <c r="F77" i="23"/>
  <c r="E77" i="23"/>
  <c r="E76" i="23"/>
  <c r="E78" i="23"/>
  <c r="E55" i="32"/>
  <c r="E189" i="25" s="1"/>
  <c r="E54" i="32"/>
  <c r="E53" i="32"/>
  <c r="F82" i="32"/>
  <c r="F84" i="32"/>
  <c r="F83" i="32"/>
  <c r="K76" i="27"/>
  <c r="K78" i="27"/>
  <c r="K77" i="27"/>
  <c r="L77" i="27"/>
  <c r="L78" i="27"/>
  <c r="L76" i="27"/>
  <c r="B5" i="25"/>
  <c r="C78" i="23"/>
  <c r="B12" i="25" s="1"/>
  <c r="J36" i="23"/>
  <c r="C61" i="25" s="1"/>
  <c r="C46" i="25"/>
  <c r="D132" i="25"/>
  <c r="H35" i="32"/>
  <c r="D148" i="25" s="1"/>
  <c r="J35" i="31"/>
  <c r="C150" i="25" s="1"/>
  <c r="C134" i="25"/>
  <c r="E136" i="25"/>
  <c r="H36" i="33"/>
  <c r="E152" i="25" s="1"/>
  <c r="J37" i="33"/>
  <c r="E158" i="25" s="1"/>
  <c r="E142" i="25"/>
  <c r="F172" i="25"/>
  <c r="F173" i="25" s="1"/>
  <c r="F170" i="25"/>
  <c r="D76" i="26"/>
  <c r="D78" i="26"/>
  <c r="D77" i="26"/>
  <c r="L77" i="26"/>
  <c r="L76" i="26"/>
  <c r="L78" i="26"/>
  <c r="L76" i="28"/>
  <c r="L78" i="28"/>
  <c r="L77" i="28"/>
  <c r="E77" i="28"/>
  <c r="E76" i="28"/>
  <c r="E78" i="28"/>
  <c r="E57" i="25"/>
  <c r="E39" i="31"/>
  <c r="G134" i="25" s="1"/>
  <c r="E39" i="32"/>
  <c r="H134" i="25" s="1"/>
  <c r="E42" i="25"/>
  <c r="H37" i="23"/>
  <c r="C63" i="25" s="1"/>
  <c r="C48" i="25"/>
  <c r="I77" i="24"/>
  <c r="F11" i="25" s="1"/>
  <c r="F4" i="25"/>
  <c r="C136" i="25"/>
  <c r="H36" i="31"/>
  <c r="C152" i="25" s="1"/>
  <c r="H77" i="27"/>
  <c r="I77" i="27" s="1"/>
  <c r="H78" i="27"/>
  <c r="I78" i="27" s="1"/>
  <c r="H76" i="27"/>
  <c r="I76" i="27" s="1"/>
  <c r="E84" i="33"/>
  <c r="E83" i="33"/>
  <c r="D83" i="33"/>
  <c r="D84" i="33"/>
  <c r="C41" i="25"/>
  <c r="I35" i="23"/>
  <c r="C56" i="25" s="1"/>
  <c r="F142" i="25"/>
  <c r="J37" i="34"/>
  <c r="F158" i="25" s="1"/>
  <c r="D78" i="24"/>
  <c r="D77" i="24"/>
  <c r="D76" i="24"/>
  <c r="J78" i="24"/>
  <c r="J77" i="24"/>
  <c r="J76" i="24"/>
  <c r="E54" i="34"/>
  <c r="G179" i="25" s="1"/>
  <c r="E53" i="34"/>
  <c r="G169" i="25" s="1"/>
  <c r="E55" i="34"/>
  <c r="G189" i="25" s="1"/>
  <c r="K82" i="34"/>
  <c r="K84" i="34"/>
  <c r="K83" i="34"/>
  <c r="H84" i="34"/>
  <c r="I84" i="34" s="1"/>
  <c r="H83" i="34"/>
  <c r="I83" i="34" s="1"/>
  <c r="C57" i="31"/>
  <c r="C56" i="31"/>
  <c r="C55" i="31"/>
  <c r="F87" i="31"/>
  <c r="F86" i="31"/>
  <c r="F85" i="31"/>
  <c r="E63" i="25"/>
  <c r="C41" i="31"/>
  <c r="G140" i="25" s="1"/>
  <c r="E48" i="25"/>
  <c r="C41" i="32"/>
  <c r="H140" i="25" s="1"/>
  <c r="J37" i="26"/>
  <c r="H65" i="25" s="1"/>
  <c r="E41" i="34"/>
  <c r="H50" i="25"/>
  <c r="E41" i="33"/>
  <c r="H49" i="25"/>
  <c r="I37" i="26"/>
  <c r="H64" i="25" s="1"/>
  <c r="J36" i="32"/>
  <c r="D154" i="25" s="1"/>
  <c r="D138" i="25"/>
  <c r="J36" i="28"/>
  <c r="G61" i="25" s="1"/>
  <c r="G46" i="25"/>
  <c r="B84" i="33"/>
  <c r="C84" i="33" s="1"/>
  <c r="B83" i="33"/>
  <c r="C83" i="33" s="1"/>
  <c r="B82" i="33"/>
  <c r="C82" i="33" s="1"/>
  <c r="F44" i="25"/>
  <c r="H36" i="27"/>
  <c r="F59" i="25" s="1"/>
  <c r="L78" i="23"/>
  <c r="L77" i="23"/>
  <c r="L76" i="23"/>
  <c r="D78" i="23"/>
  <c r="D77" i="23"/>
  <c r="D76" i="23"/>
  <c r="J83" i="32"/>
  <c r="J82" i="32"/>
  <c r="J84" i="32"/>
  <c r="K84" i="32"/>
  <c r="K83" i="32"/>
  <c r="K82" i="32"/>
  <c r="F77" i="27"/>
  <c r="F76" i="27"/>
  <c r="F78" i="27"/>
  <c r="E77" i="27"/>
  <c r="E76" i="27"/>
  <c r="E78" i="27"/>
  <c r="H37" i="26"/>
  <c r="H63" i="25" s="1"/>
  <c r="H48" i="25"/>
  <c r="C41" i="34"/>
  <c r="C41" i="33"/>
  <c r="B4" i="25"/>
  <c r="C77" i="23"/>
  <c r="B11" i="25" s="1"/>
  <c r="J37" i="23"/>
  <c r="C65" i="25" s="1"/>
  <c r="C50" i="25"/>
  <c r="C3" i="25"/>
  <c r="C76" i="24"/>
  <c r="C10" i="25" s="1"/>
  <c r="H36" i="32"/>
  <c r="D152" i="25" s="1"/>
  <c r="D136" i="25"/>
  <c r="J36" i="31"/>
  <c r="C154" i="25" s="1"/>
  <c r="C138" i="25"/>
  <c r="H37" i="33"/>
  <c r="E156" i="25" s="1"/>
  <c r="E140" i="25"/>
  <c r="K78" i="26"/>
  <c r="K77" i="26"/>
  <c r="K76" i="26"/>
  <c r="E52" i="26"/>
  <c r="E51" i="26"/>
  <c r="E50" i="26"/>
  <c r="D78" i="28"/>
  <c r="D76" i="28"/>
  <c r="D77" i="28"/>
  <c r="C52" i="28"/>
  <c r="C51" i="28"/>
  <c r="H95" i="25" s="1"/>
  <c r="H96" i="25" s="1"/>
  <c r="H97" i="25" s="1"/>
  <c r="C50" i="28"/>
  <c r="H85" i="25" s="1"/>
  <c r="H86" i="25" s="1"/>
  <c r="H87" i="25" s="1"/>
  <c r="E61" i="25"/>
  <c r="E40" i="31"/>
  <c r="G138" i="25" s="1"/>
  <c r="E46" i="25"/>
  <c r="E40" i="32"/>
  <c r="H138" i="25" s="1"/>
  <c r="H35" i="28"/>
  <c r="G55" i="25" s="1"/>
  <c r="G40" i="25"/>
  <c r="C140" i="25"/>
  <c r="H37" i="31"/>
  <c r="C156" i="25" s="1"/>
  <c r="E53" i="19"/>
  <c r="E51" i="19"/>
  <c r="E52" i="19"/>
  <c r="C55" i="33"/>
  <c r="F185" i="25" s="1"/>
  <c r="F186" i="25" s="1"/>
  <c r="F187" i="25" s="1"/>
  <c r="C54" i="33"/>
  <c r="F175" i="25" s="1"/>
  <c r="F176" i="25" s="1"/>
  <c r="F177" i="25" s="1"/>
  <c r="L83" i="33"/>
  <c r="L84" i="33"/>
  <c r="C49" i="25"/>
  <c r="I37" i="23"/>
  <c r="C64" i="25" s="1"/>
  <c r="H35" i="24"/>
  <c r="D55" i="25" s="1"/>
  <c r="D40" i="25"/>
  <c r="I36" i="24"/>
  <c r="D60" i="25" s="1"/>
  <c r="D45" i="25"/>
  <c r="B87" i="31"/>
  <c r="C87" i="31" s="1"/>
  <c r="B86" i="31"/>
  <c r="C86" i="31" s="1"/>
  <c r="B85" i="31"/>
  <c r="C85" i="31" s="1"/>
  <c r="F46" i="25"/>
  <c r="J36" i="27"/>
  <c r="F61" i="25" s="1"/>
  <c r="L77" i="24"/>
  <c r="L76" i="24"/>
  <c r="L78" i="24"/>
  <c r="K77" i="24"/>
  <c r="K78" i="24"/>
  <c r="K76" i="24"/>
  <c r="J84" i="34"/>
  <c r="J83" i="34"/>
  <c r="J82" i="34"/>
  <c r="F84" i="34"/>
  <c r="F83" i="34"/>
  <c r="F82" i="34"/>
  <c r="J87" i="31"/>
  <c r="J86" i="31"/>
  <c r="J85" i="31"/>
  <c r="K87" i="31"/>
  <c r="K86" i="31"/>
  <c r="K85" i="31"/>
  <c r="H85" i="31"/>
  <c r="I85" i="31" s="1"/>
  <c r="H87" i="31"/>
  <c r="I87" i="31" s="1"/>
  <c r="H86" i="31"/>
  <c r="I86" i="31" s="1"/>
  <c r="E59" i="25"/>
  <c r="E44" i="25"/>
  <c r="C40" i="32"/>
  <c r="H136" i="25" s="1"/>
  <c r="C40" i="31"/>
  <c r="G136" i="25" s="1"/>
  <c r="J35" i="26"/>
  <c r="H57" i="25" s="1"/>
  <c r="E39" i="34"/>
  <c r="H42" i="25"/>
  <c r="E39" i="33"/>
  <c r="J36" i="24"/>
  <c r="D61" i="25" s="1"/>
  <c r="D46" i="25"/>
  <c r="D142" i="25"/>
  <c r="J37" i="32"/>
  <c r="D158" i="25" s="1"/>
  <c r="F41" i="25"/>
  <c r="I35" i="27"/>
  <c r="F56" i="25" s="1"/>
  <c r="D36" i="34"/>
  <c r="D37" i="34"/>
  <c r="K76" i="23"/>
  <c r="K78" i="23"/>
  <c r="K77" i="23"/>
  <c r="E52" i="23"/>
  <c r="D109" i="25" s="1"/>
  <c r="E50" i="23"/>
  <c r="D89" i="25" s="1"/>
  <c r="E51" i="23"/>
  <c r="D99" i="25" s="1"/>
  <c r="L84" i="32"/>
  <c r="L83" i="32"/>
  <c r="L82" i="32"/>
  <c r="C55" i="32"/>
  <c r="E185" i="25" s="1"/>
  <c r="C54" i="32"/>
  <c r="E175" i="25" s="1"/>
  <c r="C53" i="32"/>
  <c r="E165" i="25" s="1"/>
  <c r="D37" i="32"/>
  <c r="D36" i="32"/>
  <c r="D40" i="32" s="1"/>
  <c r="H137" i="25" s="1"/>
  <c r="D35" i="32"/>
  <c r="J77" i="27"/>
  <c r="J78" i="27"/>
  <c r="J76" i="27"/>
  <c r="C52" i="27"/>
  <c r="G105" i="25" s="1"/>
  <c r="G106" i="25" s="1"/>
  <c r="G107" i="25" s="1"/>
  <c r="C50" i="27"/>
  <c r="G85" i="25" s="1"/>
  <c r="G86" i="25" s="1"/>
  <c r="G87" i="25" s="1"/>
  <c r="C51" i="27"/>
  <c r="G95" i="25" s="1"/>
  <c r="G96" i="25" s="1"/>
  <c r="G97" i="25" s="1"/>
  <c r="E64" i="25"/>
  <c r="D41" i="32"/>
  <c r="H141" i="25" s="1"/>
  <c r="E49" i="25"/>
  <c r="D41" i="31"/>
  <c r="G141" i="25" s="1"/>
  <c r="H35" i="26"/>
  <c r="H55" i="25" s="1"/>
  <c r="C39" i="34"/>
  <c r="H40" i="25"/>
  <c r="C39" i="33"/>
  <c r="B3" i="25"/>
  <c r="C76" i="23"/>
  <c r="B10" i="25" s="1"/>
  <c r="C4" i="25"/>
  <c r="C77" i="24"/>
  <c r="C11" i="25" s="1"/>
  <c r="I36" i="28"/>
  <c r="G60" i="25" s="1"/>
  <c r="G45" i="25"/>
  <c r="C142" i="25"/>
  <c r="J37" i="31"/>
  <c r="C158" i="25" s="1"/>
  <c r="J35" i="33"/>
  <c r="E150" i="25" s="1"/>
  <c r="E134" i="25"/>
  <c r="F76" i="26"/>
  <c r="F77" i="26"/>
  <c r="F78" i="26"/>
  <c r="C52" i="26"/>
  <c r="C50" i="26"/>
  <c r="C51" i="26"/>
  <c r="E50" i="28"/>
  <c r="H89" i="25" s="1"/>
  <c r="E52" i="28"/>
  <c r="E51" i="28"/>
  <c r="H99" i="25" s="1"/>
  <c r="F78" i="28"/>
  <c r="F76" i="28"/>
  <c r="F77" i="28"/>
  <c r="E41" i="31"/>
  <c r="G142" i="25" s="1"/>
  <c r="E65" i="25"/>
  <c r="E41" i="32"/>
  <c r="H142" i="25" s="1"/>
  <c r="E50" i="25"/>
  <c r="H35" i="23"/>
  <c r="C55" i="25" s="1"/>
  <c r="C40" i="25"/>
  <c r="H36" i="28"/>
  <c r="G59" i="25" s="1"/>
  <c r="G44" i="25"/>
  <c r="D35" i="33"/>
  <c r="D37" i="33"/>
  <c r="D36" i="33"/>
  <c r="F136" i="25"/>
  <c r="H36" i="34"/>
  <c r="F152" i="25" s="1"/>
  <c r="C52" i="19"/>
  <c r="C51" i="19"/>
  <c r="C53" i="19"/>
  <c r="K84" i="33"/>
  <c r="K83" i="33"/>
  <c r="E55" i="33"/>
  <c r="F189" i="25" s="1"/>
  <c r="E54" i="33"/>
  <c r="F179" i="25" s="1"/>
  <c r="D11" i="25"/>
  <c r="D4" i="25"/>
  <c r="C45" i="25"/>
  <c r="I36" i="23"/>
  <c r="C60" i="25" s="1"/>
  <c r="H36" i="24"/>
  <c r="D59" i="25" s="1"/>
  <c r="D44" i="25"/>
  <c r="F50" i="25"/>
  <c r="J37" i="27"/>
  <c r="F65" i="25" s="1"/>
  <c r="E52" i="24"/>
  <c r="E51" i="24"/>
  <c r="E99" i="25" s="1"/>
  <c r="E50" i="24"/>
  <c r="E89" i="25" s="1"/>
  <c r="C50" i="24"/>
  <c r="E85" i="25" s="1"/>
  <c r="E86" i="25" s="1"/>
  <c r="E87" i="25" s="1"/>
  <c r="C51" i="24"/>
  <c r="E95" i="25" s="1"/>
  <c r="E96" i="25" s="1"/>
  <c r="E97" i="25" s="1"/>
  <c r="C52" i="24"/>
  <c r="E83" i="34"/>
  <c r="E82" i="34"/>
  <c r="E84" i="34"/>
  <c r="D82" i="34"/>
  <c r="D84" i="34"/>
  <c r="D83" i="34"/>
  <c r="L86" i="31"/>
  <c r="L85" i="31"/>
  <c r="L87" i="31"/>
  <c r="E85" i="31"/>
  <c r="E87" i="31"/>
  <c r="E86" i="31"/>
  <c r="E55" i="25"/>
  <c r="C39" i="31"/>
  <c r="G132" i="25" s="1"/>
  <c r="E40" i="25"/>
  <c r="C39" i="32"/>
  <c r="H132" i="25" s="1"/>
  <c r="E5" i="25"/>
  <c r="I78" i="23"/>
  <c r="E12" i="25" s="1"/>
  <c r="D134" i="25"/>
  <c r="J35" i="32"/>
  <c r="D150" i="25" s="1"/>
  <c r="F45" i="25"/>
  <c r="I36" i="27"/>
  <c r="F60" i="25" s="1"/>
  <c r="C11" i="9"/>
  <c r="I11" i="9" s="1"/>
  <c r="C12" i="9"/>
  <c r="I12" i="9" s="1"/>
  <c r="F190" i="25" l="1"/>
  <c r="F192" i="25"/>
  <c r="F193" i="25" s="1"/>
  <c r="F85" i="25"/>
  <c r="F86" i="25" s="1"/>
  <c r="F87" i="25" s="1"/>
  <c r="H51" i="19"/>
  <c r="C57" i="32"/>
  <c r="I165" i="25" s="1"/>
  <c r="I166" i="25" s="1"/>
  <c r="I167" i="25" s="1"/>
  <c r="E100" i="25"/>
  <c r="E102" i="25"/>
  <c r="E103" i="25" s="1"/>
  <c r="F95" i="25"/>
  <c r="F96" i="25" s="1"/>
  <c r="F97" i="25" s="1"/>
  <c r="H52" i="19"/>
  <c r="C58" i="32"/>
  <c r="I175" i="25" s="1"/>
  <c r="I176" i="25" s="1"/>
  <c r="I177" i="25" s="1"/>
  <c r="I37" i="33"/>
  <c r="E157" i="25" s="1"/>
  <c r="E141" i="25"/>
  <c r="I95" i="25"/>
  <c r="I96" i="25" s="1"/>
  <c r="I97" i="25" s="1"/>
  <c r="C58" i="33"/>
  <c r="C58" i="34"/>
  <c r="D141" i="25"/>
  <c r="I37" i="32"/>
  <c r="D157" i="25" s="1"/>
  <c r="D90" i="25"/>
  <c r="D92" i="25"/>
  <c r="D93" i="25" s="1"/>
  <c r="G72" i="25"/>
  <c r="G17" i="25"/>
  <c r="G18" i="25"/>
  <c r="G73" i="25"/>
  <c r="H18" i="25"/>
  <c r="H73" i="25"/>
  <c r="I109" i="25"/>
  <c r="E59" i="33"/>
  <c r="E59" i="34"/>
  <c r="C17" i="25"/>
  <c r="C72" i="25"/>
  <c r="H20" i="25"/>
  <c r="H75" i="25"/>
  <c r="D41" i="33"/>
  <c r="C61" i="31"/>
  <c r="H185" i="25" s="1"/>
  <c r="H186" i="25" s="1"/>
  <c r="H187" i="25" s="1"/>
  <c r="D185" i="25"/>
  <c r="D186" i="25" s="1"/>
  <c r="D187" i="25" s="1"/>
  <c r="G182" i="25"/>
  <c r="G183" i="25" s="1"/>
  <c r="G180" i="25"/>
  <c r="C73" i="25"/>
  <c r="C18" i="25"/>
  <c r="E58" i="32"/>
  <c r="I179" i="25" s="1"/>
  <c r="E179" i="25"/>
  <c r="D20" i="25"/>
  <c r="D75" i="25"/>
  <c r="I37" i="31"/>
  <c r="C157" i="25" s="1"/>
  <c r="C141" i="25"/>
  <c r="E60" i="31"/>
  <c r="H179" i="25" s="1"/>
  <c r="D179" i="25"/>
  <c r="G186" i="25"/>
  <c r="G187" i="25" s="1"/>
  <c r="Q186" i="25"/>
  <c r="O186" i="25"/>
  <c r="P186" i="25"/>
  <c r="G112" i="25"/>
  <c r="G113" i="25" s="1"/>
  <c r="G110" i="25"/>
  <c r="F20" i="25"/>
  <c r="F75" i="25"/>
  <c r="E92" i="25"/>
  <c r="E93" i="25" s="1"/>
  <c r="E90" i="25"/>
  <c r="I36" i="33"/>
  <c r="E153" i="25" s="1"/>
  <c r="E137" i="25"/>
  <c r="E133" i="25"/>
  <c r="I35" i="33"/>
  <c r="E149" i="25" s="1"/>
  <c r="H102" i="25"/>
  <c r="H103" i="25" s="1"/>
  <c r="H100" i="25"/>
  <c r="I85" i="25"/>
  <c r="I86" i="25" s="1"/>
  <c r="I87" i="25" s="1"/>
  <c r="C57" i="33"/>
  <c r="C57" i="34"/>
  <c r="E166" i="25"/>
  <c r="E167" i="25" s="1"/>
  <c r="K167" i="25"/>
  <c r="M167" i="25"/>
  <c r="L167" i="25"/>
  <c r="D112" i="25"/>
  <c r="D113" i="25" s="1"/>
  <c r="D110" i="25"/>
  <c r="F141" i="25"/>
  <c r="I37" i="34"/>
  <c r="F157" i="25" s="1"/>
  <c r="H76" i="25"/>
  <c r="H21" i="25"/>
  <c r="F99" i="25"/>
  <c r="J52" i="19"/>
  <c r="C20" i="25"/>
  <c r="C75" i="25"/>
  <c r="H23" i="25"/>
  <c r="H78" i="25"/>
  <c r="F18" i="25"/>
  <c r="F73" i="25"/>
  <c r="C21" i="25"/>
  <c r="C76" i="25"/>
  <c r="E190" i="25"/>
  <c r="E192" i="25"/>
  <c r="E193" i="25" s="1"/>
  <c r="E20" i="25"/>
  <c r="E75" i="25"/>
  <c r="D40" i="33"/>
  <c r="E61" i="31"/>
  <c r="H189" i="25" s="1"/>
  <c r="D189" i="25"/>
  <c r="D73" i="25"/>
  <c r="D18" i="25"/>
  <c r="E21" i="25"/>
  <c r="E76" i="25"/>
  <c r="C22" i="25"/>
  <c r="E71" i="19"/>
  <c r="D22" i="25" s="1"/>
  <c r="F78" i="25"/>
  <c r="F23" i="25"/>
  <c r="D39" i="33"/>
  <c r="F180" i="25"/>
  <c r="F182" i="25"/>
  <c r="F183" i="25" s="1"/>
  <c r="F105" i="25"/>
  <c r="F106" i="25" s="1"/>
  <c r="F107" i="25" s="1"/>
  <c r="H53" i="19"/>
  <c r="C59" i="32"/>
  <c r="I185" i="25" s="1"/>
  <c r="I186" i="25" s="1"/>
  <c r="I187" i="25" s="1"/>
  <c r="I105" i="25"/>
  <c r="I106" i="25" s="1"/>
  <c r="I107" i="25" s="1"/>
  <c r="C59" i="34"/>
  <c r="C59" i="33"/>
  <c r="D133" i="25"/>
  <c r="I35" i="32"/>
  <c r="D149" i="25" s="1"/>
  <c r="E176" i="25"/>
  <c r="E177" i="25" s="1"/>
  <c r="M176" i="25"/>
  <c r="L176" i="25"/>
  <c r="K176" i="25"/>
  <c r="G20" i="25"/>
  <c r="G75" i="25"/>
  <c r="F137" i="25"/>
  <c r="I36" i="34"/>
  <c r="F153" i="25" s="1"/>
  <c r="G21" i="25"/>
  <c r="G76" i="25"/>
  <c r="F89" i="25"/>
  <c r="J51" i="19"/>
  <c r="I89" i="25"/>
  <c r="E57" i="34"/>
  <c r="E57" i="33"/>
  <c r="C78" i="25"/>
  <c r="C23" i="25"/>
  <c r="C59" i="31"/>
  <c r="H165" i="25" s="1"/>
  <c r="H166" i="25" s="1"/>
  <c r="H167" i="25" s="1"/>
  <c r="D165" i="25"/>
  <c r="D166" i="25" s="1"/>
  <c r="D167" i="25" s="1"/>
  <c r="G192" i="25"/>
  <c r="G193" i="25" s="1"/>
  <c r="G190" i="25"/>
  <c r="F21" i="25"/>
  <c r="F76" i="25"/>
  <c r="D78" i="25"/>
  <c r="D23" i="25"/>
  <c r="E23" i="25"/>
  <c r="E78" i="25"/>
  <c r="C133" i="25"/>
  <c r="I35" i="31"/>
  <c r="C149" i="25" s="1"/>
  <c r="D40" i="34"/>
  <c r="E59" i="31"/>
  <c r="H169" i="25" s="1"/>
  <c r="D169" i="25"/>
  <c r="G166" i="25"/>
  <c r="G167" i="25" s="1"/>
  <c r="O167" i="25"/>
  <c r="P167" i="25"/>
  <c r="Q167" i="25"/>
  <c r="D21" i="25"/>
  <c r="D76" i="25"/>
  <c r="E18" i="25"/>
  <c r="E73" i="25"/>
  <c r="E72" i="19"/>
  <c r="C77" i="25"/>
  <c r="C25" i="25"/>
  <c r="C80" i="25"/>
  <c r="G102" i="25"/>
  <c r="G103" i="25" s="1"/>
  <c r="G100" i="25"/>
  <c r="D39" i="32"/>
  <c r="H133" i="25" s="1"/>
  <c r="H90" i="25"/>
  <c r="H92" i="25"/>
  <c r="H93" i="25" s="1"/>
  <c r="D137" i="25"/>
  <c r="I36" i="32"/>
  <c r="D153" i="25" s="1"/>
  <c r="E186" i="25"/>
  <c r="E187" i="25" s="1"/>
  <c r="M186" i="25"/>
  <c r="L186" i="25"/>
  <c r="K186" i="25"/>
  <c r="D100" i="25"/>
  <c r="D102" i="25"/>
  <c r="D103" i="25" s="1"/>
  <c r="G23" i="25"/>
  <c r="G78" i="25"/>
  <c r="F109" i="25"/>
  <c r="J53" i="19"/>
  <c r="E59" i="32"/>
  <c r="I189" i="25" s="1"/>
  <c r="I99" i="25"/>
  <c r="E58" i="34"/>
  <c r="E58" i="33"/>
  <c r="H17" i="25"/>
  <c r="H72" i="25"/>
  <c r="D41" i="34"/>
  <c r="C60" i="31"/>
  <c r="H175" i="25" s="1"/>
  <c r="H176" i="25" s="1"/>
  <c r="H177" i="25" s="1"/>
  <c r="D175" i="25"/>
  <c r="D176" i="25" s="1"/>
  <c r="D177" i="25" s="1"/>
  <c r="G170" i="25"/>
  <c r="G172" i="25"/>
  <c r="G173" i="25" s="1"/>
  <c r="E57" i="32"/>
  <c r="I169" i="25" s="1"/>
  <c r="E169" i="25"/>
  <c r="D17" i="25"/>
  <c r="D72" i="25"/>
  <c r="E72" i="25"/>
  <c r="E17" i="25"/>
  <c r="I36" i="31"/>
  <c r="C153" i="25" s="1"/>
  <c r="C137" i="25"/>
  <c r="G176" i="25"/>
  <c r="G177" i="25" s="1"/>
  <c r="Q176" i="25"/>
  <c r="O176" i="25"/>
  <c r="P176" i="25"/>
  <c r="E70" i="19"/>
  <c r="C74" i="25"/>
  <c r="C19" i="25"/>
  <c r="D40" i="31"/>
  <c r="G137" i="25" s="1"/>
  <c r="G90" i="25"/>
  <c r="G92" i="25"/>
  <c r="G93" i="25" s="1"/>
  <c r="F17" i="25"/>
  <c r="F72" i="25"/>
  <c r="F112" i="25" l="1"/>
  <c r="F113" i="25" s="1"/>
  <c r="F110" i="25"/>
  <c r="D172" i="25"/>
  <c r="D173" i="25" s="1"/>
  <c r="D170" i="25"/>
  <c r="H192" i="25"/>
  <c r="H193" i="25" s="1"/>
  <c r="H190" i="25"/>
  <c r="I182" i="25"/>
  <c r="I183" i="25" s="1"/>
  <c r="I180" i="25"/>
  <c r="I102" i="25"/>
  <c r="I103" i="25" s="1"/>
  <c r="I100" i="25"/>
  <c r="H170" i="25"/>
  <c r="H172" i="25"/>
  <c r="H173" i="25" s="1"/>
  <c r="F90" i="25"/>
  <c r="F92" i="25"/>
  <c r="F93" i="25" s="1"/>
  <c r="D182" i="25"/>
  <c r="D183" i="25" s="1"/>
  <c r="D180" i="25"/>
  <c r="E170" i="25"/>
  <c r="E172" i="25"/>
  <c r="E173" i="25" s="1"/>
  <c r="I190" i="25"/>
  <c r="I192" i="25"/>
  <c r="I193" i="25" s="1"/>
  <c r="H182" i="25"/>
  <c r="H183" i="25" s="1"/>
  <c r="H180" i="25"/>
  <c r="I112" i="25"/>
  <c r="I113" i="25" s="1"/>
  <c r="I110" i="25"/>
  <c r="D19" i="25"/>
  <c r="D74" i="25"/>
  <c r="I172" i="25"/>
  <c r="I173" i="25" s="1"/>
  <c r="I170" i="25"/>
  <c r="D25" i="25"/>
  <c r="D80" i="25"/>
  <c r="D77" i="25"/>
  <c r="I90" i="25"/>
  <c r="I92" i="25"/>
  <c r="I93" i="25" s="1"/>
  <c r="D192" i="25"/>
  <c r="D193" i="25" s="1"/>
  <c r="D190" i="25"/>
  <c r="F102" i="25"/>
  <c r="F103" i="25" s="1"/>
  <c r="F100" i="25"/>
  <c r="E182" i="25"/>
  <c r="E183" i="25" s="1"/>
  <c r="E180" i="25"/>
</calcChain>
</file>

<file path=xl/comments1.xml><?xml version="1.0" encoding="utf-8"?>
<comments xmlns="http://schemas.openxmlformats.org/spreadsheetml/2006/main">
  <authors>
    <author>ptcaps</author>
  </authors>
  <commentList>
    <comment ref="B51" authorId="0" shapeId="0">
      <text>
        <r>
          <rPr>
            <sz val="8"/>
            <color indexed="81"/>
            <rFont val="Tahoma"/>
            <family val="2"/>
          </rPr>
          <t>Gas dryer energy (MMBtu) 
= Electric dryer energy * 1.12 * .003412</t>
        </r>
      </text>
    </comment>
  </commentList>
</comments>
</file>

<file path=xl/comments2.xml><?xml version="1.0" encoding="utf-8"?>
<comments xmlns="http://schemas.openxmlformats.org/spreadsheetml/2006/main">
  <authors>
    <author>ptcaps</author>
  </authors>
  <commentList>
    <comment ref="B50" authorId="0" shapeId="0">
      <text>
        <r>
          <rPr>
            <sz val="8"/>
            <color indexed="81"/>
            <rFont val="Tahoma"/>
            <family val="2"/>
          </rPr>
          <t>Gas dryer energy (MMBtu) 
= Electric dryer energy * 1.12 * .003412</t>
        </r>
      </text>
    </comment>
  </commentList>
</comments>
</file>

<file path=xl/comments3.xml><?xml version="1.0" encoding="utf-8"?>
<comments xmlns="http://schemas.openxmlformats.org/spreadsheetml/2006/main">
  <authors>
    <author>ptcaps</author>
  </authors>
  <commentList>
    <comment ref="B51" authorId="0" shapeId="0">
      <text>
        <r>
          <rPr>
            <sz val="8"/>
            <color indexed="81"/>
            <rFont val="Tahoma"/>
            <family val="2"/>
          </rPr>
          <t>Gas dryer energy (MMBtu) 
= Electric dryer energy * 1.12 * .003412</t>
        </r>
      </text>
    </comment>
  </commentList>
</comments>
</file>

<file path=xl/sharedStrings.xml><?xml version="1.0" encoding="utf-8"?>
<sst xmlns="http://schemas.openxmlformats.org/spreadsheetml/2006/main" count="10552" uniqueCount="2140">
  <si>
    <t>Baseline</t>
  </si>
  <si>
    <t>Capacity</t>
  </si>
  <si>
    <t>All E*</t>
  </si>
  <si>
    <t>CEE 2</t>
  </si>
  <si>
    <t>CEE 3</t>
  </si>
  <si>
    <t>MEF</t>
  </si>
  <si>
    <t>Top-Loading</t>
  </si>
  <si>
    <t>Front-Loading</t>
  </si>
  <si>
    <t>Machine</t>
  </si>
  <si>
    <t>Water</t>
  </si>
  <si>
    <t>Drying</t>
  </si>
  <si>
    <t>All</t>
  </si>
  <si>
    <t>Constants</t>
  </si>
  <si>
    <t>Number of Annual Cycles</t>
  </si>
  <si>
    <t>All Energy Star Units</t>
  </si>
  <si>
    <t>Non-CEE Energy Star Units</t>
  </si>
  <si>
    <t>CEE 3 (ESME)</t>
  </si>
  <si>
    <t>Non-ESME Energy Star Units</t>
  </si>
  <si>
    <t>Column1</t>
  </si>
  <si>
    <t>Manufacturer Name</t>
  </si>
  <si>
    <t>Brand Name</t>
  </si>
  <si>
    <t>Model Number</t>
  </si>
  <si>
    <t>Washer Type</t>
  </si>
  <si>
    <t>Compartment Capacity Cu Ft</t>
  </si>
  <si>
    <t>Water Factor</t>
  </si>
  <si>
    <t>Modified Energy Factor</t>
  </si>
  <si>
    <t>Whirlpool</t>
  </si>
  <si>
    <t>LTE5243D**</t>
  </si>
  <si>
    <t>LTG5243D**</t>
  </si>
  <si>
    <t>Kenmore</t>
  </si>
  <si>
    <t>110.8075****</t>
  </si>
  <si>
    <t>No</t>
  </si>
  <si>
    <t>110.8873****</t>
  </si>
  <si>
    <t>110.8875****</t>
  </si>
  <si>
    <t>110.9875****</t>
  </si>
  <si>
    <t>Avanti</t>
  </si>
  <si>
    <t>W511</t>
  </si>
  <si>
    <t>General Electric</t>
  </si>
  <si>
    <t>Amana</t>
  </si>
  <si>
    <t>NTW4501X*</t>
  </si>
  <si>
    <t>WTW4750Y*+</t>
  </si>
  <si>
    <t>Hotpoint</t>
  </si>
  <si>
    <t>HSWP1000M</t>
  </si>
  <si>
    <t>HTWP1200D*</t>
  </si>
  <si>
    <t>GCWP1800D*</t>
  </si>
  <si>
    <t>GCWP1805D*</t>
  </si>
  <si>
    <t>GTWP1800D*</t>
  </si>
  <si>
    <t>Estate</t>
  </si>
  <si>
    <t>ETW4100V*+</t>
  </si>
  <si>
    <t>Electrolux Home Products</t>
  </si>
  <si>
    <t>Frigidaire</t>
  </si>
  <si>
    <t>NTW4500X*</t>
  </si>
  <si>
    <t>NTW5800T**</t>
  </si>
  <si>
    <t>Maytag</t>
  </si>
  <si>
    <t>MVWC300V**</t>
  </si>
  <si>
    <t>WTW5200S**</t>
  </si>
  <si>
    <t>Alliance Laundry Systems</t>
  </si>
  <si>
    <t>Huebsch</t>
  </si>
  <si>
    <t>LWZ02**</t>
  </si>
  <si>
    <t>Speed Queen</t>
  </si>
  <si>
    <t>AWS17**</t>
  </si>
  <si>
    <t>AWS44**</t>
  </si>
  <si>
    <t>AWS51**</t>
  </si>
  <si>
    <t>AWS76**</t>
  </si>
  <si>
    <t>LWS02**</t>
  </si>
  <si>
    <t>LWS16**</t>
  </si>
  <si>
    <t>LWS17**</t>
  </si>
  <si>
    <t>LWS44**</t>
  </si>
  <si>
    <t>ETW4100S**</t>
  </si>
  <si>
    <t>Inglis</t>
  </si>
  <si>
    <t>ITW4100S**</t>
  </si>
  <si>
    <t>Roper</t>
  </si>
  <si>
    <t>RTW4100S**</t>
  </si>
  <si>
    <t>WTW5700S**</t>
  </si>
  <si>
    <t>Anderson Moulds</t>
  </si>
  <si>
    <t>ATW4471T**</t>
  </si>
  <si>
    <t>ATW4475T**</t>
  </si>
  <si>
    <t>ETW4400T**</t>
  </si>
  <si>
    <t>ITW4400T**</t>
  </si>
  <si>
    <t>110.2742****</t>
  </si>
  <si>
    <t>110.2743****</t>
  </si>
  <si>
    <t>110.2744****</t>
  </si>
  <si>
    <t>110.2752****</t>
  </si>
  <si>
    <t>110.2753****</t>
  </si>
  <si>
    <t>110.2754****</t>
  </si>
  <si>
    <t>110.2842****</t>
  </si>
  <si>
    <t>110.2843****</t>
  </si>
  <si>
    <t>110.2844****</t>
  </si>
  <si>
    <t>Magic Chef</t>
  </si>
  <si>
    <t>HTW4400T**</t>
  </si>
  <si>
    <t>MTW5570T**</t>
  </si>
  <si>
    <t>MTW5630T**</t>
  </si>
  <si>
    <t>RTW4300S**</t>
  </si>
  <si>
    <t>RTW4400T**</t>
  </si>
  <si>
    <t>GCAM2792M**</t>
  </si>
  <si>
    <t>GCAM2792T**</t>
  </si>
  <si>
    <t>WTW5790S**</t>
  </si>
  <si>
    <t>LWS04**</t>
  </si>
  <si>
    <t>110.2767****</t>
  </si>
  <si>
    <t>110.2768****</t>
  </si>
  <si>
    <t>110.2769****</t>
  </si>
  <si>
    <t>MTW5600T**</t>
  </si>
  <si>
    <t>MTW5605T**</t>
  </si>
  <si>
    <t>MTW5620T**</t>
  </si>
  <si>
    <t>MTW5621T**</t>
  </si>
  <si>
    <t>MTW5640T**</t>
  </si>
  <si>
    <t>MTW5670T**</t>
  </si>
  <si>
    <t>Crosley</t>
  </si>
  <si>
    <t>CAWB522S**</t>
  </si>
  <si>
    <t>110.2783****</t>
  </si>
  <si>
    <t>110.2784****</t>
  </si>
  <si>
    <t>110.2787****</t>
  </si>
  <si>
    <t>ETW4300S**</t>
  </si>
  <si>
    <t>ETW4400S**</t>
  </si>
  <si>
    <t>ITW4300S**</t>
  </si>
  <si>
    <t>ITW4400S**</t>
  </si>
  <si>
    <t>RTW4340S**</t>
  </si>
  <si>
    <t>RTW4400S**</t>
  </si>
  <si>
    <t>1CWTW5100V*+</t>
  </si>
  <si>
    <t>WTW5300S**</t>
  </si>
  <si>
    <t>WTW5320S**</t>
  </si>
  <si>
    <t>WTW5321S**</t>
  </si>
  <si>
    <t>110.8784****</t>
  </si>
  <si>
    <t>110.9784****</t>
  </si>
  <si>
    <t>C8784270**</t>
  </si>
  <si>
    <t>MET3800T*+</t>
  </si>
  <si>
    <t>NTW5700T**</t>
  </si>
  <si>
    <t>NTW5705T**</t>
  </si>
  <si>
    <t>110.2883****</t>
  </si>
  <si>
    <t>110.2884****</t>
  </si>
  <si>
    <t>NTW4500V**</t>
  </si>
  <si>
    <t>110.2732****</t>
  </si>
  <si>
    <t>110.2733****</t>
  </si>
  <si>
    <t>110.2734****</t>
  </si>
  <si>
    <t>110.2749****</t>
  </si>
  <si>
    <t>110.2761****</t>
  </si>
  <si>
    <t>110.2763****</t>
  </si>
  <si>
    <t>110.2764****</t>
  </si>
  <si>
    <t>110.2771****</t>
  </si>
  <si>
    <t>110.2775****</t>
  </si>
  <si>
    <t>110.2776****</t>
  </si>
  <si>
    <t>110.2778****</t>
  </si>
  <si>
    <t>110.2862****</t>
  </si>
  <si>
    <t>110.2863****</t>
  </si>
  <si>
    <t>110.2872****</t>
  </si>
  <si>
    <t>110.2873****</t>
  </si>
  <si>
    <t>110.2875****</t>
  </si>
  <si>
    <t>110.2876****</t>
  </si>
  <si>
    <t>110.2878****</t>
  </si>
  <si>
    <t>RTW4340V**</t>
  </si>
  <si>
    <t>WTW5590S**</t>
  </si>
  <si>
    <t>2972****</t>
  </si>
  <si>
    <t>2973****</t>
  </si>
  <si>
    <t>Samsung Electronics Co., Ltd.</t>
  </si>
  <si>
    <t>WSLP1100H</t>
  </si>
  <si>
    <t>WSLS1100H</t>
  </si>
  <si>
    <t>110.1781****</t>
  </si>
  <si>
    <t>110.1881****</t>
  </si>
  <si>
    <t>110.2722****</t>
  </si>
  <si>
    <t>110.2822****</t>
  </si>
  <si>
    <t>RTW4000S**</t>
  </si>
  <si>
    <t>110.1811****</t>
  </si>
  <si>
    <t>110.1821****</t>
  </si>
  <si>
    <t>WTW5500S**</t>
  </si>
  <si>
    <t>MTW5800T**</t>
  </si>
  <si>
    <t>MTW5805T**</t>
  </si>
  <si>
    <t>MTW5807T**</t>
  </si>
  <si>
    <t>MTW5820T**</t>
  </si>
  <si>
    <t>MTW5821T**</t>
  </si>
  <si>
    <t>MTW5830T**</t>
  </si>
  <si>
    <t>MTW5840T**</t>
  </si>
  <si>
    <t>MTW5870T**</t>
  </si>
  <si>
    <t>CAM2742T*+</t>
  </si>
  <si>
    <t>CAM2752T*+</t>
  </si>
  <si>
    <t>WTW5310S**</t>
  </si>
  <si>
    <t>GSL*1500J0WW</t>
  </si>
  <si>
    <t>WSL*1500J0WW</t>
  </si>
  <si>
    <t>WSL*1500JWW</t>
  </si>
  <si>
    <t>WSLP1500JWW</t>
  </si>
  <si>
    <t>WSLS1500JWW</t>
  </si>
  <si>
    <t>NTW5500T**</t>
  </si>
  <si>
    <t>NTW5505T**</t>
  </si>
  <si>
    <t>NTW5640T**</t>
  </si>
  <si>
    <t>IV4500X*+</t>
  </si>
  <si>
    <t>WTW5520S**</t>
  </si>
  <si>
    <t>WTW5521S**</t>
  </si>
  <si>
    <t>WTW5550S**</t>
  </si>
  <si>
    <t>WTW5560S**</t>
  </si>
  <si>
    <t>WTW5600S**</t>
  </si>
  <si>
    <t>NTW5200T**</t>
  </si>
  <si>
    <t>NTW5205T**</t>
  </si>
  <si>
    <t>NTW5240T**</t>
  </si>
  <si>
    <t>NTW5245T**</t>
  </si>
  <si>
    <t>CAWS833S**</t>
  </si>
  <si>
    <t>ETW4200S**</t>
  </si>
  <si>
    <t>MTW5900T**</t>
  </si>
  <si>
    <t>MTW5920T**</t>
  </si>
  <si>
    <t>MTW5921T**</t>
  </si>
  <si>
    <t>MTW5940T**</t>
  </si>
  <si>
    <t>RTW4200S**</t>
  </si>
  <si>
    <t>RTW4240S**</t>
  </si>
  <si>
    <t>WTW5100S**</t>
  </si>
  <si>
    <t>LWN311PP111TW01</t>
  </si>
  <si>
    <t>LWN311SP111TW01</t>
  </si>
  <si>
    <t>LWN311WP111TW01</t>
  </si>
  <si>
    <t>LWN4***********</t>
  </si>
  <si>
    <t>OWN3***********</t>
  </si>
  <si>
    <t>OWN4***********</t>
  </si>
  <si>
    <t>OWN5***********</t>
  </si>
  <si>
    <t>ALS</t>
  </si>
  <si>
    <t>AWN412SP111TW01</t>
  </si>
  <si>
    <t>AWN432SP111TW01</t>
  </si>
  <si>
    <t>AWN542SP111TW01</t>
  </si>
  <si>
    <t>ATW4300T**</t>
  </si>
  <si>
    <t>ATW4470T**</t>
  </si>
  <si>
    <t>ETW4300T**</t>
  </si>
  <si>
    <t>ITW4300T**</t>
  </si>
  <si>
    <t>HTW4300T**</t>
  </si>
  <si>
    <t>RTW4300T**</t>
  </si>
  <si>
    <t>RTW4305S**</t>
  </si>
  <si>
    <t>WTW5400T**</t>
  </si>
  <si>
    <t>CAWS954S**</t>
  </si>
  <si>
    <t>WTW5530S**</t>
  </si>
  <si>
    <t>WTW5540S**</t>
  </si>
  <si>
    <t>WTW5800S**</t>
  </si>
  <si>
    <t>WTW5810S**</t>
  </si>
  <si>
    <t>WTW5830S**</t>
  </si>
  <si>
    <t>WTW5840S**</t>
  </si>
  <si>
    <t>WTW5850S**</t>
  </si>
  <si>
    <t>WTW5860S**</t>
  </si>
  <si>
    <t>WTW5900S**</t>
  </si>
  <si>
    <t>WTW5900T**</t>
  </si>
  <si>
    <t>WTW5100V**</t>
  </si>
  <si>
    <t>ETW4400V**</t>
  </si>
  <si>
    <t>NTW4601X*</t>
  </si>
  <si>
    <t>MTW5700T**</t>
  </si>
  <si>
    <t>MTW5707T**</t>
  </si>
  <si>
    <t>MTW5720T**</t>
  </si>
  <si>
    <t>MTW5721T**</t>
  </si>
  <si>
    <t>MTW5730T**</t>
  </si>
  <si>
    <t>MTW5740T**</t>
  </si>
  <si>
    <t>MTW5770T**</t>
  </si>
  <si>
    <t>CAM2752R**</t>
  </si>
  <si>
    <t>CAM2762R**</t>
  </si>
  <si>
    <t>2110*01+</t>
  </si>
  <si>
    <t>2111*01+</t>
  </si>
  <si>
    <t>2118*01+</t>
  </si>
  <si>
    <t>MVWC400VW1</t>
  </si>
  <si>
    <t>MVWC450W*+</t>
  </si>
  <si>
    <t>WTW5505S**</t>
  </si>
  <si>
    <t>WTW5505V**</t>
  </si>
  <si>
    <t>110.2772****</t>
  </si>
  <si>
    <t>110.2773****</t>
  </si>
  <si>
    <t>110.2774****</t>
  </si>
  <si>
    <t>MVWC500V**</t>
  </si>
  <si>
    <t>MVWC700V**</t>
  </si>
  <si>
    <t>NTW5400T**</t>
  </si>
  <si>
    <t>110.2832****</t>
  </si>
  <si>
    <t>110.2833****</t>
  </si>
  <si>
    <t>110.2834****</t>
  </si>
  <si>
    <t>110.2835****</t>
  </si>
  <si>
    <t>110.2836****</t>
  </si>
  <si>
    <t>110.2837****</t>
  </si>
  <si>
    <t>WTW5820S**</t>
  </si>
  <si>
    <t>WTW5821S**</t>
  </si>
  <si>
    <t>IV45000**</t>
  </si>
  <si>
    <t>2120*01+</t>
  </si>
  <si>
    <t>2129*01+</t>
  </si>
  <si>
    <t>110.1710****</t>
  </si>
  <si>
    <t>110.1712****</t>
  </si>
  <si>
    <t>110.1713****</t>
  </si>
  <si>
    <t>110.2852****</t>
  </si>
  <si>
    <t>110.2853****</t>
  </si>
  <si>
    <t>110.2854****</t>
  </si>
  <si>
    <t>110.2869****</t>
  </si>
  <si>
    <t>2002*01+</t>
  </si>
  <si>
    <t>MET3800X*+</t>
  </si>
  <si>
    <t>MGT3800X*+</t>
  </si>
  <si>
    <t>WET3300X*+</t>
  </si>
  <si>
    <t>WGT3300X*+</t>
  </si>
  <si>
    <t>WTW5000V**</t>
  </si>
  <si>
    <t>W711</t>
  </si>
  <si>
    <t>W712PS</t>
  </si>
  <si>
    <t>WTW4800X*+</t>
  </si>
  <si>
    <t>SAV4655EW*</t>
  </si>
  <si>
    <t>CAM2742T**</t>
  </si>
  <si>
    <t>CAM2752T**</t>
  </si>
  <si>
    <t>CAM2762T**</t>
  </si>
  <si>
    <t>CAW2752R**</t>
  </si>
  <si>
    <t>2952****</t>
  </si>
  <si>
    <t>2953****</t>
  </si>
  <si>
    <t>2959****</t>
  </si>
  <si>
    <t>110.2942****</t>
  </si>
  <si>
    <t>110.2943****</t>
  </si>
  <si>
    <t>110.2944****</t>
  </si>
  <si>
    <t>WTW5200V**</t>
  </si>
  <si>
    <t>NTW4600V**</t>
  </si>
  <si>
    <t>IV46000**</t>
  </si>
  <si>
    <t>110.2727****</t>
  </si>
  <si>
    <t>RTW4440V**</t>
  </si>
  <si>
    <t>WTW5310V*+</t>
  </si>
  <si>
    <t>WTW5590V**</t>
  </si>
  <si>
    <t>LSW9700P**</t>
  </si>
  <si>
    <t>LSW9750P**</t>
  </si>
  <si>
    <t>AWS53**</t>
  </si>
  <si>
    <t>2052*90+</t>
  </si>
  <si>
    <t>NAV8805</t>
  </si>
  <si>
    <t>MAV3955</t>
  </si>
  <si>
    <t>MAV551E</t>
  </si>
  <si>
    <t>MAV5758</t>
  </si>
  <si>
    <t>MAV5920</t>
  </si>
  <si>
    <t>MAVT546</t>
  </si>
  <si>
    <t>WTW5300V**</t>
  </si>
  <si>
    <t>WTW5790V**</t>
  </si>
  <si>
    <t>ETW4400W*+</t>
  </si>
  <si>
    <t>110.2711****</t>
  </si>
  <si>
    <t>110.2717****</t>
  </si>
  <si>
    <t>LG Electronics, Inc.</t>
  </si>
  <si>
    <t>WPGT9350C***</t>
  </si>
  <si>
    <t>Admiral</t>
  </si>
  <si>
    <t>ATW4475V**</t>
  </si>
  <si>
    <t>CAWS14234V*+</t>
  </si>
  <si>
    <t>NTW4800V**</t>
  </si>
  <si>
    <t>IV48000**</t>
  </si>
  <si>
    <t>2962****</t>
  </si>
  <si>
    <t>2963****</t>
  </si>
  <si>
    <t>2967****</t>
  </si>
  <si>
    <t>2968****</t>
  </si>
  <si>
    <t>2969****</t>
  </si>
  <si>
    <t>WTW5300V*+</t>
  </si>
  <si>
    <t>WTW5510V*+</t>
  </si>
  <si>
    <t>WTW5640X*+</t>
  </si>
  <si>
    <t>AWS48**</t>
  </si>
  <si>
    <t>LWS05**</t>
  </si>
  <si>
    <t>LWS49**</t>
  </si>
  <si>
    <t>1CWTW5300V*+</t>
  </si>
  <si>
    <t>WTW5600V*+</t>
  </si>
  <si>
    <t>110.2703****</t>
  </si>
  <si>
    <t>110.2704****</t>
  </si>
  <si>
    <t>110.2705****</t>
  </si>
  <si>
    <t>110.2715****</t>
  </si>
  <si>
    <t>W798SS-1</t>
  </si>
  <si>
    <t>RTW4305V**</t>
  </si>
  <si>
    <t>MTW6300T**</t>
  </si>
  <si>
    <t>MTW6400T**</t>
  </si>
  <si>
    <t>WTW6200S**</t>
  </si>
  <si>
    <t>WTW6300S**</t>
  </si>
  <si>
    <t>Splendide</t>
  </si>
  <si>
    <t>WD2000S</t>
  </si>
  <si>
    <t>WD2050S</t>
  </si>
  <si>
    <t>WD2150</t>
  </si>
  <si>
    <t>Ultra 8</t>
  </si>
  <si>
    <t>AW121</t>
  </si>
  <si>
    <t>AW122</t>
  </si>
  <si>
    <t>AW125</t>
  </si>
  <si>
    <t>W757-1</t>
  </si>
  <si>
    <t>MAH5500BW*</t>
  </si>
  <si>
    <t>MAH55FLBW*</t>
  </si>
  <si>
    <t>MLE2000AY*</t>
  </si>
  <si>
    <t>GVW9959K**</t>
  </si>
  <si>
    <t>AWD121</t>
  </si>
  <si>
    <t>Miele</t>
  </si>
  <si>
    <t>PW6065</t>
  </si>
  <si>
    <t>CAH4205</t>
  </si>
  <si>
    <t>MAH6500AW*</t>
  </si>
  <si>
    <t>WTW57ESV**</t>
  </si>
  <si>
    <t>WTW58ESV**</t>
  </si>
  <si>
    <t>110.2803****</t>
  </si>
  <si>
    <t>110.2804****</t>
  </si>
  <si>
    <t>MAH2400***</t>
  </si>
  <si>
    <t>Samsung</t>
  </si>
  <si>
    <t>WF-J1254</t>
  </si>
  <si>
    <t>MAH6700</t>
  </si>
  <si>
    <t>WM0532H*</t>
  </si>
  <si>
    <t>WM2011H*</t>
  </si>
  <si>
    <t>WM2032H*</t>
  </si>
  <si>
    <t>MVWC7ESW*+</t>
  </si>
  <si>
    <t>1CWTW57ESV*+</t>
  </si>
  <si>
    <t>WTW57ES#**</t>
  </si>
  <si>
    <t>WTW58ES#**</t>
  </si>
  <si>
    <t>LWNB11*********</t>
  </si>
  <si>
    <t>WTW6200V**</t>
  </si>
  <si>
    <t>MAH8700</t>
  </si>
  <si>
    <t>WPGT9150H***</t>
  </si>
  <si>
    <t>MAH9700</t>
  </si>
  <si>
    <t>MVWC6ESW*+</t>
  </si>
  <si>
    <t>WD-327*RHD</t>
  </si>
  <si>
    <t>2982****</t>
  </si>
  <si>
    <t>2983****</t>
  </si>
  <si>
    <t>FTZ90**N</t>
  </si>
  <si>
    <t>FTZ91**N</t>
  </si>
  <si>
    <t>LTZ90**N</t>
  </si>
  <si>
    <t>LTZ97**N</t>
  </si>
  <si>
    <t>LTZ99**N</t>
  </si>
  <si>
    <t>CTS97***</t>
  </si>
  <si>
    <t>CTS99***</t>
  </si>
  <si>
    <t>FTS90**N</t>
  </si>
  <si>
    <t>FTS91**N</t>
  </si>
  <si>
    <t>LTS90**N</t>
  </si>
  <si>
    <t>LTS97**N</t>
  </si>
  <si>
    <t>LTS99**N</t>
  </si>
  <si>
    <t>Unimac</t>
  </si>
  <si>
    <t>FTU90**N</t>
  </si>
  <si>
    <t>FTU91**N</t>
  </si>
  <si>
    <t>LTU97**N</t>
  </si>
  <si>
    <t>LTU99**N</t>
  </si>
  <si>
    <t>CTS90***</t>
  </si>
  <si>
    <t>ATS90***</t>
  </si>
  <si>
    <t>MVWC5ESX**</t>
  </si>
  <si>
    <t>NAH6800</t>
  </si>
  <si>
    <t>WM2411H*</t>
  </si>
  <si>
    <t>WM2432H*</t>
  </si>
  <si>
    <t>WM3611H*</t>
  </si>
  <si>
    <t>WM3632H*</t>
  </si>
  <si>
    <t>Merloni</t>
  </si>
  <si>
    <t>Ariston</t>
  </si>
  <si>
    <t>AW120</t>
  </si>
  <si>
    <t>AWD120</t>
  </si>
  <si>
    <t>Equator</t>
  </si>
  <si>
    <t>EZ1612V</t>
  </si>
  <si>
    <t>EZ3612CEE</t>
  </si>
  <si>
    <t>WD1200</t>
  </si>
  <si>
    <t>WDC6200CEE</t>
  </si>
  <si>
    <t>NFW7200TW</t>
  </si>
  <si>
    <t>MFW9600S**</t>
  </si>
  <si>
    <t>110.2706****</t>
  </si>
  <si>
    <t>110.2707****</t>
  </si>
  <si>
    <t>110.2708****</t>
  </si>
  <si>
    <t>110.2709****</t>
  </si>
  <si>
    <t>WM133#H*</t>
  </si>
  <si>
    <t>WM3431H*</t>
  </si>
  <si>
    <t>IPSO-USA</t>
  </si>
  <si>
    <t>BFN5***********</t>
  </si>
  <si>
    <t>BTE5***********</t>
  </si>
  <si>
    <t>BTG5***********</t>
  </si>
  <si>
    <t>ATSA5***</t>
  </si>
  <si>
    <t>LTSA5***</t>
  </si>
  <si>
    <t>AFB50RSP111TW01</t>
  </si>
  <si>
    <t>WF306BHW</t>
  </si>
  <si>
    <t>WPGT9360F***</t>
  </si>
  <si>
    <t>MTW6500T**</t>
  </si>
  <si>
    <t>MTW6600T**</t>
  </si>
  <si>
    <t>WTW6400S**</t>
  </si>
  <si>
    <t>WTW6600S**</t>
  </si>
  <si>
    <t>GHW9300P**</t>
  </si>
  <si>
    <t>GHW9400P**</t>
  </si>
  <si>
    <t>GHW9460P**</t>
  </si>
  <si>
    <t>Fisher &amp; Paykel</t>
  </si>
  <si>
    <t>GWL15</t>
  </si>
  <si>
    <t>IWL16</t>
  </si>
  <si>
    <t>Electrolux Major Appliances</t>
  </si>
  <si>
    <t>FFLE2022**</t>
  </si>
  <si>
    <t>GHWN4250D*</t>
  </si>
  <si>
    <t>GHWN5250D*</t>
  </si>
  <si>
    <t>GLWN5250D*</t>
  </si>
  <si>
    <t>GTWN4250D*</t>
  </si>
  <si>
    <t>GTWN5250D*</t>
  </si>
  <si>
    <t>GTWN5450D*</t>
  </si>
  <si>
    <t>WF206***</t>
  </si>
  <si>
    <t>WF306*A*</t>
  </si>
  <si>
    <t>WF306LAW</t>
  </si>
  <si>
    <t>WF316***</t>
  </si>
  <si>
    <t>WF317***</t>
  </si>
  <si>
    <t>WFW8410S**</t>
  </si>
  <si>
    <t>WFW8410T**</t>
  </si>
  <si>
    <t>Mabe Mexico</t>
  </si>
  <si>
    <t>GTUN275EM***</t>
  </si>
  <si>
    <t>GTUN275GM***</t>
  </si>
  <si>
    <t>6154****</t>
  </si>
  <si>
    <t>7154****</t>
  </si>
  <si>
    <t>MVWC300X*+</t>
  </si>
  <si>
    <t>WTW4850X*+</t>
  </si>
  <si>
    <t>BSH Home Appliances</t>
  </si>
  <si>
    <t>Bosch</t>
  </si>
  <si>
    <t>WFL2060UC</t>
  </si>
  <si>
    <t>WFL2090UC</t>
  </si>
  <si>
    <t>LTS95**N</t>
  </si>
  <si>
    <t>GHW9150P**</t>
  </si>
  <si>
    <t>W1203</t>
  </si>
  <si>
    <t>W1213</t>
  </si>
  <si>
    <t>W1215</t>
  </si>
  <si>
    <t>FTZA0***</t>
  </si>
  <si>
    <t>FTZA1***</t>
  </si>
  <si>
    <t>LTZA0***</t>
  </si>
  <si>
    <t>LTZA7***</t>
  </si>
  <si>
    <t>LTZA9***</t>
  </si>
  <si>
    <t>ATSA0***</t>
  </si>
  <si>
    <t>CTSA0***</t>
  </si>
  <si>
    <t>CTSA7***</t>
  </si>
  <si>
    <t>CTSA9***</t>
  </si>
  <si>
    <t>FTSA0***</t>
  </si>
  <si>
    <t>FTSA1***</t>
  </si>
  <si>
    <t>LTSA0***</t>
  </si>
  <si>
    <t>LTSA7***</t>
  </si>
  <si>
    <t>LTSA9***</t>
  </si>
  <si>
    <t>FTUA0***</t>
  </si>
  <si>
    <t>FTUA1***</t>
  </si>
  <si>
    <t>LTUA7***</t>
  </si>
  <si>
    <t>LTUA9***</t>
  </si>
  <si>
    <t>AFN50FSP111TW01</t>
  </si>
  <si>
    <t>AFN50RSP111TW01</t>
  </si>
  <si>
    <t>AFN51FSP111TN01</t>
  </si>
  <si>
    <t>ATE50FGP171TW01</t>
  </si>
  <si>
    <t>ATG50FGP111TW01</t>
  </si>
  <si>
    <t>WF203***</t>
  </si>
  <si>
    <t>Daewoo</t>
  </si>
  <si>
    <t>Asko</t>
  </si>
  <si>
    <t>WL6511XXLT</t>
  </si>
  <si>
    <t>Other</t>
  </si>
  <si>
    <t>WL6511XXLW</t>
  </si>
  <si>
    <t>CB-8500GW</t>
  </si>
  <si>
    <t>CFW-8000GBL</t>
  </si>
  <si>
    <t>CFW-8000GR</t>
  </si>
  <si>
    <t>CFW-8000GS</t>
  </si>
  <si>
    <t>CFW-8000GW</t>
  </si>
  <si>
    <t>DWD-WD32WS</t>
  </si>
  <si>
    <t>Daewoo Electronics</t>
  </si>
  <si>
    <t>WL6511</t>
  </si>
  <si>
    <t>WL6511 XXLB</t>
  </si>
  <si>
    <t>WL6511 XXLK</t>
  </si>
  <si>
    <t>WL6511 XXLR</t>
  </si>
  <si>
    <t>WL6511T</t>
  </si>
  <si>
    <t>DWC-WD1111</t>
  </si>
  <si>
    <t>DWC-WD1112</t>
  </si>
  <si>
    <t>DWC-WD1113</t>
  </si>
  <si>
    <t>DWC-WD111BC</t>
  </si>
  <si>
    <t>DWC-WD111RC</t>
  </si>
  <si>
    <t>DWD-WD1131</t>
  </si>
  <si>
    <t>DWD-WD1132</t>
  </si>
  <si>
    <t>DWD-WD1133</t>
  </si>
  <si>
    <t>DWD-WD113BC</t>
  </si>
  <si>
    <t>DWD-WD113RC</t>
  </si>
  <si>
    <t>2125*10+</t>
  </si>
  <si>
    <t>2135*10+</t>
  </si>
  <si>
    <t>WFC7500V*+</t>
  </si>
  <si>
    <t>110.4650****</t>
  </si>
  <si>
    <t>110.4651****</t>
  </si>
  <si>
    <t>WM1812C*</t>
  </si>
  <si>
    <t>WM1814C*</t>
  </si>
  <si>
    <t>WM1815C*</t>
  </si>
  <si>
    <t>WL26CW2</t>
  </si>
  <si>
    <t>WM1811C*</t>
  </si>
  <si>
    <t>WM1832C*</t>
  </si>
  <si>
    <t>WFW9200S**</t>
  </si>
  <si>
    <t>WFR2460UC</t>
  </si>
  <si>
    <t>WF326LAS</t>
  </si>
  <si>
    <t>WF326LAW</t>
  </si>
  <si>
    <t>Fagor Electrodomesticos / FAGOR</t>
  </si>
  <si>
    <t>FA-5812 *</t>
  </si>
  <si>
    <t>CHW9900W*</t>
  </si>
  <si>
    <t>CHW9900W*+</t>
  </si>
  <si>
    <t>WA37T26***</t>
  </si>
  <si>
    <t>WFW8300S**</t>
  </si>
  <si>
    <t>CHW9900SQ**</t>
  </si>
  <si>
    <t>CHW9900V*+</t>
  </si>
  <si>
    <t>Kitchen Aid</t>
  </si>
  <si>
    <t>KHWS02R**</t>
  </si>
  <si>
    <t>KHWV01R**</t>
  </si>
  <si>
    <t>W1113</t>
  </si>
  <si>
    <t>W1119</t>
  </si>
  <si>
    <t>MFW9700S**</t>
  </si>
  <si>
    <t>MFW9800T**</t>
  </si>
  <si>
    <t>110.4785****</t>
  </si>
  <si>
    <t>110.4788****</t>
  </si>
  <si>
    <t>110.4789****</t>
  </si>
  <si>
    <t>110.4996****</t>
  </si>
  <si>
    <t>110.4997****</t>
  </si>
  <si>
    <t>WAS20160UC</t>
  </si>
  <si>
    <t>WL37TD</t>
  </si>
  <si>
    <t>MFW9700T**</t>
  </si>
  <si>
    <t>WFW9700T**</t>
  </si>
  <si>
    <t>WFW9800T**</t>
  </si>
  <si>
    <t>MHWE300V**</t>
  </si>
  <si>
    <t>WM3455H*</t>
  </si>
  <si>
    <t>WM2016C*</t>
  </si>
  <si>
    <t>GFWN1100L***</t>
  </si>
  <si>
    <t>WCVH6800J***</t>
  </si>
  <si>
    <t>GCWN5050M</t>
  </si>
  <si>
    <t>GCWN4950D*</t>
  </si>
  <si>
    <t>GLWN5550D</t>
  </si>
  <si>
    <t>GTWN4950D*</t>
  </si>
  <si>
    <t>GTWN5550D</t>
  </si>
  <si>
    <t>FAFW3511K**</t>
  </si>
  <si>
    <t>LAFW3511K**</t>
  </si>
  <si>
    <t>WM2000C*</t>
  </si>
  <si>
    <t>WM2010C*</t>
  </si>
  <si>
    <t>WFW9400S**</t>
  </si>
  <si>
    <t>WM2101H*</t>
  </si>
  <si>
    <t>MVWB450W#**</t>
  </si>
  <si>
    <t>MVWB750W#**</t>
  </si>
  <si>
    <t>PTWN805#M#**</t>
  </si>
  <si>
    <t>WAS24460UC</t>
  </si>
  <si>
    <t>ATF8000F**</t>
  </si>
  <si>
    <t>FAFW3574K**</t>
  </si>
  <si>
    <t>GLTF2940F**</t>
  </si>
  <si>
    <t>GFWN1000L**</t>
  </si>
  <si>
    <t>WBVH5200J**</t>
  </si>
  <si>
    <t>NFW7500V*+</t>
  </si>
  <si>
    <t>MVWB300W*+</t>
  </si>
  <si>
    <t>WTW6300W#**</t>
  </si>
  <si>
    <t>WTW6340W*+</t>
  </si>
  <si>
    <t>WPDH8800J**</t>
  </si>
  <si>
    <t>WPDH8900J**</t>
  </si>
  <si>
    <t>WPDH8910K**</t>
  </si>
  <si>
    <t>110.2806****</t>
  </si>
  <si>
    <t>110.2807****</t>
  </si>
  <si>
    <t>MVWB400V**</t>
  </si>
  <si>
    <t>MVWB700V**</t>
  </si>
  <si>
    <t>WTW6700T**</t>
  </si>
  <si>
    <t>W3039</t>
  </si>
  <si>
    <t>AFNA0**********</t>
  </si>
  <si>
    <t>LFNA0***********</t>
  </si>
  <si>
    <t>WFW8200T**</t>
  </si>
  <si>
    <t>4884*80*</t>
  </si>
  <si>
    <t>4885*80*</t>
  </si>
  <si>
    <t>WFMC1001UC</t>
  </si>
  <si>
    <t>WFW9500T**</t>
  </si>
  <si>
    <t>WFW9600T**</t>
  </si>
  <si>
    <t>WL37T26***</t>
  </si>
  <si>
    <t>MVWB800V**</t>
  </si>
  <si>
    <t>WL42T26***</t>
  </si>
  <si>
    <t>MVWB850W#**</t>
  </si>
  <si>
    <t>WFW8500S**</t>
  </si>
  <si>
    <t>110.2808****</t>
  </si>
  <si>
    <t>110.2809****</t>
  </si>
  <si>
    <t>2808170*+</t>
  </si>
  <si>
    <t>2808770*+</t>
  </si>
  <si>
    <t>2809170*+</t>
  </si>
  <si>
    <t>2809770*+</t>
  </si>
  <si>
    <t>4674*80+</t>
  </si>
  <si>
    <t>4675*80+</t>
  </si>
  <si>
    <t>Malber USA</t>
  </si>
  <si>
    <t>WD 2000</t>
  </si>
  <si>
    <t>ATF6000F**</t>
  </si>
  <si>
    <t>ATF6700F**</t>
  </si>
  <si>
    <t>WFW9300V**</t>
  </si>
  <si>
    <t>WFW9400V*+</t>
  </si>
  <si>
    <t>WTW6500V*+</t>
  </si>
  <si>
    <t>WTW6500W*+</t>
  </si>
  <si>
    <t>WTW6800W*+</t>
  </si>
  <si>
    <t>WCVH4800****</t>
  </si>
  <si>
    <t>WCVH4815****</t>
  </si>
  <si>
    <t>WF328***</t>
  </si>
  <si>
    <t>W3033</t>
  </si>
  <si>
    <t>W3035</t>
  </si>
  <si>
    <t>FAFW3577K**</t>
  </si>
  <si>
    <t>MHWZ400T**</t>
  </si>
  <si>
    <t>MHWE300W*+</t>
  </si>
  <si>
    <t>WBVH5300K**</t>
  </si>
  <si>
    <t>WM2233H*</t>
  </si>
  <si>
    <t>WM2677H**</t>
  </si>
  <si>
    <t>WM3677H**</t>
  </si>
  <si>
    <t>P31</t>
  </si>
  <si>
    <t>MAH22PDAWW**</t>
  </si>
  <si>
    <t>MAH22PDAXW**</t>
  </si>
  <si>
    <t>MAH22PRAWW**</t>
  </si>
  <si>
    <t>WM207#C*</t>
  </si>
  <si>
    <t>MHWE250X*+</t>
  </si>
  <si>
    <t>MHWE500V**</t>
  </si>
  <si>
    <t>WTW5700X*+</t>
  </si>
  <si>
    <t>NFW7600X*+</t>
  </si>
  <si>
    <t>WFW9470W*</t>
  </si>
  <si>
    <t>WM244#H*</t>
  </si>
  <si>
    <t>110.4708****</t>
  </si>
  <si>
    <t>110.4709****</t>
  </si>
  <si>
    <t>110.4674****</t>
  </si>
  <si>
    <t>110.4675****</t>
  </si>
  <si>
    <t>WM2355C*</t>
  </si>
  <si>
    <t>WM249#H**</t>
  </si>
  <si>
    <t>WM1355H*</t>
  </si>
  <si>
    <t>W480*</t>
  </si>
  <si>
    <t>W4800</t>
  </si>
  <si>
    <t>W4802</t>
  </si>
  <si>
    <t>W484*</t>
  </si>
  <si>
    <t>W4840</t>
  </si>
  <si>
    <t>W4842</t>
  </si>
  <si>
    <t>WFMC3301UC</t>
  </si>
  <si>
    <t>WFMC330SUC</t>
  </si>
  <si>
    <t>WFMC4301UC</t>
  </si>
  <si>
    <t>WF337***</t>
  </si>
  <si>
    <t>MVWC450X*+</t>
  </si>
  <si>
    <t>2130*</t>
  </si>
  <si>
    <t>2139*</t>
  </si>
  <si>
    <t>2600*01+</t>
  </si>
  <si>
    <t>2601*01+</t>
  </si>
  <si>
    <t>2800*01+</t>
  </si>
  <si>
    <t>2801*01+</t>
  </si>
  <si>
    <t>MVWC400X*</t>
  </si>
  <si>
    <t>MVWX500X*+</t>
  </si>
  <si>
    <t>MVWX550X*+</t>
  </si>
  <si>
    <t>MVWX600X*+</t>
  </si>
  <si>
    <t>MVWX700X*+</t>
  </si>
  <si>
    <t>WTW4950X*+</t>
  </si>
  <si>
    <t>WTW5550X*+</t>
  </si>
  <si>
    <t>WT4801C*</t>
  </si>
  <si>
    <t>592-4904*</t>
  </si>
  <si>
    <t>CAW12444X*+</t>
  </si>
  <si>
    <t>WFW9700V**</t>
  </si>
  <si>
    <t>2900#00#</t>
  </si>
  <si>
    <t>2927#00#</t>
  </si>
  <si>
    <t>Kenmore Elite</t>
  </si>
  <si>
    <t>2947#00#</t>
  </si>
  <si>
    <t>WT5001C*</t>
  </si>
  <si>
    <t>WT5101H*</t>
  </si>
  <si>
    <t>WA5451***</t>
  </si>
  <si>
    <t>WM2277H*</t>
  </si>
  <si>
    <t>WM064#H*</t>
  </si>
  <si>
    <t>WFMC2201UC</t>
  </si>
  <si>
    <t>WFMC6401UC</t>
  </si>
  <si>
    <t>WFMC640SUC</t>
  </si>
  <si>
    <t>592-49042</t>
  </si>
  <si>
    <t>WFW8400T**</t>
  </si>
  <si>
    <t>WM2487H**</t>
  </si>
  <si>
    <t>WM2496H**</t>
  </si>
  <si>
    <t>WM2455H*</t>
  </si>
  <si>
    <t>WFW9451X*</t>
  </si>
  <si>
    <t>592-4905*</t>
  </si>
  <si>
    <t>MAH22PDBWW*+</t>
  </si>
  <si>
    <t>MAH22PDBXW*+</t>
  </si>
  <si>
    <t>MAH22PRBWW*+</t>
  </si>
  <si>
    <t>MHWZ400T*+</t>
  </si>
  <si>
    <t>MHWZ600T*+</t>
  </si>
  <si>
    <t>MHWZ600W*+</t>
  </si>
  <si>
    <t>WFW9150W*+</t>
  </si>
  <si>
    <t>WFW9250W*+</t>
  </si>
  <si>
    <t>WA456D*HD**</t>
  </si>
  <si>
    <t>4778*70+</t>
  </si>
  <si>
    <t>4779*70+</t>
  </si>
  <si>
    <t>MHWE201Y*+</t>
  </si>
  <si>
    <t>MHWE251Y*+</t>
  </si>
  <si>
    <t>MHWE301Y*+</t>
  </si>
  <si>
    <t>WFW9151Y*+</t>
  </si>
  <si>
    <t>WFW9351Y*+</t>
  </si>
  <si>
    <t>592-4906*</t>
  </si>
  <si>
    <t>592-4907*</t>
  </si>
  <si>
    <t>592-4908*</t>
  </si>
  <si>
    <t>592-4912*</t>
  </si>
  <si>
    <t>592-4914*</t>
  </si>
  <si>
    <t>592-4915*</t>
  </si>
  <si>
    <t>592-4918*</t>
  </si>
  <si>
    <t>WFW9450W*+</t>
  </si>
  <si>
    <t>WFMC5301UC</t>
  </si>
  <si>
    <t>WFMC530SUC</t>
  </si>
  <si>
    <t>WF218***</t>
  </si>
  <si>
    <t>WF229***</t>
  </si>
  <si>
    <t>WM204#C*</t>
  </si>
  <si>
    <t>WF221***</t>
  </si>
  <si>
    <t>WTW5500X*+</t>
  </si>
  <si>
    <t>MHWZ600T**</t>
  </si>
  <si>
    <t>WFVC4400UC</t>
  </si>
  <si>
    <t>402.4903*01*</t>
  </si>
  <si>
    <t>592-4903*</t>
  </si>
  <si>
    <t>WF210***</t>
  </si>
  <si>
    <t>WF220***</t>
  </si>
  <si>
    <t>WTW5600X*+</t>
  </si>
  <si>
    <t>WTW7990X*+</t>
  </si>
  <si>
    <t>WM2020C*</t>
  </si>
  <si>
    <t>WFW9550W*+</t>
  </si>
  <si>
    <t>WM398#H***</t>
  </si>
  <si>
    <t>WFMC8401UC</t>
  </si>
  <si>
    <t>WFVC3300UC</t>
  </si>
  <si>
    <t>WFVC540*UC</t>
  </si>
  <si>
    <t>WFVC544*UC</t>
  </si>
  <si>
    <t>WFVC544CUC</t>
  </si>
  <si>
    <t>WFVC6450UC</t>
  </si>
  <si>
    <t>WFVC8440UC</t>
  </si>
  <si>
    <t>WFVC844PUC</t>
  </si>
  <si>
    <t>WM2601H*</t>
  </si>
  <si>
    <t>WM2701H*</t>
  </si>
  <si>
    <t>WTW7600X*+</t>
  </si>
  <si>
    <t>WTW7800X*+</t>
  </si>
  <si>
    <t>WA5471***</t>
  </si>
  <si>
    <t>NFW7400V*+</t>
  </si>
  <si>
    <t>110.4751****</t>
  </si>
  <si>
    <t>110.4753****</t>
  </si>
  <si>
    <t>110.4754****</t>
  </si>
  <si>
    <t>MHWE900V*+</t>
  </si>
  <si>
    <t>592-4900*</t>
  </si>
  <si>
    <t>592-4919*</t>
  </si>
  <si>
    <t>WF338***</t>
  </si>
  <si>
    <t>WF339***</t>
  </si>
  <si>
    <t>MHWE400W*+</t>
  </si>
  <si>
    <t>MHWE450W*+</t>
  </si>
  <si>
    <t>Elite</t>
  </si>
  <si>
    <t>4002#90#</t>
  </si>
  <si>
    <t>110.4756****</t>
  </si>
  <si>
    <t>110.4757****</t>
  </si>
  <si>
    <t>GCW1069**</t>
  </si>
  <si>
    <t>WF209***</t>
  </si>
  <si>
    <t>WM0742H**</t>
  </si>
  <si>
    <t>MVWB455Y*+</t>
  </si>
  <si>
    <t>MVWB755Y*+</t>
  </si>
  <si>
    <t>GFWH2400L***</t>
  </si>
  <si>
    <t>GFWH2405L***</t>
  </si>
  <si>
    <t>GFWS3500L***</t>
  </si>
  <si>
    <t>GFWS3505L***</t>
  </si>
  <si>
    <t>MHWE950W*+</t>
  </si>
  <si>
    <t>WFW9750W*+</t>
  </si>
  <si>
    <t>WTW7320Y*+</t>
  </si>
  <si>
    <t>FRFW3700L**</t>
  </si>
  <si>
    <t>110.4770****</t>
  </si>
  <si>
    <t>110.4771****</t>
  </si>
  <si>
    <t>110.4775****</t>
  </si>
  <si>
    <t>110.4776****</t>
  </si>
  <si>
    <t>110.4778****</t>
  </si>
  <si>
    <t>110.4779****</t>
  </si>
  <si>
    <t>WF219***</t>
  </si>
  <si>
    <t>WM0001H***</t>
  </si>
  <si>
    <t>WM248#H***</t>
  </si>
  <si>
    <t>WM268#H***</t>
  </si>
  <si>
    <t>D-WD1031AHX-C</t>
  </si>
  <si>
    <t>D-WD1031AHX01</t>
  </si>
  <si>
    <t>D-WD1252</t>
  </si>
  <si>
    <t>DWD-WD1251RC</t>
  </si>
  <si>
    <t>DWD-WD1251SC</t>
  </si>
  <si>
    <t>DWD-WD1251WC</t>
  </si>
  <si>
    <t>DWD-WD1252RC</t>
  </si>
  <si>
    <t>DWD-WD1252SC</t>
  </si>
  <si>
    <t>DWD-WD1252WC</t>
  </si>
  <si>
    <t>DWD-WD31WW</t>
  </si>
  <si>
    <t>WTW8200Y*+</t>
  </si>
  <si>
    <t>WTW8240Y*+</t>
  </si>
  <si>
    <t>WTW8400Y*+</t>
  </si>
  <si>
    <t>WTW8440Y*+</t>
  </si>
  <si>
    <t>WTW8600Y*+</t>
  </si>
  <si>
    <t>WTW8800Y*+</t>
  </si>
  <si>
    <t>WL6511 XXLW</t>
  </si>
  <si>
    <t>WL6511 XXLWRH</t>
  </si>
  <si>
    <t>WL6511 XXLWRR</t>
  </si>
  <si>
    <t>WL6511XXLWPP</t>
  </si>
  <si>
    <t>CFW-8000GWC</t>
  </si>
  <si>
    <t>D-WD1134AHX</t>
  </si>
  <si>
    <t>DWD-WD32WWH</t>
  </si>
  <si>
    <t>KUM-4010CB</t>
  </si>
  <si>
    <t>KUM-4010CR</t>
  </si>
  <si>
    <t>KUM-4010CS</t>
  </si>
  <si>
    <t>KUW-4010CW</t>
  </si>
  <si>
    <t>MHWE550W*+</t>
  </si>
  <si>
    <t>PFWS4600L***</t>
  </si>
  <si>
    <t>PFWS4605L***</t>
  </si>
  <si>
    <t>WT6001H*</t>
  </si>
  <si>
    <t>WM2801H***</t>
  </si>
  <si>
    <t>WM3001H***</t>
  </si>
  <si>
    <t>D-WD1131AHX-C</t>
  </si>
  <si>
    <t>DWD-WD32WWNH</t>
  </si>
  <si>
    <t>WF409***</t>
  </si>
  <si>
    <t>WF410***</t>
  </si>
  <si>
    <t>WF419***</t>
  </si>
  <si>
    <t>WM2240C*</t>
  </si>
  <si>
    <t>4027#90#</t>
  </si>
  <si>
    <t>D-WD1234AHX</t>
  </si>
  <si>
    <t>DWD-WD33RS</t>
  </si>
  <si>
    <t>DWD-WD33SS</t>
  </si>
  <si>
    <t>DWD-WD33WS</t>
  </si>
  <si>
    <t>WT5070C*</t>
  </si>
  <si>
    <t>WT5170H*</t>
  </si>
  <si>
    <t>DWD-VD10#*</t>
  </si>
  <si>
    <t>WM3987H**</t>
  </si>
  <si>
    <t>WF330***</t>
  </si>
  <si>
    <t>WF331***</t>
  </si>
  <si>
    <t>WF340***</t>
  </si>
  <si>
    <t>WF350***</t>
  </si>
  <si>
    <t>WL6532 XXLBB</t>
  </si>
  <si>
    <t>WL6532 XXLPP</t>
  </si>
  <si>
    <t>WL6532 XXLRR</t>
  </si>
  <si>
    <t>WL6532 XXLW</t>
  </si>
  <si>
    <t>WL6532 XXLW RH</t>
  </si>
  <si>
    <t>D-WD1352</t>
  </si>
  <si>
    <t>DWD-WD1351RC</t>
  </si>
  <si>
    <t>DWD-WD1351SC</t>
  </si>
  <si>
    <t>DWD-WD1351WC</t>
  </si>
  <si>
    <t>DWD-WD1352RC</t>
  </si>
  <si>
    <t>DWD-WD1352SC</t>
  </si>
  <si>
    <t>DWD-WD1352WC</t>
  </si>
  <si>
    <t>DWD-WD1353RC</t>
  </si>
  <si>
    <t>DWD-WD1353SC</t>
  </si>
  <si>
    <t>DWD-WD1353WC</t>
  </si>
  <si>
    <t>WF448***</t>
  </si>
  <si>
    <t>4027*90*</t>
  </si>
  <si>
    <t>WM2050C*</t>
  </si>
  <si>
    <t>WM2150H**</t>
  </si>
  <si>
    <t>WF231***</t>
  </si>
  <si>
    <t>WF241***</t>
  </si>
  <si>
    <t>WM2350H**</t>
  </si>
  <si>
    <t>417.4110*</t>
  </si>
  <si>
    <t>417.4413*</t>
  </si>
  <si>
    <t>WF407***</t>
  </si>
  <si>
    <t>WF428***</t>
  </si>
  <si>
    <t>WF438***</t>
  </si>
  <si>
    <t>4051#90#</t>
  </si>
  <si>
    <t>FAFW3801L**</t>
  </si>
  <si>
    <t>FAFW3001**</t>
  </si>
  <si>
    <t>FAFW4221L**</t>
  </si>
  <si>
    <t>WM2901H***</t>
  </si>
  <si>
    <t>4031*90*</t>
  </si>
  <si>
    <t>4044*90*</t>
  </si>
  <si>
    <t>EIFLS55I***</t>
  </si>
  <si>
    <t>EIFLW55***</t>
  </si>
  <si>
    <t>WM2301H*</t>
  </si>
  <si>
    <t>4102#90#</t>
  </si>
  <si>
    <t>4219#90#</t>
  </si>
  <si>
    <t>FAFW4011L**</t>
  </si>
  <si>
    <t>CFW4700*****</t>
  </si>
  <si>
    <t>FAFS4473L**</t>
  </si>
  <si>
    <t>WM2140C**</t>
  </si>
  <si>
    <t>4172#00#</t>
  </si>
  <si>
    <t>LSWF388H**</t>
  </si>
  <si>
    <t>WM3875H***</t>
  </si>
  <si>
    <t>WM3885H***</t>
  </si>
  <si>
    <t>WM2250C**</t>
  </si>
  <si>
    <t>WM2650H**</t>
  </si>
  <si>
    <t>4127#21#</t>
  </si>
  <si>
    <t>WM2450H**</t>
  </si>
  <si>
    <t>WM2550H***</t>
  </si>
  <si>
    <t>WF501***</t>
  </si>
  <si>
    <t>4137#21#</t>
  </si>
  <si>
    <t>WM3070H***</t>
  </si>
  <si>
    <t>CFW7700*****</t>
  </si>
  <si>
    <t>FAFS4272L**</t>
  </si>
  <si>
    <t>LAFW7000L**</t>
  </si>
  <si>
    <t>WF520***</t>
  </si>
  <si>
    <t>WM3360H***</t>
  </si>
  <si>
    <t>WF431***</t>
  </si>
  <si>
    <t>4147#21#</t>
  </si>
  <si>
    <t>WM3470H**</t>
  </si>
  <si>
    <t>FAFS4474L**</t>
  </si>
  <si>
    <t>WFW94HEX*+</t>
  </si>
  <si>
    <t>WF461***</t>
  </si>
  <si>
    <t>MHW6000X*</t>
  </si>
  <si>
    <t>EWFLS70J**</t>
  </si>
  <si>
    <t>MHW7000X*</t>
  </si>
  <si>
    <t>WFW95HEX*+</t>
  </si>
  <si>
    <t>WF511***</t>
  </si>
  <si>
    <t>EIFLS60J**</t>
  </si>
  <si>
    <t>FAFW3921**</t>
  </si>
  <si>
    <t>WF405A*PA**</t>
  </si>
  <si>
    <t>WFW97HEX*+</t>
  </si>
  <si>
    <t>FAFS4174**</t>
  </si>
  <si>
    <t>4153#21#</t>
  </si>
  <si>
    <t>4154#21#</t>
  </si>
  <si>
    <t>WM3150H**</t>
  </si>
  <si>
    <t>WM3550H***</t>
  </si>
  <si>
    <t>FAFS4073**</t>
  </si>
  <si>
    <t>WF455A*GS**</t>
  </si>
  <si>
    <t>WF457A*GS**</t>
  </si>
  <si>
    <t>WTW7300X*+</t>
  </si>
  <si>
    <t>WTW7340X*+</t>
  </si>
  <si>
    <t>MHWE200X*+</t>
  </si>
  <si>
    <t>NFW7300W*+</t>
  </si>
  <si>
    <t>IFW7300W*+</t>
  </si>
  <si>
    <t>WFW9050X*+</t>
  </si>
  <si>
    <t>GCWN2800D</t>
  </si>
  <si>
    <t>GLWN2800D</t>
  </si>
  <si>
    <t>GTWN2800D</t>
  </si>
  <si>
    <t>EZ2512CEE</t>
  </si>
  <si>
    <t>WDC5200</t>
  </si>
  <si>
    <t>Miele Appliances, Inc.</t>
  </si>
  <si>
    <t>W1903</t>
  </si>
  <si>
    <t>W1918</t>
  </si>
  <si>
    <t>W1930</t>
  </si>
  <si>
    <t>W1926</t>
  </si>
  <si>
    <t>W1966</t>
  </si>
  <si>
    <t>W1986</t>
  </si>
  <si>
    <t>Avg Drying %</t>
  </si>
  <si>
    <t>Non E*</t>
  </si>
  <si>
    <t>Non CEE 3 E*</t>
  </si>
  <si>
    <t>MEF, Nominal</t>
  </si>
  <si>
    <t>MEF, Avg</t>
  </si>
  <si>
    <t>Avg Capacity</t>
  </si>
  <si>
    <t>From RECS Analysis</t>
  </si>
  <si>
    <t>EW-ED</t>
  </si>
  <si>
    <t>EW-GD</t>
  </si>
  <si>
    <t>GW-ED</t>
  </si>
  <si>
    <t>GW-GD</t>
  </si>
  <si>
    <t>Nominal MEF</t>
  </si>
  <si>
    <t>Average MEF</t>
  </si>
  <si>
    <t>N/A</t>
  </si>
  <si>
    <t>From DOE 2010 Analysis</t>
  </si>
  <si>
    <t>Energy Savings Per Washer Type</t>
  </si>
  <si>
    <t>Shaded cells were assumed, based on CEE 2 because CEE 3 top-loaders were not analyzed</t>
  </si>
  <si>
    <t>Annual Energy Use , Nominal</t>
  </si>
  <si>
    <t>Annual Energy Use, Avg</t>
  </si>
  <si>
    <t>Annual Energy Use Per Washer Type</t>
  </si>
  <si>
    <t>Overall Energy Use</t>
  </si>
  <si>
    <t>Energy Use Allocation</t>
  </si>
  <si>
    <t>VEIC:</t>
  </si>
  <si>
    <t>ENERGY STAR</t>
  </si>
  <si>
    <t>WF</t>
  </si>
  <si>
    <t>diff Avg</t>
  </si>
  <si>
    <t>Base AV</t>
  </si>
  <si>
    <t>ESTAR</t>
  </si>
  <si>
    <t>CEE T2</t>
  </si>
  <si>
    <t>CEE T3</t>
  </si>
  <si>
    <t>Retail Price Data from DOE Analytical Tool (Life-Cycle Cost and Payback Period Analysis) for Negotiated Standards, 2010</t>
  </si>
  <si>
    <t>Baseline Price</t>
  </si>
  <si>
    <t>Retail Price</t>
  </si>
  <si>
    <t>Energy Star Level Price</t>
  </si>
  <si>
    <t>Energy Star Incremental Price</t>
  </si>
  <si>
    <t>2008 Shipments</t>
  </si>
  <si>
    <t>Market Share</t>
  </si>
  <si>
    <t>Weighted E* Incremental Price</t>
  </si>
  <si>
    <t>CEE Tier 2 Price</t>
  </si>
  <si>
    <t>Extrapolated</t>
  </si>
  <si>
    <t>CEE Tier 2 Incremental Price</t>
  </si>
  <si>
    <t>Number of CEE Tier 2 Models</t>
  </si>
  <si>
    <t>Weighted T2 Incremental Price</t>
  </si>
  <si>
    <t>CEE Tier 3 Price</t>
  </si>
  <si>
    <t>CEE Tier 3 Incremental Price</t>
  </si>
  <si>
    <t>Number of CEE Tier 3 Models</t>
  </si>
  <si>
    <t>Weighted T3 Incremental Price</t>
  </si>
  <si>
    <t>n/a</t>
  </si>
  <si>
    <t>Electric Energy Savings Per Washer Type</t>
  </si>
  <si>
    <t>Fossil Fuel Energy Use per Washer Type</t>
  </si>
  <si>
    <t>Fossil Fuel Energy Savings Per Washer Type</t>
  </si>
  <si>
    <t>Electric</t>
  </si>
  <si>
    <t>Dryer</t>
  </si>
  <si>
    <t>% DHW</t>
  </si>
  <si>
    <t>% Dryer</t>
  </si>
  <si>
    <t>Gas</t>
  </si>
  <si>
    <t>Energy &amp; Water Use</t>
  </si>
  <si>
    <t>back to Summary</t>
  </si>
  <si>
    <t>Export Parameters</t>
  </si>
  <si>
    <t>Top Loading Clothes Washer    (energy and water use per washer cycle)</t>
  </si>
  <si>
    <t>To LCC Summary:</t>
  </si>
  <si>
    <t>Standby</t>
  </si>
  <si>
    <t>Container</t>
  </si>
  <si>
    <t>kWh</t>
  </si>
  <si>
    <t>Hot</t>
  </si>
  <si>
    <t>Total</t>
  </si>
  <si>
    <t>DOE Measured</t>
  </si>
  <si>
    <t>Unit</t>
  </si>
  <si>
    <t>% Energy for</t>
  </si>
  <si>
    <t>Machine Energy and Water Use per Cycle</t>
  </si>
  <si>
    <t>Level</t>
  </si>
  <si>
    <t>Efficiency Level</t>
  </si>
  <si>
    <t>power</t>
  </si>
  <si>
    <t>IMEF</t>
  </si>
  <si>
    <t>Volume</t>
  </si>
  <si>
    <t>RMC</t>
  </si>
  <si>
    <t>per Cycle</t>
  </si>
  <si>
    <t>Energy</t>
  </si>
  <si>
    <t>Energy*</t>
  </si>
  <si>
    <t>Heating</t>
  </si>
  <si>
    <t>Water Use</t>
  </si>
  <si>
    <t>Hot Water Use (gal/cycle)</t>
  </si>
  <si>
    <t>Water Heating</t>
  </si>
  <si>
    <t>Top Loading</t>
  </si>
  <si>
    <t>Front Loading</t>
  </si>
  <si>
    <t>watt</t>
  </si>
  <si>
    <r>
      <t>ft</t>
    </r>
    <r>
      <rPr>
        <i/>
        <vertAlign val="superscript"/>
        <sz val="8"/>
        <rFont val="Arial"/>
        <family val="2"/>
      </rPr>
      <t>3</t>
    </r>
    <r>
      <rPr>
        <i/>
        <sz val="8"/>
        <rFont val="Arial"/>
        <family val="2"/>
      </rPr>
      <t>/kWh/cyc</t>
    </r>
  </si>
  <si>
    <t>gal / cu.ft</t>
  </si>
  <si>
    <t>cu.ft.</t>
  </si>
  <si>
    <t>%</t>
  </si>
  <si>
    <t>(Elec) kWh</t>
  </si>
  <si>
    <t>gal</t>
  </si>
  <si>
    <t>Machine Energy (kWh)</t>
  </si>
  <si>
    <t>Front Loading Commercial Clothes Washer    (energy and water use per washer cycle)</t>
  </si>
  <si>
    <t>Water (gal)</t>
  </si>
  <si>
    <t>cu.ft./kWh/cyc</t>
  </si>
  <si>
    <t>Standby Power (watt)</t>
  </si>
  <si>
    <r>
      <t xml:space="preserve">* Dryer Energy </t>
    </r>
    <r>
      <rPr>
        <i/>
        <sz val="8"/>
        <rFont val="Arial"/>
        <family val="2"/>
      </rPr>
      <t xml:space="preserve">(Elec) </t>
    </r>
    <r>
      <rPr>
        <b/>
        <sz val="8"/>
        <rFont val="Arial"/>
        <family val="2"/>
      </rPr>
      <t xml:space="preserve"> = LAF * (Max test load weight) * (RMC-4%) * DEF * DUF(test procedure)</t>
    </r>
  </si>
  <si>
    <t>LAF =</t>
  </si>
  <si>
    <t>Load adjustment factor</t>
  </si>
  <si>
    <r>
      <t xml:space="preserve">This is the dryer energy per </t>
    </r>
    <r>
      <rPr>
        <u/>
        <sz val="8"/>
        <rFont val="Arial"/>
        <family val="2"/>
      </rPr>
      <t>washer</t>
    </r>
    <r>
      <rPr>
        <sz val="8"/>
        <rFont val="Arial"/>
        <family val="2"/>
      </rPr>
      <t xml:space="preserve"> cycle </t>
    </r>
  </si>
  <si>
    <t xml:space="preserve">DEF = </t>
  </si>
  <si>
    <t>Dryer (elec) energy to remove moisture from clothes=0.5 kWh/lb (1.1 kWh/kg).</t>
  </si>
  <si>
    <r>
      <t xml:space="preserve">It is used to derive water heating energy = total energy - machine energy - (dryer energy per </t>
    </r>
    <r>
      <rPr>
        <u/>
        <sz val="8"/>
        <rFont val="Arial"/>
        <family val="2"/>
      </rPr>
      <t>washer</t>
    </r>
    <r>
      <rPr>
        <sz val="8"/>
        <rFont val="Arial"/>
        <family val="2"/>
      </rPr>
      <t xml:space="preserve"> cycle)</t>
    </r>
  </si>
  <si>
    <t xml:space="preserve">DUF = </t>
  </si>
  <si>
    <t>Test procedure (old) DEF where MEF is based on</t>
  </si>
  <si>
    <r>
      <rPr>
        <b/>
        <sz val="8"/>
        <rFont val="Arial"/>
        <family val="2"/>
      </rPr>
      <t>Note:</t>
    </r>
    <r>
      <rPr>
        <sz val="8"/>
        <rFont val="Arial"/>
        <family val="2"/>
      </rPr>
      <t xml:space="preserve"> (dryer energy per </t>
    </r>
    <r>
      <rPr>
        <u/>
        <sz val="8"/>
        <rFont val="Arial"/>
        <family val="2"/>
      </rPr>
      <t>dryer</t>
    </r>
    <r>
      <rPr>
        <sz val="8"/>
        <rFont val="Arial"/>
        <family val="2"/>
      </rPr>
      <t xml:space="preserve"> cycle) = (dryer energy per </t>
    </r>
    <r>
      <rPr>
        <u/>
        <sz val="8"/>
        <rFont val="Arial"/>
        <family val="2"/>
      </rPr>
      <t>washer</t>
    </r>
    <r>
      <rPr>
        <sz val="8"/>
        <rFont val="Arial"/>
        <family val="2"/>
      </rPr>
      <t xml:space="preserve"> cycle) / (Test Procedure DUF)</t>
    </r>
  </si>
  <si>
    <t>Water Heating Assumptions:</t>
  </si>
  <si>
    <t xml:space="preserve">Maximum Test Load Weights </t>
  </si>
  <si>
    <t>For each sampled household:</t>
  </si>
  <si>
    <t>Recovery Efficiency of Water Heaters</t>
  </si>
  <si>
    <t>Container Volume</t>
  </si>
  <si>
    <t>Max Test</t>
  </si>
  <si>
    <t>Electric Water Heater</t>
  </si>
  <si>
    <t>from &gt;=</t>
  </si>
  <si>
    <t>to &lt;</t>
  </si>
  <si>
    <t>Load Weight</t>
  </si>
  <si>
    <r>
      <t xml:space="preserve">Annual # of </t>
    </r>
    <r>
      <rPr>
        <u/>
        <sz val="8"/>
        <rFont val="Arial"/>
        <family val="2"/>
      </rPr>
      <t>dryer</t>
    </r>
    <r>
      <rPr>
        <sz val="8"/>
        <rFont val="Arial"/>
        <family val="2"/>
      </rPr>
      <t xml:space="preserve"> cycles =  (Annual # of </t>
    </r>
    <r>
      <rPr>
        <u/>
        <sz val="8"/>
        <rFont val="Arial"/>
        <family val="2"/>
      </rPr>
      <t>washer</t>
    </r>
    <r>
      <rPr>
        <sz val="8"/>
        <rFont val="Arial"/>
        <family val="2"/>
      </rPr>
      <t xml:space="preserve"> cycles) * (sampled household DUF)</t>
    </r>
  </si>
  <si>
    <t>Gas Water Heater</t>
  </si>
  <si>
    <t>lb/cycle</t>
  </si>
  <si>
    <t>Dryer Energy Use per Dryer Cycle</t>
  </si>
  <si>
    <t>Oil Water Heater</t>
  </si>
  <si>
    <r>
      <t xml:space="preserve">Annual Dryer Energy of household = (Annual # of </t>
    </r>
    <r>
      <rPr>
        <u/>
        <sz val="8"/>
        <rFont val="Arial"/>
        <family val="2"/>
      </rPr>
      <t>dryer</t>
    </r>
    <r>
      <rPr>
        <sz val="8"/>
        <rFont val="Arial"/>
        <family val="2"/>
      </rPr>
      <t xml:space="preserve"> cycles) * (dryer energy per </t>
    </r>
    <r>
      <rPr>
        <u/>
        <sz val="8"/>
        <rFont val="Arial"/>
        <family val="2"/>
      </rPr>
      <t>dryer</t>
    </r>
    <r>
      <rPr>
        <sz val="8"/>
        <rFont val="Arial"/>
        <family val="2"/>
      </rPr>
      <t xml:space="preserve"> cycle)</t>
    </r>
  </si>
  <si>
    <t>Temp. Difference for Water Heating</t>
  </si>
  <si>
    <t>deg F</t>
  </si>
  <si>
    <t>Elec Dryer (kWh)</t>
  </si>
  <si>
    <t>Energy (kWh) to heat water</t>
  </si>
  <si>
    <r>
      <t>kWh/gal/</t>
    </r>
    <r>
      <rPr>
        <i/>
        <vertAlign val="superscript"/>
        <sz val="8"/>
        <rFont val="Arial"/>
        <family val="2"/>
      </rPr>
      <t>o</t>
    </r>
    <r>
      <rPr>
        <i/>
        <sz val="8"/>
        <rFont val="Arial"/>
        <family val="2"/>
      </rPr>
      <t>F</t>
    </r>
  </si>
  <si>
    <r>
      <t>Gas Dryer</t>
    </r>
    <r>
      <rPr>
        <sz val="8"/>
        <rFont val="Arial"/>
        <family val="2"/>
      </rPr>
      <t xml:space="preserve"> </t>
    </r>
    <r>
      <rPr>
        <i/>
        <sz val="8"/>
        <rFont val="Arial"/>
        <family val="2"/>
      </rPr>
      <t>(MMBtu)</t>
    </r>
  </si>
  <si>
    <t>Water Heating Energy Use per washer Cycle</t>
  </si>
  <si>
    <t>Elec WH (kWh)</t>
  </si>
  <si>
    <t>Gas WH (MMBtu)</t>
  </si>
  <si>
    <t>Oil WH (MMBtu)</t>
  </si>
  <si>
    <t>Electric DHW
Electric Dryer</t>
  </si>
  <si>
    <t>Gas DHW
Electric Dryer</t>
  </si>
  <si>
    <t>Electric DHW
Gas Dryer</t>
  </si>
  <si>
    <t>Gas DHW
Gas Dryer</t>
  </si>
  <si>
    <t xml:space="preserve">ΔkWH </t>
  </si>
  <si>
    <t>Δtherms</t>
  </si>
  <si>
    <t>Water Savings</t>
  </si>
  <si>
    <t>WF, Avg</t>
  </si>
  <si>
    <t>Annual Water Use, Avg</t>
  </si>
  <si>
    <t>Total Homes</t>
  </si>
  <si>
    <t>Cooking Appliances</t>
  </si>
  <si>
    <t>Stoves (Units With Both</t>
  </si>
  <si>
    <t>an Oven and a Cooktop)</t>
  </si>
  <si>
    <t>Use a Stove</t>
  </si>
  <si>
    <t>2 or More</t>
  </si>
  <si>
    <t>Q</t>
  </si>
  <si>
    <t>Do Not Use a Stove</t>
  </si>
  <si>
    <t>Most-Used Stove Fuel</t>
  </si>
  <si>
    <t>Natural Gas</t>
  </si>
  <si>
    <t>Propane/LPG</t>
  </si>
  <si>
    <t>Separate Cooktops</t>
  </si>
  <si>
    <t>Use a Separate Cooktop</t>
  </si>
  <si>
    <t>N</t>
  </si>
  <si>
    <t>Do Not Use a Separate Cooktop</t>
  </si>
  <si>
    <t>Most-Used Separate Cooktop Fuel</t>
  </si>
  <si>
    <t>Separate Wall Ovens</t>
  </si>
  <si>
    <t>Use a Separate Wall Oven</t>
  </si>
  <si>
    <t>Do Not Use a Separate Wall Oven</t>
  </si>
  <si>
    <t>Most-Used Separate Wall Oven Fuel</t>
  </si>
  <si>
    <t>Built-in/Stove-top Grills</t>
  </si>
  <si>
    <t>Use a Built-in/Stove-top Grill</t>
  </si>
  <si>
    <t>Do Not Use a Built-in/Stove-top Grill</t>
  </si>
  <si>
    <t>Built-in/Stove-top Grill Fuel</t>
  </si>
  <si>
    <t>Frequency of Hot Meals Cooked</t>
  </si>
  <si>
    <t>3 or More Times A Day</t>
  </si>
  <si>
    <t>2 Times A Day</t>
  </si>
  <si>
    <t>Once a Day</t>
  </si>
  <si>
    <t>A Few Times Each Week</t>
  </si>
  <si>
    <t>About Once a Week</t>
  </si>
  <si>
    <t>Less Than Once a Week</t>
  </si>
  <si>
    <t>No Hot Meals Cooked</t>
  </si>
  <si>
    <t>Most-Used Cooking Fuel</t>
  </si>
  <si>
    <t>Some Other Fuel</t>
  </si>
  <si>
    <t>Not Specified</t>
  </si>
  <si>
    <t>Oven Use (For Separate Wall Ovens or</t>
  </si>
  <si>
    <t>Ovens in Stoves)</t>
  </si>
  <si>
    <t>Use an Oven</t>
  </si>
  <si>
    <t>Three or More Times a Day</t>
  </si>
  <si>
    <t>Two Times a Day</t>
  </si>
  <si>
    <t>Once a Week</t>
  </si>
  <si>
    <t>Less than Once a Week</t>
  </si>
  <si>
    <t>Do Not Use an Oven</t>
  </si>
  <si>
    <t>Microwave Oven</t>
  </si>
  <si>
    <t>Use a Microwave Oven</t>
  </si>
  <si>
    <t>Do Not Use a Microwave Oven</t>
  </si>
  <si>
    <t>Microwave Oven Use</t>
  </si>
  <si>
    <t>To Prepare Food</t>
  </si>
  <si>
    <t>For Most Meals and Snacks</t>
  </si>
  <si>
    <t>For About Half of Meals and Snacks</t>
  </si>
  <si>
    <t>For Very Few Meals and Snacks</t>
  </si>
  <si>
    <t>Used Very Little</t>
  </si>
  <si>
    <t>To Defrost Food</t>
  </si>
  <si>
    <t>Yes</t>
  </si>
  <si>
    <t>Coffee Maker</t>
  </si>
  <si>
    <t>Toaster Oven</t>
  </si>
  <si>
    <t>Refrigerators</t>
  </si>
  <si>
    <t>Use a Refrigerator</t>
  </si>
  <si>
    <t>Do Not Use a Refrigerator</t>
  </si>
  <si>
    <t>Most-Used Refrigerator</t>
  </si>
  <si>
    <t>Type of Most-Used Refrigerator</t>
  </si>
  <si>
    <t>Single Door</t>
  </si>
  <si>
    <t>2 Doors (Top Freezer)</t>
  </si>
  <si>
    <t>2 Doors (Bottom Freezer)</t>
  </si>
  <si>
    <t>2 Doors (Side-By-Side)</t>
  </si>
  <si>
    <t>3 or More Doors</t>
  </si>
  <si>
    <t>Half-Size/Other</t>
  </si>
  <si>
    <t>Age of Most-Used Refrigerator</t>
  </si>
  <si>
    <t>Less than 2 Years</t>
  </si>
  <si>
    <t>2 to 4 Years</t>
  </si>
  <si>
    <t>5 to 9 Years</t>
  </si>
  <si>
    <t>10 to 14 Years</t>
  </si>
  <si>
    <t>15 to 19 Years</t>
  </si>
  <si>
    <t>20 Years or More</t>
  </si>
  <si>
    <t>Size of Most-Used Refrigerator</t>
  </si>
  <si>
    <t>Half-Size or Compact</t>
  </si>
  <si>
    <t>Small (Less than 14 Cubic Feet)</t>
  </si>
  <si>
    <t>Medium (15-18 Cubic Feet)</t>
  </si>
  <si>
    <t>Large (19-22 Cubic Feet)</t>
  </si>
  <si>
    <t>Very Large (More than 22 Cubic Feet)</t>
  </si>
  <si>
    <t>Through-the-Door Ice</t>
  </si>
  <si>
    <t>and Water Service</t>
  </si>
  <si>
    <t>Defrost Method</t>
  </si>
  <si>
    <t>Frost-Free</t>
  </si>
  <si>
    <t>Manual</t>
  </si>
  <si>
    <t>No Freezer Section</t>
  </si>
  <si>
    <t>Don't Know</t>
  </si>
  <si>
    <t>Unit is More Than 9 Years Old</t>
  </si>
  <si>
    <t>Second Refrigerator</t>
  </si>
  <si>
    <t>Use a Second Refrigerator</t>
  </si>
  <si>
    <t>Do Not Use a Second Refrigerator</t>
  </si>
  <si>
    <t>Type of Second Refrigerator</t>
  </si>
  <si>
    <t>Age of Second Refrigerator</t>
  </si>
  <si>
    <t>Size of Second Refrigerator</t>
  </si>
  <si>
    <t>Number of Months</t>
  </si>
  <si>
    <t>Turned On Each Year</t>
  </si>
  <si>
    <t>Less than 1 Month</t>
  </si>
  <si>
    <t>1 to 3 Months</t>
  </si>
  <si>
    <t>4 to 6 Months</t>
  </si>
  <si>
    <t>7 to 11 Months</t>
  </si>
  <si>
    <t>Turned On All Year</t>
  </si>
  <si>
    <t>Separate Freezers</t>
  </si>
  <si>
    <t>Use a Separate Freezer</t>
  </si>
  <si>
    <t>Do Not Use a Separate Freezer</t>
  </si>
  <si>
    <t>Type of Most-Used Freezer</t>
  </si>
  <si>
    <t>Upright</t>
  </si>
  <si>
    <t>Chest</t>
  </si>
  <si>
    <t>Age of Most-Used Freezer</t>
  </si>
  <si>
    <t>Size of Most-Used Freezer</t>
  </si>
  <si>
    <t>Most-Used Freezer Defrost Method</t>
  </si>
  <si>
    <t>Dishwasher Use</t>
  </si>
  <si>
    <t>Use a Dishwasher</t>
  </si>
  <si>
    <t>At Least Once Each Day</t>
  </si>
  <si>
    <t>4 to 6 Times a Week</t>
  </si>
  <si>
    <t>2 to 3 Times a Week</t>
  </si>
  <si>
    <t>Once Each Week</t>
  </si>
  <si>
    <t>Less than Once Each Week</t>
  </si>
  <si>
    <t>Do Not Use a Dishwasher</t>
  </si>
  <si>
    <t>Age of Dishwasher</t>
  </si>
  <si>
    <t>Clothes Washers and Dryers</t>
  </si>
  <si>
    <t>Clothes Washer</t>
  </si>
  <si>
    <t>Use a Clothes Washer At Home</t>
  </si>
  <si>
    <t>Do Not Use a Clothes Washer At Home</t>
  </si>
  <si>
    <t>Age of Clothes Washer</t>
  </si>
  <si>
    <t>Clothes Washer Use</t>
  </si>
  <si>
    <t>Use a Clothes Washer</t>
  </si>
  <si>
    <t>Average loads per week</t>
  </si>
  <si>
    <t>loads per year</t>
  </si>
  <si>
    <t>10 to 15 Loads Each Week</t>
  </si>
  <si>
    <t>More than 15 Loads Each Week</t>
  </si>
  <si>
    <t>Usual Water Temperature Setting</t>
  </si>
  <si>
    <t>Wash Cycle</t>
  </si>
  <si>
    <t>Warm</t>
  </si>
  <si>
    <t>Cold</t>
  </si>
  <si>
    <t>Rinse Cycle</t>
  </si>
  <si>
    <t>Clothes Dryer</t>
  </si>
  <si>
    <t>Use a Clothes Dryer At Home</t>
  </si>
  <si>
    <t>Do Not Use a Clothes Dryer At Home</t>
  </si>
  <si>
    <t>Age of Clothes Dryer</t>
  </si>
  <si>
    <t>Clothes Dryer Use</t>
  </si>
  <si>
    <t>Used Every Time Clothes are Washed</t>
  </si>
  <si>
    <t>Used For Some, But Not All Loads</t>
  </si>
  <si>
    <t>Used Infrequently</t>
  </si>
  <si>
    <t>Rechargeable Portable</t>
  </si>
  <si>
    <t>Number of Rechargeable Portable</t>
  </si>
  <si>
    <t>Tools and Appliances</t>
  </si>
  <si>
    <t>1 to 3</t>
  </si>
  <si>
    <t>4 to 8</t>
  </si>
  <si>
    <t>More than 8</t>
  </si>
  <si>
    <t>Portable Tools and Appliances</t>
  </si>
  <si>
    <t>Charging Pattern</t>
  </si>
  <si>
    <t>Always Plugged In</t>
  </si>
  <si>
    <t>Only Recharged When Needed</t>
  </si>
  <si>
    <t>Both Ways Are Used</t>
  </si>
  <si>
    <t>Some, But Not All</t>
  </si>
  <si>
    <t>Other Appliances</t>
  </si>
  <si>
    <t>Auto Block/Engine/Battery Heater</t>
  </si>
  <si>
    <t>Filter Systems in Swimming Pools</t>
  </si>
  <si>
    <t>Well Water Pumps</t>
  </si>
  <si>
    <t>1.</t>
  </si>
  <si>
    <t>1</t>
  </si>
  <si>
    <r>
      <t>Energy Star</t>
    </r>
    <r>
      <rPr>
        <b/>
        <sz val="8"/>
        <rFont val="Arial"/>
        <family val="2"/>
      </rPr>
      <t xml:space="preserve"> (Most-Used)</t>
    </r>
  </si>
  <si>
    <r>
      <t>Refrigerator</t>
    </r>
    <r>
      <rPr>
        <vertAlign val="superscript"/>
        <sz val="10"/>
        <rFont val="Arial"/>
        <family val="2"/>
      </rPr>
      <t>2</t>
    </r>
  </si>
  <si>
    <r>
      <t>Energy Star</t>
    </r>
    <r>
      <rPr>
        <b/>
        <sz val="8"/>
        <rFont val="Arial"/>
        <family val="2"/>
      </rPr>
      <t xml:space="preserve"> Dishwasher</t>
    </r>
    <r>
      <rPr>
        <vertAlign val="superscript"/>
        <sz val="10"/>
        <rFont val="Arial"/>
        <family val="2"/>
      </rPr>
      <t>2</t>
    </r>
  </si>
  <si>
    <r>
      <t>Energy Star</t>
    </r>
    <r>
      <rPr>
        <b/>
        <sz val="8"/>
        <rFont val="Arial"/>
        <family val="2"/>
      </rPr>
      <t xml:space="preserve"> Clothes Washer</t>
    </r>
    <r>
      <rPr>
        <vertAlign val="superscript"/>
        <sz val="10"/>
        <rFont val="Arial"/>
        <family val="2"/>
      </rPr>
      <t>2</t>
    </r>
  </si>
  <si>
    <r>
      <t>Tools and Appliances</t>
    </r>
    <r>
      <rPr>
        <vertAlign val="superscript"/>
        <sz val="10"/>
        <rFont val="Arial"/>
        <family val="2"/>
      </rPr>
      <t>3</t>
    </r>
  </si>
  <si>
    <t>0</t>
  </si>
  <si>
    <r>
      <t>Chargers Always Plugged Into Wall</t>
    </r>
    <r>
      <rPr>
        <vertAlign val="superscript"/>
        <sz val="10"/>
        <rFont val="Arial"/>
        <family val="2"/>
      </rPr>
      <t>4</t>
    </r>
  </si>
  <si>
    <t>Oil</t>
  </si>
  <si>
    <t>Ones with both Other or Blank are removed</t>
  </si>
  <si>
    <t>Data based on 2008 Clothes Washer coupon data.</t>
  </si>
  <si>
    <t>Ones with other/blank for either are split up according to proportions of fully completed sets</t>
  </si>
  <si>
    <t>Ones with OIL dryers are also split up as above</t>
  </si>
  <si>
    <t>WH_FUEL</t>
  </si>
  <si>
    <t>CD_FUEL</t>
  </si>
  <si>
    <t>Count</t>
  </si>
  <si>
    <t>ELEC</t>
  </si>
  <si>
    <t>NGAS</t>
  </si>
  <si>
    <t>PROP</t>
  </si>
  <si>
    <t>OIL</t>
  </si>
  <si>
    <t>Fuel</t>
  </si>
  <si>
    <t>TOTAL</t>
  </si>
  <si>
    <t>NG</t>
  </si>
  <si>
    <t>LP</t>
  </si>
  <si>
    <t>Weighted Averages:</t>
  </si>
  <si>
    <t>TIER 2</t>
  </si>
  <si>
    <t>TIER 3</t>
  </si>
  <si>
    <t>Vol</t>
  </si>
  <si>
    <t>Screened to ESTAR only</t>
  </si>
  <si>
    <t>Screened to CEE Tier 2 only</t>
  </si>
  <si>
    <t>Screened to CEE Tier 3 only</t>
  </si>
  <si>
    <t>MEF between 2 and 2.2 and WF between 6 and 4.5</t>
  </si>
  <si>
    <t>MEF between 2.2 and 2.4 and WF between 4.5 and 4</t>
  </si>
  <si>
    <t>MEF&gt;= 2.4 and WF&lt;= 4</t>
  </si>
  <si>
    <t xml:space="preserve"> EVT rebated ClothesWashers from 01/01/2009 and 12/31/2009</t>
  </si>
  <si>
    <t>DESCRIPTIO</t>
  </si>
  <si>
    <t>CountOfREBATEXX</t>
  </si>
  <si>
    <t>kWh/yr</t>
  </si>
  <si>
    <t>W6222</t>
  </si>
  <si>
    <t>WL26CW1</t>
  </si>
  <si>
    <t>CFW5000F</t>
  </si>
  <si>
    <t>WFVC5400UC</t>
  </si>
  <si>
    <t>WL37T26D</t>
  </si>
  <si>
    <t>WL37T26*W2</t>
  </si>
  <si>
    <t>WFVC544AUC</t>
  </si>
  <si>
    <t>WFMC220*UC</t>
  </si>
  <si>
    <t>WL37TD1</t>
  </si>
  <si>
    <t>ATF6000F</t>
  </si>
  <si>
    <t>GLEH1642F</t>
  </si>
  <si>
    <t>EWFLW65I***</t>
  </si>
  <si>
    <t>4646*50+</t>
  </si>
  <si>
    <t>ATF6700F</t>
  </si>
  <si>
    <t>WBVH5300K*</t>
  </si>
  <si>
    <t>402##90#</t>
  </si>
  <si>
    <t>ATF7000E</t>
  </si>
  <si>
    <t>403##90#</t>
  </si>
  <si>
    <t>WFMC5440UC</t>
  </si>
  <si>
    <t>ATF7000F</t>
  </si>
  <si>
    <t>4756*70+</t>
  </si>
  <si>
    <t>WFMC5801UC</t>
  </si>
  <si>
    <t>ATF8000F</t>
  </si>
  <si>
    <t>4770****</t>
  </si>
  <si>
    <t>WFMC8400UC</t>
  </si>
  <si>
    <t>4770*80+</t>
  </si>
  <si>
    <t>ATFB6700F</t>
  </si>
  <si>
    <t>4775#80</t>
  </si>
  <si>
    <t>WFMC8440UC</t>
  </si>
  <si>
    <t>FAFW3511K</t>
  </si>
  <si>
    <t>4775*80+</t>
  </si>
  <si>
    <t>4776****</t>
  </si>
  <si>
    <t>FAFW3574K</t>
  </si>
  <si>
    <t>4776*80+</t>
  </si>
  <si>
    <t>GLTF2940F</t>
  </si>
  <si>
    <t>4778*80+</t>
  </si>
  <si>
    <t>4779*80+</t>
  </si>
  <si>
    <t>EIFLW55H</t>
  </si>
  <si>
    <t>LTF2940F</t>
  </si>
  <si>
    <t>EIFLW55H***</t>
  </si>
  <si>
    <t>LTF6700F</t>
  </si>
  <si>
    <t>EIFLW55I</t>
  </si>
  <si>
    <t>2806*80+</t>
  </si>
  <si>
    <t>EIFLW55I***</t>
  </si>
  <si>
    <t>2807*80+</t>
  </si>
  <si>
    <t>EWFLW65H</t>
  </si>
  <si>
    <t>2808*80+</t>
  </si>
  <si>
    <t>2809*80+</t>
  </si>
  <si>
    <t>4756*60+</t>
  </si>
  <si>
    <t>WM248#H**</t>
  </si>
  <si>
    <t>4757*60+</t>
  </si>
  <si>
    <t>WM2501H**</t>
  </si>
  <si>
    <t>4785*60+</t>
  </si>
  <si>
    <t>WM268#H**</t>
  </si>
  <si>
    <t>4996#60**</t>
  </si>
  <si>
    <t>4996*60+</t>
  </si>
  <si>
    <t>4997#60**</t>
  </si>
  <si>
    <t>MVWB300W#**</t>
  </si>
  <si>
    <t>MVWB400V*+</t>
  </si>
  <si>
    <t>MVWB700V*+</t>
  </si>
  <si>
    <t>MVWB800V*+</t>
  </si>
  <si>
    <t>WFW8300S*</t>
  </si>
  <si>
    <t>WFW8300S*+</t>
  </si>
  <si>
    <t>FAFW3577K</t>
  </si>
  <si>
    <t>WTW6700T*+</t>
  </si>
  <si>
    <t>WFW8400T*+</t>
  </si>
  <si>
    <t>WFW9150W#**</t>
  </si>
  <si>
    <t>FTF2140F</t>
  </si>
  <si>
    <t>WFW9600T*+</t>
  </si>
  <si>
    <t>WFW9750W#**</t>
  </si>
  <si>
    <t>LTF2140F</t>
  </si>
  <si>
    <t>WBVH5200J</t>
  </si>
  <si>
    <t>WBVH5300K</t>
  </si>
  <si>
    <t>WBVH6240H</t>
  </si>
  <si>
    <t>WCVH6400J</t>
  </si>
  <si>
    <t>WCVH6800J</t>
  </si>
  <si>
    <t>WPDH8800J</t>
  </si>
  <si>
    <t>2808*70+</t>
  </si>
  <si>
    <t>2809*70+</t>
  </si>
  <si>
    <t>4674*70+</t>
  </si>
  <si>
    <t>4675*70+</t>
  </si>
  <si>
    <t>4708#60**</t>
  </si>
  <si>
    <t>4708*60+</t>
  </si>
  <si>
    <t>4709#60**</t>
  </si>
  <si>
    <t>4751*60+</t>
  </si>
  <si>
    <t>4753*60+</t>
  </si>
  <si>
    <t>4810*</t>
  </si>
  <si>
    <t>4811*</t>
  </si>
  <si>
    <t>488##80#</t>
  </si>
  <si>
    <t>488**80*</t>
  </si>
  <si>
    <t>WM2016CW</t>
  </si>
  <si>
    <t>MHWE300V*+</t>
  </si>
  <si>
    <t>MHWE500V*+</t>
  </si>
  <si>
    <t>WFW9200S*#**</t>
  </si>
  <si>
    <t>WFW9300V*+</t>
  </si>
  <si>
    <t>WFW9400S*#**</t>
  </si>
  <si>
    <t>WFW9400S*+</t>
  </si>
  <si>
    <t>WFW9500T*+</t>
  </si>
  <si>
    <t>WFW9600S*+</t>
  </si>
  <si>
    <t>Most Efficient</t>
  </si>
  <si>
    <t>Clothes Washer Volume MEF WF</t>
  </si>
  <si>
    <t>≤ 2.5 cubic feet ≥ 2.3 ≤ 4.5</t>
  </si>
  <si>
    <t>&gt; 2.5 cubic feet ≥ 3.0 ≤ 3.3</t>
  </si>
  <si>
    <t>Sep 2011 to August 2012</t>
  </si>
  <si>
    <t>NONE</t>
  </si>
  <si>
    <t>Manufacturer</t>
  </si>
  <si>
    <t>Model</t>
  </si>
  <si>
    <t>Rebate Count</t>
  </si>
  <si>
    <t>cubic feet</t>
  </si>
  <si>
    <t>ELECTROLUX</t>
  </si>
  <si>
    <t>EIFLS55**</t>
  </si>
  <si>
    <t>KENMORE</t>
  </si>
  <si>
    <t>26002010</t>
  </si>
  <si>
    <t>EIFLS55I**</t>
  </si>
  <si>
    <t>2130*10+</t>
  </si>
  <si>
    <t>2600*10+</t>
  </si>
  <si>
    <t>2800*10+</t>
  </si>
  <si>
    <t>417.4110**</t>
  </si>
  <si>
    <t>EIFLS60**</t>
  </si>
  <si>
    <t>EIFLW50***</t>
  </si>
  <si>
    <t>EWFLS70**</t>
  </si>
  <si>
    <t>FRIGIDAIRE</t>
  </si>
  <si>
    <t>4031#90#</t>
  </si>
  <si>
    <t>FAFS4272**</t>
  </si>
  <si>
    <t>405##90#</t>
  </si>
  <si>
    <t>FAFS4474**</t>
  </si>
  <si>
    <t>410##90#</t>
  </si>
  <si>
    <t>FAFW3801**</t>
  </si>
  <si>
    <t>LAFW7000**</t>
  </si>
  <si>
    <t>MAYTAG</t>
  </si>
  <si>
    <t>MHW6000X*+</t>
  </si>
  <si>
    <t>MHW7000X*+</t>
  </si>
  <si>
    <t>SAMSUNG</t>
  </si>
  <si>
    <t>4903*01*</t>
  </si>
  <si>
    <t>CROSLEY</t>
  </si>
  <si>
    <t>WHIRLPOOL</t>
  </si>
  <si>
    <t>LG</t>
  </si>
  <si>
    <t>WM2655H**</t>
  </si>
  <si>
    <t>LG ELECTRONICS</t>
  </si>
  <si>
    <t>FAFS4473**</t>
  </si>
  <si>
    <t>FAFW4011**</t>
  </si>
  <si>
    <t>FRFW3700**</t>
  </si>
  <si>
    <t>GE APPLIANCES</t>
  </si>
  <si>
    <t>GFWH2400L**</t>
  </si>
  <si>
    <t>LAFW6000**</t>
  </si>
  <si>
    <t>MHWE450W#**</t>
  </si>
  <si>
    <t>MHWE950W#**</t>
  </si>
  <si>
    <t>MVWB750Y*+</t>
  </si>
  <si>
    <t>MVWB850Y*+</t>
  </si>
  <si>
    <t>MVWB950Y*+</t>
  </si>
  <si>
    <t>MVWC400X*+</t>
  </si>
  <si>
    <t>WA422P*HD*</t>
  </si>
  <si>
    <t>WF331ANW</t>
  </si>
  <si>
    <t>BOSCH</t>
  </si>
  <si>
    <t>WFVC5440UC</t>
  </si>
  <si>
    <t>WFVC64xxUC</t>
  </si>
  <si>
    <t>WFW9151Y*</t>
  </si>
  <si>
    <t>WFW9250W#**</t>
  </si>
  <si>
    <t>WFW9351Y*</t>
  </si>
  <si>
    <t>WFW9640X*+</t>
  </si>
  <si>
    <t>WFW9700V*+</t>
  </si>
  <si>
    <t>FISHER &amp; PAYKEL</t>
  </si>
  <si>
    <t>WM2240C**</t>
  </si>
  <si>
    <t>WM2550H**</t>
  </si>
  <si>
    <t>Savings (CCF)</t>
  </si>
  <si>
    <t>Top Ten</t>
  </si>
  <si>
    <t>http://www.toptenusa.org/Top-Ten-Clothes-Washers/Top-Ten-Large-Clothes-Washers</t>
  </si>
  <si>
    <t>as of Sept 7th 2012</t>
  </si>
  <si>
    <t>Model #</t>
  </si>
  <si>
    <t>WF 
(water consumption per cycle / capacity)</t>
  </si>
  <si>
    <t>Average Cost
(of online price provided)</t>
  </si>
  <si>
    <t xml:space="preserve">WF457A*GS** </t>
  </si>
  <si>
    <t xml:space="preserve">FAFS4073 </t>
  </si>
  <si>
    <t>not provided</t>
  </si>
  <si>
    <t>WM3150H</t>
  </si>
  <si>
    <t>WM3550H</t>
  </si>
  <si>
    <t xml:space="preserve">FAFS4174 </t>
  </si>
  <si>
    <t xml:space="preserve">FAFW3921** </t>
  </si>
  <si>
    <t xml:space="preserve">WF405A </t>
  </si>
  <si>
    <t>Electrolux</t>
  </si>
  <si>
    <t xml:space="preserve">EIFLS60 </t>
  </si>
  <si>
    <t>Extrapolation of Top-Loading Cost-Efficiency Curve</t>
  </si>
  <si>
    <t>IWF</t>
  </si>
  <si>
    <t>Fill</t>
  </si>
  <si>
    <t>Control</t>
  </si>
  <si>
    <t>Adaptive</t>
  </si>
  <si>
    <r>
      <t xml:space="preserve">* Dryer Energy </t>
    </r>
    <r>
      <rPr>
        <i/>
        <sz val="8"/>
        <rFont val="Arial"/>
        <family val="2"/>
      </rPr>
      <t xml:space="preserve">(Elec) </t>
    </r>
    <r>
      <rPr>
        <b/>
        <sz val="8"/>
        <rFont val="Arial"/>
        <family val="2"/>
      </rPr>
      <t xml:space="preserve"> = LUF * (Test load weight) * (RMC-4%) * DEF * DUF(test procedure)</t>
    </r>
  </si>
  <si>
    <t xml:space="preserve">Test Load Weights </t>
  </si>
  <si>
    <t>Avg. Test</t>
  </si>
  <si>
    <t>Min Test</t>
  </si>
  <si>
    <t>Dryer Load Usage Factors</t>
  </si>
  <si>
    <t>Water Fill Control System</t>
  </si>
  <si>
    <t>Fmax</t>
  </si>
  <si>
    <t>Favg</t>
  </si>
  <si>
    <t>-</t>
  </si>
  <si>
    <t>Fmin</t>
  </si>
  <si>
    <t>Equipment Price</t>
  </si>
  <si>
    <t>Import Parameters</t>
  </si>
  <si>
    <t>Top Loading Clothes Washer   (all prices in 2010$)</t>
  </si>
  <si>
    <t>Baseline Mnfr. Price</t>
  </si>
  <si>
    <t>From RECS Household:</t>
  </si>
  <si>
    <t>Incr. Mnrf.</t>
  </si>
  <si>
    <t>Div &amp; Lrg State</t>
  </si>
  <si>
    <t>Cost from</t>
  </si>
  <si>
    <t>Installation</t>
  </si>
  <si>
    <t>before tax</t>
  </si>
  <si>
    <t>Cost</t>
  </si>
  <si>
    <t>Local Parameter</t>
  </si>
  <si>
    <t>Sales tax for sampled household</t>
  </si>
  <si>
    <t>Retail Price after tax</t>
  </si>
  <si>
    <t>Front Loading Clothes Washer   (all prices in 2010$)</t>
  </si>
  <si>
    <t>Price from</t>
  </si>
  <si>
    <t>Experience Curve</t>
  </si>
  <si>
    <t>Correction Factor</t>
  </si>
  <si>
    <t>Total Installed Price</t>
  </si>
  <si>
    <t>Markups</t>
  </si>
  <si>
    <t>Mnfr. Markup</t>
  </si>
  <si>
    <t>Top Load</t>
  </si>
  <si>
    <t>Front Load</t>
  </si>
  <si>
    <t>Retail Markup</t>
  </si>
  <si>
    <t>Incremental</t>
  </si>
  <si>
    <t>Sales Tax Rate by Cen. Div. and Large States</t>
  </si>
  <si>
    <t>Sales Tax (2009)</t>
  </si>
  <si>
    <t>New England</t>
  </si>
  <si>
    <t>Mid Atlantic</t>
  </si>
  <si>
    <t>East North Central</t>
  </si>
  <si>
    <t>West North Central</t>
  </si>
  <si>
    <t>South Atlantic</t>
  </si>
  <si>
    <t>East South Central</t>
  </si>
  <si>
    <t>West South Central</t>
  </si>
  <si>
    <t>Mountain</t>
  </si>
  <si>
    <t>Pacific</t>
  </si>
  <si>
    <t>New York State</t>
  </si>
  <si>
    <t>California</t>
  </si>
  <si>
    <t>Texas</t>
  </si>
  <si>
    <t>Florida</t>
  </si>
  <si>
    <t>U.S. Average</t>
  </si>
  <si>
    <t>Top</t>
  </si>
  <si>
    <t>Front</t>
  </si>
  <si>
    <t>Average cost assuming market share</t>
  </si>
  <si>
    <t>unit</t>
  </si>
  <si>
    <t>dryer</t>
  </si>
  <si>
    <t>&lt;=2.5 ft3: MEF&gt;= 2.4 and WF&lt;= 4.5
&gt;2.5 ft3: MEF &gt;=3.2 and WF &lt;=3.0</t>
  </si>
  <si>
    <t>Screened to "Most Efficient" only (as of 2013)</t>
  </si>
  <si>
    <t>kW</t>
  </si>
  <si>
    <t>Cost used</t>
  </si>
  <si>
    <t>2013 existing homes study</t>
  </si>
  <si>
    <t xml:space="preserve">Front </t>
  </si>
  <si>
    <t>Market Share
(based on available product 8/28/2014</t>
  </si>
  <si>
    <t>ES ME</t>
  </si>
  <si>
    <t>From: http://www.energystar.gov/sites/default/files/specs//ENERGY%20STAR%20Draft%202%20Version%207.0%20Clothes%20Washers%20Data%20and%20Analysis.xlsx</t>
  </si>
  <si>
    <t>MEF equivalents</t>
  </si>
  <si>
    <t>IMEF, Front Loading</t>
  </si>
  <si>
    <t>IMEF, Top Loading</t>
  </si>
  <si>
    <t>Weighted Average</t>
  </si>
  <si>
    <t>2.2MEF, 4.5WF</t>
  </si>
  <si>
    <t>1.72MEF, 8.0 WF</t>
  </si>
  <si>
    <t>2.8 MEF, 3.5WF</t>
  </si>
  <si>
    <t>2.51 MEF,. 3.8 WF</t>
  </si>
  <si>
    <t>3.2 MEF, 3.0WF</t>
  </si>
  <si>
    <t>3.2 MEF, 3 WF</t>
  </si>
  <si>
    <t>Updated using new efficiency ranges</t>
  </si>
  <si>
    <t>IWF, Front Loading</t>
  </si>
  <si>
    <t>IWF, Top Loading</t>
  </si>
  <si>
    <t>Econ-O-Wash</t>
  </si>
  <si>
    <t>GWNM******2****</t>
  </si>
  <si>
    <t>GWNS******2****</t>
  </si>
  <si>
    <t>HFNB******2****</t>
  </si>
  <si>
    <t>HFNN******2****</t>
  </si>
  <si>
    <t>HTEB******2****</t>
  </si>
  <si>
    <t>HTEN******2****</t>
  </si>
  <si>
    <t>HTGB******2****</t>
  </si>
  <si>
    <t>HTGN******2****</t>
  </si>
  <si>
    <t>HWNB******2****</t>
  </si>
  <si>
    <t>HWNL******2****</t>
  </si>
  <si>
    <t>HWNLE2AP112****</t>
  </si>
  <si>
    <t>HWNLE2HP112****</t>
  </si>
  <si>
    <t>HWNLX2AP112****</t>
  </si>
  <si>
    <t>HWNLX2HP112****</t>
  </si>
  <si>
    <t>HWNLY2HP112****</t>
  </si>
  <si>
    <t>HWNM******2****</t>
  </si>
  <si>
    <t>HWNS******2****</t>
  </si>
  <si>
    <t>Ipso-LSG, N.V.</t>
  </si>
  <si>
    <t>BFNB******2****</t>
  </si>
  <si>
    <t>BTEB******2****</t>
  </si>
  <si>
    <t>BTGB******2****</t>
  </si>
  <si>
    <t>BWNB******2****</t>
  </si>
  <si>
    <t>BWNM******2****</t>
  </si>
  <si>
    <t>BWNS******2****</t>
  </si>
  <si>
    <t>AWN402PP111****</t>
  </si>
  <si>
    <t>HFNS******2****</t>
  </si>
  <si>
    <t>LWNA11SP112****</t>
  </si>
  <si>
    <t>SFNB******2****</t>
  </si>
  <si>
    <t>SFNN******2****</t>
  </si>
  <si>
    <t>SFNS******2****</t>
  </si>
  <si>
    <t>SFNW******2****</t>
  </si>
  <si>
    <t>SFNWYFSP112****</t>
  </si>
  <si>
    <t>STEB******2****</t>
  </si>
  <si>
    <t>STEN******2****</t>
  </si>
  <si>
    <t>STEWYFSP172****</t>
  </si>
  <si>
    <t>STGB******2****</t>
  </si>
  <si>
    <t>STGN******2****</t>
  </si>
  <si>
    <t>STGWYFSP112****</t>
  </si>
  <si>
    <t>SWNB******2****</t>
  </si>
  <si>
    <t>SWNL******2****</t>
  </si>
  <si>
    <t>SWNLC2AP112****</t>
  </si>
  <si>
    <t>SWNLC2HP112****</t>
  </si>
  <si>
    <t>SWNLX2AP112****</t>
  </si>
  <si>
    <t>SWNLX2HP112****</t>
  </si>
  <si>
    <t>SWNLY2AP112****</t>
  </si>
  <si>
    <t>SWNLY2HP112****</t>
  </si>
  <si>
    <t>SWNM******2****</t>
  </si>
  <si>
    <t>SWNS******2****</t>
  </si>
  <si>
    <t>SWNWY2AP112****</t>
  </si>
  <si>
    <t>SWNWY2HP112****</t>
  </si>
  <si>
    <t>UWNM******2****</t>
  </si>
  <si>
    <t>TLW09W</t>
  </si>
  <si>
    <t>TLW16W</t>
  </si>
  <si>
    <t>TLW21PS</t>
  </si>
  <si>
    <t>TLW30W</t>
  </si>
  <si>
    <t>W758PS</t>
  </si>
  <si>
    <t>WAP24200UC</t>
  </si>
  <si>
    <t>WAP24201UC</t>
  </si>
  <si>
    <t>WAP24202UC</t>
  </si>
  <si>
    <t>CWD--WD13**</t>
  </si>
  <si>
    <t>CWD-WD10**</t>
  </si>
  <si>
    <t>CWD-WD12**</t>
  </si>
  <si>
    <t>CWD-WD13***</t>
  </si>
  <si>
    <t>DWD-WD1352**</t>
  </si>
  <si>
    <t>DWD-WD1363**</t>
  </si>
  <si>
    <t>DWD-WD3011**</t>
  </si>
  <si>
    <t>DWD-WD33**</t>
  </si>
  <si>
    <t>DWF-260AXAP**</t>
  </si>
  <si>
    <t>DWF-262AXAP**</t>
  </si>
  <si>
    <t>DWF-33A*W**</t>
  </si>
  <si>
    <t>DWF-33B*W**</t>
  </si>
  <si>
    <t>DWF-33C*W**</t>
  </si>
  <si>
    <t>CWD-WD13**</t>
  </si>
  <si>
    <t>CWD-WD13**S</t>
  </si>
  <si>
    <t>DWF-260AXAP</t>
  </si>
  <si>
    <t>DWF-262AXAP</t>
  </si>
  <si>
    <t>Danby</t>
  </si>
  <si>
    <t>DWM17WDB</t>
  </si>
  <si>
    <t>CFW4701**</t>
  </si>
  <si>
    <t>CFW7400**</t>
  </si>
  <si>
    <t>FFFS5115**</t>
  </si>
  <si>
    <t>FFFW4000**</t>
  </si>
  <si>
    <t>FFFW5000**</t>
  </si>
  <si>
    <t>FFFW5100**</t>
  </si>
  <si>
    <t>FFTW1001**</t>
  </si>
  <si>
    <t>417.4112**</t>
  </si>
  <si>
    <t>417.4112*41</t>
  </si>
  <si>
    <t>EIFLS55***</t>
  </si>
  <si>
    <t>FAHE1011**</t>
  </si>
  <si>
    <t>FAHE4044**</t>
  </si>
  <si>
    <t>970L4802**</t>
  </si>
  <si>
    <t>WA4127G*</t>
  </si>
  <si>
    <t>WL4227**</t>
  </si>
  <si>
    <t>GFWR2700H***</t>
  </si>
  <si>
    <t>GFWR2705H***</t>
  </si>
  <si>
    <t>GFWR4800F***</t>
  </si>
  <si>
    <t>GFWR4805F***</t>
  </si>
  <si>
    <t>GFWS2600F***</t>
  </si>
  <si>
    <t>GFWS2605F***</t>
  </si>
  <si>
    <t>GHWN8350D**</t>
  </si>
  <si>
    <t>GHWN8355D**</t>
  </si>
  <si>
    <t>GHWS3600F***</t>
  </si>
  <si>
    <t>GHWS3605F***</t>
  </si>
  <si>
    <t>GHWS8350H***</t>
  </si>
  <si>
    <t>GHWS8355H***</t>
  </si>
  <si>
    <t>GTWN4950F</t>
  </si>
  <si>
    <t>GTWN5650F***</t>
  </si>
  <si>
    <t>GTWN7450D**</t>
  </si>
  <si>
    <t>GTWN7450H***</t>
  </si>
  <si>
    <t>GTWN8250D**</t>
  </si>
  <si>
    <t>GTWP1800H***</t>
  </si>
  <si>
    <t>GTWP2000F</t>
  </si>
  <si>
    <t>GTWP2250D</t>
  </si>
  <si>
    <t>GTWS8350H***</t>
  </si>
  <si>
    <t>GTWS8355H***</t>
  </si>
  <si>
    <t>GTWS8650D**</t>
  </si>
  <si>
    <t>GTWS8655D***</t>
  </si>
  <si>
    <t>WCCN2050F***</t>
  </si>
  <si>
    <t>WMCN2050F***</t>
  </si>
  <si>
    <t>WNRD2050G***</t>
  </si>
  <si>
    <t>WSLP1500H***</t>
  </si>
  <si>
    <t>WSLS1500H***</t>
  </si>
  <si>
    <t>HTWP1400F***</t>
  </si>
  <si>
    <t>Indesit Co. S.p.A. (formerly Merloni)</t>
  </si>
  <si>
    <t>Ajax</t>
  </si>
  <si>
    <t>AX18PV</t>
  </si>
  <si>
    <t>AX25PV</t>
  </si>
  <si>
    <t>HX18PV</t>
  </si>
  <si>
    <t>HX25PV</t>
  </si>
  <si>
    <t>HW75</t>
  </si>
  <si>
    <t>HW94</t>
  </si>
  <si>
    <t>No Name</t>
  </si>
  <si>
    <t>NX18PV</t>
  </si>
  <si>
    <t>NX25PV</t>
  </si>
  <si>
    <t>SX18BV</t>
  </si>
  <si>
    <t>SX18PV</t>
  </si>
  <si>
    <t>SX25PV</t>
  </si>
  <si>
    <t>UX18BV</t>
  </si>
  <si>
    <t>UX18PV</t>
  </si>
  <si>
    <t>UX25PV</t>
  </si>
  <si>
    <t>3140####</t>
  </si>
  <si>
    <t>3141#31#</t>
  </si>
  <si>
    <t>3142####</t>
  </si>
  <si>
    <t>3146####</t>
  </si>
  <si>
    <t>3151#21#</t>
  </si>
  <si>
    <t>3151#31#</t>
  </si>
  <si>
    <t>3152#21#</t>
  </si>
  <si>
    <t>3162#31#</t>
  </si>
  <si>
    <t>4107#21#</t>
  </si>
  <si>
    <t>4107#31#</t>
  </si>
  <si>
    <t>4108#21#</t>
  </si>
  <si>
    <t>4108#31#</t>
  </si>
  <si>
    <t>4116####</t>
  </si>
  <si>
    <t>4117#21#</t>
  </si>
  <si>
    <t>4118#31#</t>
  </si>
  <si>
    <t>4128#31#</t>
  </si>
  <si>
    <t>4138#41#</t>
  </si>
  <si>
    <t>4148####</t>
  </si>
  <si>
    <t>4157#21#</t>
  </si>
  <si>
    <t>4158####</t>
  </si>
  <si>
    <t>4167#21#</t>
  </si>
  <si>
    <t>4198####</t>
  </si>
  <si>
    <t>CW2079C**</t>
  </si>
  <si>
    <t>GCWP1069**</t>
  </si>
  <si>
    <t>GCWP1069***</t>
  </si>
  <si>
    <t>TCW2013***</t>
  </si>
  <si>
    <t>WM1377H*</t>
  </si>
  <si>
    <t>WM2255C*</t>
  </si>
  <si>
    <t>WM3050C*</t>
  </si>
  <si>
    <t>WM3055C*</t>
  </si>
  <si>
    <t>WM3170C*</t>
  </si>
  <si>
    <t>WM3250H*A</t>
  </si>
  <si>
    <t>WM3370H*A</t>
  </si>
  <si>
    <t>WM3477H*</t>
  </si>
  <si>
    <t>WM3570H*A</t>
  </si>
  <si>
    <t>WM3650H**</t>
  </si>
  <si>
    <t>WM3997H**</t>
  </si>
  <si>
    <t>WM4070H**</t>
  </si>
  <si>
    <t>WM4270H*A</t>
  </si>
  <si>
    <t>WM8000H**</t>
  </si>
  <si>
    <t>WM8500H**</t>
  </si>
  <si>
    <t>WT1001C*</t>
  </si>
  <si>
    <t>WT1101C*</t>
  </si>
  <si>
    <t>WT1201C*</t>
  </si>
  <si>
    <t>WT1701C*</t>
  </si>
  <si>
    <t>WT1801H*A</t>
  </si>
  <si>
    <t>WT4870C*</t>
  </si>
  <si>
    <t>WT4901C*</t>
  </si>
  <si>
    <t>WT4970C*</t>
  </si>
  <si>
    <t>WT5075C*</t>
  </si>
  <si>
    <t>WT5270C*</t>
  </si>
  <si>
    <t>WT5480C*</t>
  </si>
  <si>
    <t>WT5680H*A</t>
  </si>
  <si>
    <t>MAH21PDAWW</t>
  </si>
  <si>
    <t>MAH21PNAWW</t>
  </si>
  <si>
    <t>MAH21PRAWW</t>
  </si>
  <si>
    <t>MAH21PSAWW</t>
  </si>
  <si>
    <t>MAT12CSL**</t>
  </si>
  <si>
    <t>MAT12PDL***</t>
  </si>
  <si>
    <t>MAT12PDSWW</t>
  </si>
  <si>
    <t>MAT12PRL***</t>
  </si>
  <si>
    <t>MAT12PRSWW</t>
  </si>
  <si>
    <t>MAT12PSLWQ</t>
  </si>
  <si>
    <t>MAT12PSLWW</t>
  </si>
  <si>
    <t>MAT13MNL**</t>
  </si>
  <si>
    <t>MFR18PD</t>
  </si>
  <si>
    <t>MFR25PD</t>
  </si>
  <si>
    <t>MFS18PDFTS</t>
  </si>
  <si>
    <t>MFS25PDFTS</t>
  </si>
  <si>
    <t>MLE19PDAYW</t>
  </si>
  <si>
    <t>MLE19PNAYW</t>
  </si>
  <si>
    <t>MLE19PRAYW</t>
  </si>
  <si>
    <t>MLG19PDAWW</t>
  </si>
  <si>
    <t>MLG19PNAWW</t>
  </si>
  <si>
    <t>MLG19PRAWW</t>
  </si>
  <si>
    <t>W3038</t>
  </si>
  <si>
    <t>592-2921*</t>
  </si>
  <si>
    <t>592-2922*</t>
  </si>
  <si>
    <t>592-2923*</t>
  </si>
  <si>
    <t>592-4931*</t>
  </si>
  <si>
    <t>592-49322</t>
  </si>
  <si>
    <t>592-49327</t>
  </si>
  <si>
    <t>592-4933*</t>
  </si>
  <si>
    <t>592-4934*</t>
  </si>
  <si>
    <t>592-4935*</t>
  </si>
  <si>
    <t>592-4936*</t>
  </si>
  <si>
    <t>592-4937*</t>
  </si>
  <si>
    <t>592-4938*</t>
  </si>
  <si>
    <t>592-4939*</t>
  </si>
  <si>
    <t>592-4941*</t>
  </si>
  <si>
    <t>592-4942*</t>
  </si>
  <si>
    <t>592-4944*</t>
  </si>
  <si>
    <t>592-4945*</t>
  </si>
  <si>
    <t>592-4946*</t>
  </si>
  <si>
    <t>592-4947*</t>
  </si>
  <si>
    <t>592-4948*</t>
  </si>
  <si>
    <t>592-4949*</t>
  </si>
  <si>
    <t>WA400P*HD**</t>
  </si>
  <si>
    <t>WA422P*HD**</t>
  </si>
  <si>
    <t>WA45H70**A*</t>
  </si>
  <si>
    <t>WA45H72**A*</t>
  </si>
  <si>
    <t>WA476D*HA**</t>
  </si>
  <si>
    <t>WA484D*HA**</t>
  </si>
  <si>
    <t>WA48H74**A*</t>
  </si>
  <si>
    <t>WA56H90**A*</t>
  </si>
  <si>
    <t>WF361B*BE**</t>
  </si>
  <si>
    <t>WF363B*BE**</t>
  </si>
  <si>
    <t>WF364B*BG**</t>
  </si>
  <si>
    <t>WF365B*BG**</t>
  </si>
  <si>
    <t>WF393B*PA**</t>
  </si>
  <si>
    <t>WF395B*PA**</t>
  </si>
  <si>
    <t>WF397U*PA**</t>
  </si>
  <si>
    <t>WF398A*PA**</t>
  </si>
  <si>
    <t>WF42H50**A*</t>
  </si>
  <si>
    <t>WF42H51**A*</t>
  </si>
  <si>
    <t>WF42H52**A*</t>
  </si>
  <si>
    <t>WF42H54**A*</t>
  </si>
  <si>
    <t>WF42H55**A*</t>
  </si>
  <si>
    <t>WF42H56**A*</t>
  </si>
  <si>
    <t>WF42H57**A*</t>
  </si>
  <si>
    <t>WF433B*GJ**</t>
  </si>
  <si>
    <t>WF435A*GJ**</t>
  </si>
  <si>
    <t>WF45H61**A*</t>
  </si>
  <si>
    <t>WF45H63**A*</t>
  </si>
  <si>
    <t>WF56H91**A*</t>
  </si>
  <si>
    <t>ATW4676B*+</t>
  </si>
  <si>
    <t>NFW5700B*+</t>
  </si>
  <si>
    <t>NFW5800D*+</t>
  </si>
  <si>
    <t>NTW4601B*+</t>
  </si>
  <si>
    <t>NTW4611B*+</t>
  </si>
  <si>
    <t>NTW4631B*+</t>
  </si>
  <si>
    <t>NTW4651B*+</t>
  </si>
  <si>
    <t>NTW4701B*+</t>
  </si>
  <si>
    <t>NTW4750B*+</t>
  </si>
  <si>
    <t>2010*10+</t>
  </si>
  <si>
    <t>2011*31+</t>
  </si>
  <si>
    <t>2153*41+</t>
  </si>
  <si>
    <t>2210*31+</t>
  </si>
  <si>
    <t>2310*31+</t>
  </si>
  <si>
    <t>2510*10+</t>
  </si>
  <si>
    <t>2710*10+</t>
  </si>
  <si>
    <t>2712*31+</t>
  </si>
  <si>
    <t>2810*10+</t>
  </si>
  <si>
    <t>2992*31+</t>
  </si>
  <si>
    <t>MHN30PDCW*+</t>
  </si>
  <si>
    <t>MHN30PDCX*+</t>
  </si>
  <si>
    <t>MHN30PRCW*+</t>
  </si>
  <si>
    <t>MHN31PRAW*+</t>
  </si>
  <si>
    <t>MHW3000B*+</t>
  </si>
  <si>
    <t>MHW3500B*+</t>
  </si>
  <si>
    <t>MHW4000B*+</t>
  </si>
  <si>
    <t>MHW4200B*+</t>
  </si>
  <si>
    <t>MHW4300D*+</t>
  </si>
  <si>
    <t>MHW5100D*+</t>
  </si>
  <si>
    <t>MHW7100D*+</t>
  </si>
  <si>
    <t>MHW8100D*+</t>
  </si>
  <si>
    <t>MLE20PDAY*+</t>
  </si>
  <si>
    <t>MLE20PDAZ*+</t>
  </si>
  <si>
    <t>MLE20PDCY*+</t>
  </si>
  <si>
    <t>MLE20PDCZ*+</t>
  </si>
  <si>
    <t>MLE20PRAY*+</t>
  </si>
  <si>
    <t>MLE20PRBY*+</t>
  </si>
  <si>
    <t>MLE20PRCY*+</t>
  </si>
  <si>
    <t>MLE20PRCZ*+</t>
  </si>
  <si>
    <t>MLG20PDAW*+</t>
  </si>
  <si>
    <t>MLG20PDCW*+</t>
  </si>
  <si>
    <t>MLG20PRAW*+</t>
  </si>
  <si>
    <t>MLG20PRBW*+</t>
  </si>
  <si>
    <t>MLG20PRCW*+</t>
  </si>
  <si>
    <t>MVW18CSA*+</t>
  </si>
  <si>
    <t>MVW18CSB*+</t>
  </si>
  <si>
    <t>MVW18MNA*+</t>
  </si>
  <si>
    <t>MVW18MNB*+</t>
  </si>
  <si>
    <t>MVW18PDA*+</t>
  </si>
  <si>
    <t>MVW18PDB*+</t>
  </si>
  <si>
    <t>MVW18PRA*+</t>
  </si>
  <si>
    <t>MVW18PRB*+</t>
  </si>
  <si>
    <t>MVWB700B*+</t>
  </si>
  <si>
    <t>MVWB725B*+</t>
  </si>
  <si>
    <t>MVWB880B*+</t>
  </si>
  <si>
    <t>MVWB980B*+</t>
  </si>
  <si>
    <t>MVWC200B*+</t>
  </si>
  <si>
    <t>MVWC300B*+</t>
  </si>
  <si>
    <t>MVWC360A*+</t>
  </si>
  <si>
    <t>MVWC425B*+</t>
  </si>
  <si>
    <t>MVWC555D*+</t>
  </si>
  <si>
    <t>MVWX655D*+</t>
  </si>
  <si>
    <t>MXS20PDA*+</t>
  </si>
  <si>
    <t>MXS20PNA*+</t>
  </si>
  <si>
    <t>RTW4641B*+</t>
  </si>
  <si>
    <t>CAE2733B*+</t>
  </si>
  <si>
    <t>CAE2743B*+</t>
  </si>
  <si>
    <t>CAE2763B*+</t>
  </si>
  <si>
    <t>CAE2763C*+</t>
  </si>
  <si>
    <t>CAE2793B*+</t>
  </si>
  <si>
    <t>CAE2793C*+</t>
  </si>
  <si>
    <t>CAM2752RQ0</t>
  </si>
  <si>
    <t>CAM2762RQ0</t>
  </si>
  <si>
    <t>CAW2762K**</t>
  </si>
  <si>
    <t>CET8000C*+</t>
  </si>
  <si>
    <t>CGT8000C*+</t>
  </si>
  <si>
    <t>CHW8990B*+</t>
  </si>
  <si>
    <t>CHW8990C*+</t>
  </si>
  <si>
    <t>MHW3100D*+</t>
  </si>
  <si>
    <t>MHW4100D*+</t>
  </si>
  <si>
    <t>MHW5400D*+</t>
  </si>
  <si>
    <t>WFL98HEB*+</t>
  </si>
  <si>
    <t>WFW61HEB*+</t>
  </si>
  <si>
    <t>WFW70HEB*+</t>
  </si>
  <si>
    <t>WFW72HED*+</t>
  </si>
  <si>
    <t>WFW80HEB*+</t>
  </si>
  <si>
    <t>WFW81HED*+</t>
  </si>
  <si>
    <t>WFW8640B*+</t>
  </si>
  <si>
    <t>WFW86HEB*+</t>
  </si>
  <si>
    <t>WFW8740D*+</t>
  </si>
  <si>
    <t>WFW87HED*+</t>
  </si>
  <si>
    <t>WFW88HEA*+</t>
  </si>
  <si>
    <t>WFW94HEA*+</t>
  </si>
  <si>
    <t>WFW95HED*+</t>
  </si>
  <si>
    <t>WFW96HEA*+</t>
  </si>
  <si>
    <t>WFW97HED*+</t>
  </si>
  <si>
    <t>WTW4800B*+</t>
  </si>
  <si>
    <t>WTW4810B*+</t>
  </si>
  <si>
    <t>WTW4850B *+</t>
  </si>
  <si>
    <t>WTW4900A*+</t>
  </si>
  <si>
    <t>WTW4900B*+</t>
  </si>
  <si>
    <t>WTW5000D*+</t>
  </si>
  <si>
    <t>WTW5500B*+</t>
  </si>
  <si>
    <t>WTW5800B*+</t>
  </si>
  <si>
    <t>WTW5810B*+</t>
  </si>
  <si>
    <t>WTW5840B*+</t>
  </si>
  <si>
    <t>WTW8000B*+</t>
  </si>
  <si>
    <t>WTW8100B*+</t>
  </si>
  <si>
    <t>WTW8500B*+</t>
  </si>
  <si>
    <t>WTW8540B*+</t>
  </si>
  <si>
    <t>WTW8900B*+</t>
  </si>
  <si>
    <t>Wuxi Little Swan General Appliance Co., Ltd.</t>
  </si>
  <si>
    <t>GE Profile</t>
  </si>
  <si>
    <t>GFWH1200D***</t>
  </si>
  <si>
    <t>GFWH1400D***</t>
  </si>
  <si>
    <t>GFWH1405D***</t>
  </si>
  <si>
    <t>GFWN1100D***</t>
  </si>
  <si>
    <t>GFWN1200D***</t>
  </si>
  <si>
    <t>GFWS1500D***</t>
  </si>
  <si>
    <t>GFWS1505D***</t>
  </si>
  <si>
    <t>%Top</t>
  </si>
  <si>
    <t>%Front</t>
  </si>
  <si>
    <t>F</t>
  </si>
  <si>
    <t>ES</t>
  </si>
  <si>
    <t>ME</t>
  </si>
  <si>
    <t>Extrapolation of Top-Loading Cost-Efficiency Curve to 2.4 MEF</t>
  </si>
  <si>
    <t>Base Level Price</t>
  </si>
  <si>
    <t>Weighted Base Price</t>
  </si>
  <si>
    <t>ESTAR Price</t>
  </si>
  <si>
    <t>ESTAR Incremental Price</t>
  </si>
  <si>
    <t>Weighted ESTAR Most Efficient Incremental Price</t>
  </si>
  <si>
    <t>ESTAR Most Efficient Price Estimate</t>
  </si>
  <si>
    <t>ESTAR Most Efficient Incremental Price</t>
  </si>
  <si>
    <t>ENERGY STAR, CEE T1</t>
  </si>
  <si>
    <t>ENERGY STAR Most Efficient, CEE T2</t>
  </si>
  <si>
    <t>3.4 MEF, 3.0WF</t>
  </si>
  <si>
    <t>3.4 MEF, 3 WF</t>
  </si>
  <si>
    <t>Lp &amp; Solar</t>
  </si>
  <si>
    <t>Electric &amp; Solar</t>
  </si>
  <si>
    <t>LP &amp; electric</t>
  </si>
  <si>
    <t>(3% solar)</t>
  </si>
  <si>
    <t>RNC On site final report 2/13/2013, p94</t>
  </si>
  <si>
    <t>From Report</t>
  </si>
  <si>
    <t>p109</t>
  </si>
  <si>
    <t>Make it 100%</t>
  </si>
  <si>
    <t>Include non-solar</t>
  </si>
  <si>
    <t>Solar</t>
  </si>
  <si>
    <t>Split solar 2/3 back up 1/3 and Electric &amp; LP 50:50</t>
  </si>
  <si>
    <t>Efficient Products Unknown</t>
  </si>
  <si>
    <t>RNC Unknown</t>
  </si>
  <si>
    <t>Efficient Products</t>
  </si>
  <si>
    <t>RNC</t>
  </si>
  <si>
    <t>CEE T3 Price Estimate</t>
  </si>
  <si>
    <t>CEE T3 Incremental Price</t>
  </si>
  <si>
    <t>Efficient Products ΔkWH</t>
  </si>
  <si>
    <t>ENERGY STAR, CEE Tier 1</t>
  </si>
  <si>
    <t>ENERGY STAR Most Efficient, CEE TIER 2</t>
  </si>
  <si>
    <t>CEE TIER 3</t>
  </si>
  <si>
    <t>RNC ΔkWH</t>
  </si>
  <si>
    <t>RNC ΔkW</t>
  </si>
  <si>
    <t>Efficient Products ΔkW</t>
  </si>
  <si>
    <t>Configuration</t>
  </si>
  <si>
    <t>Federal Standard</t>
  </si>
  <si>
    <t>∆Water (CCF per year)</t>
  </si>
  <si>
    <t>(if compare like for like rather than weighted baseline)</t>
  </si>
  <si>
    <t>Dryer/DHW Fuel Combo</t>
  </si>
  <si>
    <t>Multifamily New Construction In Unit ΔkWH</t>
  </si>
  <si>
    <t>Electric Dryer/Electric DHW</t>
  </si>
  <si>
    <t>Electric Dryer/Fuel DHW</t>
  </si>
  <si>
    <t>Fuel Dryer/Electric DHW</t>
  </si>
  <si>
    <t>Fuel Dryer/Fuel DHW</t>
  </si>
  <si>
    <t>Multifamily New Construction In Unit ΔkW</t>
  </si>
  <si>
    <t>MMBtu</t>
  </si>
  <si>
    <t>Electric Dryer/Propane DHW</t>
  </si>
  <si>
    <t>Electric Dryer/Natural Gas DHW</t>
  </si>
  <si>
    <t>Electric Dryer/Oil DHW</t>
  </si>
  <si>
    <t>Propane Dryer/Electric DHW</t>
  </si>
  <si>
    <t>Propane Dryer/Propane DHW</t>
  </si>
  <si>
    <t>Propane Dryer/Oil DHW</t>
  </si>
  <si>
    <t>Natural Gas Dryer/Electric DHW</t>
  </si>
  <si>
    <t>Natural Gas Dryer/Natural Gas DHW</t>
  </si>
  <si>
    <t>Natural Gas Dryer/Oil DHW</t>
  </si>
  <si>
    <t>RNC ΔMMBtu</t>
  </si>
  <si>
    <t>Multifamily New Construction In Unit  ΔMMBtu</t>
  </si>
  <si>
    <t>Fuel Claimed</t>
  </si>
  <si>
    <t>Propane</t>
  </si>
  <si>
    <t xml:space="preserve">Efficient Products &amp; RNC </t>
  </si>
  <si>
    <t>Multifamily New Construction ∆Water (CCF per year)</t>
  </si>
  <si>
    <t xml:space="preserve">Top-Loading MEF-to-IMEF equation for MEF &gt; 1.80: </t>
  </si>
  <si>
    <t>IMEF = (0.988 * MEF) - 0.4051</t>
  </si>
  <si>
    <t>m:</t>
  </si>
  <si>
    <t>b:</t>
  </si>
  <si>
    <t xml:space="preserve">Front-Loading MEF-to-IMEF equation for MEF &gt; 1.80: </t>
  </si>
  <si>
    <t>IMEF = (0.8979 * MEF) - 0.1311</t>
  </si>
  <si>
    <t>Top-Loading:</t>
  </si>
  <si>
    <t>Front-Loading:</t>
  </si>
  <si>
    <t>White boxes above indicate efficiency levels that were not explicitly analyzed during the DOE rulemaking. These IMEF values represent an interpolation of the crosswalk equation developed during the DOE rulemaking.</t>
  </si>
  <si>
    <t>Gray boxes above indicate higher efficiency levels currently available on the market that were not available at the time the last DOE rulemaking analysis was conducted. For these efficiency levels, the MEF values are based on manufacturer ratings, and the IMEF values represent a numerical extrapolation of the crosswalk equation beyond the maximum efficiency levels considered during the DOE rulemaking.</t>
  </si>
  <si>
    <t>Existing</t>
  </si>
  <si>
    <r>
      <t xml:space="preserve">Mid Life Adjustments </t>
    </r>
    <r>
      <rPr>
        <sz val="10"/>
        <color rgb="FFFF0000"/>
        <rFont val="Calibri"/>
        <family val="2"/>
        <scheme val="minor"/>
      </rPr>
      <t>(applied to first year savings above to equal savings for new baseline to efficient unit)</t>
    </r>
  </si>
  <si>
    <t xml:space="preserve">Early Replacement </t>
  </si>
  <si>
    <t>Multifamily In Unit Early Replacement ΔkWH</t>
  </si>
  <si>
    <t>Mid Life Adjustment</t>
  </si>
  <si>
    <t>Single Family Early Replacement ΔkW</t>
  </si>
  <si>
    <t>Multifamily In Unit Early Replacement ΔkW</t>
  </si>
  <si>
    <t>From known Baseline to weighted average</t>
  </si>
  <si>
    <t>Multifamily Early Replacement ∆Water (CCF per year)</t>
  </si>
  <si>
    <t>Front Loading
First 3 years</t>
  </si>
  <si>
    <t>Front Loading
Remaining 11 years</t>
  </si>
  <si>
    <t>Front Loading
Weighted Average for Screening</t>
  </si>
  <si>
    <t xml:space="preserve">Top-Loading WF-to-IWF equation for all WF values: </t>
  </si>
  <si>
    <t>IWF = (0.9874 * WF) + 0.5411</t>
  </si>
  <si>
    <t>Front-Loading WF-to-IWF equation for all WF values:</t>
  </si>
  <si>
    <t>IWF = (1.0242 * WF) + 0.1172</t>
  </si>
  <si>
    <t>White boxes above indicate efficiency levels that were not explicitly analyzed during the DOE rulemaking. These IWF values represent an interpolation of the crosswalk equation developed during the DOE rulemaking.</t>
  </si>
  <si>
    <t>Gray boxes above indicate higher efficiency levels currently available on the market that were not available at the time the last DOE rulemaking analysis was conducted. For these efficiency levels, the WF values are based on manufacturer ratings, and the IWF values represent a numerical extrapolation of the crosswalk equation beyond the maximum efficiency levels considered during the DOE rulemaking.</t>
  </si>
  <si>
    <t>Top Loading
First 3 years</t>
  </si>
  <si>
    <t>Top Loading
Remaining 11 years</t>
  </si>
  <si>
    <t>Top Loading
Weighted Average for Screening</t>
  </si>
  <si>
    <t>Single Family Early Replacement
∆Water (CCF per year)</t>
  </si>
  <si>
    <t>Single Family Early Replacement
∆Water (CCF per year)
Weighted Average for Screening</t>
  </si>
  <si>
    <t>Multifamily Early Replacement
∆Water (CCF per year)
Weighted Average for Screening</t>
  </si>
  <si>
    <t>Efficient Products ΔMMBtu</t>
  </si>
  <si>
    <t>Single Family Early Replacement ΔMMBtu</t>
  </si>
  <si>
    <t>Multifamily In Unit Early Replacement ΔMMBtu</t>
  </si>
  <si>
    <t>Single Family Early Replacement ΔkWH
ΔkWH</t>
  </si>
  <si>
    <t>Electric Dryer, Non Electric DHW</t>
  </si>
  <si>
    <t>Single Family</t>
  </si>
  <si>
    <t>Multifamily</t>
  </si>
  <si>
    <t>Preliminary Release: March 28, 2011</t>
  </si>
  <si>
    <t>Final Release: April 2013</t>
  </si>
  <si>
    <t>Table HC3.9  Appliances in Homes in Midwest Region, Divisions, and States, 2009</t>
  </si>
  <si>
    <t xml:space="preserve">                                Million Housing Units, Final</t>
  </si>
  <si>
    <t>Midwest Census Region</t>
  </si>
  <si>
    <t>East North Central 
Census Division</t>
  </si>
  <si>
    <t>West North Central 
Census Division</t>
  </si>
  <si>
    <t>Total 
East 
North 
Central</t>
  </si>
  <si>
    <t>Total 
West 
North 
Central</t>
  </si>
  <si>
    <r>
      <t>Total 
U.S.</t>
    </r>
    <r>
      <rPr>
        <vertAlign val="superscript"/>
        <sz val="10"/>
        <rFont val="Arial"/>
        <family val="2"/>
      </rPr>
      <t>1</t>
    </r>
    <r>
      <rPr>
        <b/>
        <sz val="8"/>
        <rFont val="Arial"/>
        <family val="2"/>
      </rPr>
      <t xml:space="preserve"> (millions)</t>
    </r>
  </si>
  <si>
    <t>Total Midwest</t>
  </si>
  <si>
    <t xml:space="preserve">
IN, OH</t>
  </si>
  <si>
    <t>IA, MN, 
ND, SD</t>
  </si>
  <si>
    <t>Appliances</t>
  </si>
  <si>
    <t>IL</t>
  </si>
  <si>
    <t>MI</t>
  </si>
  <si>
    <t>WI</t>
  </si>
  <si>
    <t>MO</t>
  </si>
  <si>
    <t>KS, NE</t>
  </si>
  <si>
    <t>1 Load or Less Each Week</t>
  </si>
  <si>
    <t>2 to 4 Loads Each Week</t>
  </si>
  <si>
    <t>5 to 9 Loads Each Week</t>
  </si>
  <si>
    <t>No Rechargeable Portable</t>
  </si>
  <si>
    <r>
      <t xml:space="preserve">     </t>
    </r>
    <r>
      <rPr>
        <vertAlign val="superscript"/>
        <sz val="10"/>
        <rFont val="Arial"/>
        <family val="2"/>
      </rPr>
      <t>1</t>
    </r>
    <r>
      <rPr>
        <sz val="8"/>
        <rFont val="Arial"/>
        <family val="2"/>
      </rPr>
      <t xml:space="preserve">Total U.S. includes all primary occupied housing units in the 50 States and the District of Columbia. Vacant housing units, seasonal units, second homes, military housing, and group quarters are excluded.
     </t>
    </r>
    <r>
      <rPr>
        <vertAlign val="superscript"/>
        <sz val="10"/>
        <rFont val="Arial"/>
        <family val="2"/>
      </rPr>
      <t>2</t>
    </r>
    <r>
      <rPr>
        <sz val="8"/>
        <rFont val="Arial"/>
        <family val="2"/>
      </rPr>
      <t xml:space="preserve">Energy Star is a joint program of the U.S. Environmental Protection Agency and the U.S. Department of Energy in which household products that meet strict energy efficiency guidelines earn the Energy Star.
     </t>
    </r>
    <r>
      <rPr>
        <vertAlign val="superscript"/>
        <sz val="10"/>
        <rFont val="Arial"/>
        <family val="2"/>
      </rPr>
      <t>3</t>
    </r>
    <r>
      <rPr>
        <sz val="8"/>
        <rFont val="Arial"/>
        <family val="2"/>
      </rPr>
      <t xml:space="preserve">Rechargeable Portable Tools and Appliances include handheld vacuum cleaners, flashlights, power drills, and similar equipment.
     </t>
    </r>
    <r>
      <rPr>
        <vertAlign val="superscript"/>
        <sz val="10"/>
        <rFont val="Arial"/>
        <family val="2"/>
      </rPr>
      <t>4</t>
    </r>
    <r>
      <rPr>
        <sz val="8"/>
        <rFont val="Arial"/>
        <family val="2"/>
      </rPr>
      <t>Yes includes chargers for tools and appliances that are always plugged in.
     Q = Data withheld either because the Relative Standard Error (RSE) was greater than 50 percent or fewer than 10 households were sampled.
     N = No cases in reporting sample.
     Notes:  ● Because of rounding, data may not sum to totals.  ● See Glossary for definition of terms used in these tables.
     Source:  U.S. Energy Information Administration, Office of Energy Consumption and Efficiency Statistics, Forms EIA-457 A and C of the 2009 Residential Energy Consumption Survey.</t>
    </r>
  </si>
  <si>
    <t>Preliminary Release: August 19, 2011</t>
  </si>
  <si>
    <t>Table HC8.9  Water Heating in U.S. Homes in Midwest Region, Divisions, and States,  2009</t>
  </si>
  <si>
    <r>
      <t>Total
U.S.</t>
    </r>
    <r>
      <rPr>
        <vertAlign val="superscript"/>
        <sz val="10"/>
        <rFont val="Arial"/>
        <family val="2"/>
      </rPr>
      <t>1</t>
    </r>
    <r>
      <rPr>
        <b/>
        <sz val="8"/>
        <rFont val="Arial"/>
        <family val="2"/>
      </rPr>
      <t xml:space="preserve"> (millions)</t>
    </r>
  </si>
  <si>
    <t>IN, OH</t>
  </si>
  <si>
    <t>Number of Storage Tank Water Heaters</t>
  </si>
  <si>
    <r>
      <t>Number of Tankless Water Heaters</t>
    </r>
    <r>
      <rPr>
        <vertAlign val="superscript"/>
        <sz val="10"/>
        <rFont val="Arial"/>
        <family val="2"/>
      </rPr>
      <t>2</t>
    </r>
  </si>
  <si>
    <t>Main Water Heater</t>
  </si>
  <si>
    <t>Main Water Heater Type</t>
  </si>
  <si>
    <t>Storage Tank</t>
  </si>
  <si>
    <t>Tankless</t>
  </si>
  <si>
    <t>Do Not Use Hot Water</t>
  </si>
  <si>
    <t>Housing Units Served by Main</t>
  </si>
  <si>
    <r>
      <t>Water Heater</t>
    </r>
    <r>
      <rPr>
        <vertAlign val="superscript"/>
        <sz val="10"/>
        <rFont val="Arial"/>
        <family val="2"/>
      </rPr>
      <t>3</t>
    </r>
  </si>
  <si>
    <t>One Housing Unit</t>
  </si>
  <si>
    <t>Two or More Housing Units</t>
  </si>
  <si>
    <t>Fuel Used by Main Water Heater</t>
  </si>
  <si>
    <t>For One Housing Unit</t>
  </si>
  <si>
    <t>For Two or More Housing Units</t>
  </si>
  <si>
    <t>Electricity</t>
  </si>
  <si>
    <t>Fuel Oil</t>
  </si>
  <si>
    <t>Size of Main Water Heater</t>
  </si>
  <si>
    <t>Used by One Housing Unit</t>
  </si>
  <si>
    <t>Small (30 Gallons or Less)</t>
  </si>
  <si>
    <t>Medium (31 to 49 Gallons)</t>
  </si>
  <si>
    <t>Large (50 Gallons or More)</t>
  </si>
  <si>
    <t>Used by Two or More Housing Units</t>
  </si>
  <si>
    <t>Tankless Water Heater</t>
  </si>
  <si>
    <t>Age of Main Water Heater</t>
  </si>
  <si>
    <t>Less Than 2 Years</t>
  </si>
  <si>
    <t>Main Water Heater Insulated With</t>
  </si>
  <si>
    <t>Water Heater Blanket</t>
  </si>
  <si>
    <t>Secondary Water Heater</t>
  </si>
  <si>
    <t>Secondary Water Heater Type</t>
  </si>
  <si>
    <t>Only One Water Heater or</t>
  </si>
  <si>
    <t>Fuel Used by Secondary Water Heater</t>
  </si>
  <si>
    <t>Size of Secondary Water Heater</t>
  </si>
  <si>
    <t>Tankless Secondary Water Heater</t>
  </si>
  <si>
    <t>Age of Secondary Water Heater</t>
  </si>
  <si>
    <t>Hot Tub or Spa and Fuel</t>
  </si>
  <si>
    <t>Heated Swimming Pool and Fuel</t>
  </si>
  <si>
    <t>Pool Not Heated</t>
  </si>
  <si>
    <t>No Swimming Pool</t>
  </si>
  <si>
    <t>Not Asked (Apartments and Mobile Homes)</t>
  </si>
  <si>
    <t>Heated Aquarium (20 gallons or larger)</t>
  </si>
  <si>
    <r>
      <t xml:space="preserve">     </t>
    </r>
    <r>
      <rPr>
        <vertAlign val="superscript"/>
        <sz val="10"/>
        <rFont val="Arial"/>
        <family val="2"/>
      </rPr>
      <t>1</t>
    </r>
    <r>
      <rPr>
        <sz val="8"/>
        <rFont val="Arial"/>
        <family val="2"/>
      </rPr>
      <t xml:space="preserve">Total U.S. includes all primary occupied housing units in the 50 States and the District of Columbia. Vacant housing units, seasonal units, second homes, military housing, and group quarters are excluded.
     </t>
    </r>
    <r>
      <rPr>
        <vertAlign val="superscript"/>
        <sz val="10"/>
        <rFont val="Arial"/>
        <family val="2"/>
      </rPr>
      <t>2</t>
    </r>
    <r>
      <rPr>
        <sz val="8"/>
        <rFont val="Arial"/>
        <family val="2"/>
      </rPr>
      <t xml:space="preserve">Tankless water heaters, also known as instantaneous or on-demand water heaters, are water heaters that do
not contain a storage tank.  The water is only heated as it passes through the heat exchanger.
     </t>
    </r>
    <r>
      <rPr>
        <vertAlign val="superscript"/>
        <sz val="10"/>
        <rFont val="Arial"/>
        <family val="2"/>
      </rPr>
      <t>3</t>
    </r>
    <r>
      <rPr>
        <sz val="8"/>
        <rFont val="Arial"/>
        <family val="2"/>
      </rPr>
      <t>Use of a water heater for another housing unit also includes the use of the water heater for a business or farm building as well as another housing unit.
     Q = Data withheld either because the Relative Standard Error (RSE) was greater than 50 percent or fewer than 10 households were sampled.
     N = No cases in reporting sample.
     Notes:  ● Because of rounding, data may not sum to totals.  ● See Glossary for definition of terms used in these tables.
     Source:  U.S. Energy Information Administration, Office of Energy Consumption and Efficiency Statistics, Forms EIA-457 A and C of the 2009 Residential Energy Consumption Survey.</t>
    </r>
  </si>
  <si>
    <t>For Unknown Fuels</t>
  </si>
  <si>
    <t>Annual Energy Use Per Washer Type based on Weighted Average IMEF</t>
  </si>
  <si>
    <t>Therms</t>
  </si>
  <si>
    <t>Summer Coincidence Factor</t>
  </si>
  <si>
    <t>PeakTherms</t>
  </si>
  <si>
    <t>ALL</t>
  </si>
  <si>
    <t>Front Loader</t>
  </si>
  <si>
    <t>Weighted</t>
  </si>
  <si>
    <t>Top Loader</t>
  </si>
</sst>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44" formatCode="_(&quot;$&quot;* #,##0.00_);_(&quot;$&quot;* \(#,##0.00\);_(&quot;$&quot;* &quot;-&quot;??_);_(@_)"/>
    <numFmt numFmtId="43" formatCode="_(* #,##0.00_);_(* \(#,##0.00\);_(* &quot;-&quot;??_);_(@_)"/>
    <numFmt numFmtId="164" formatCode="0.0"/>
    <numFmt numFmtId="165" formatCode="&quot;$&quot;#,##0.00"/>
    <numFmt numFmtId="166" formatCode="0.0%"/>
    <numFmt numFmtId="167" formatCode="&quot;$&quot;#,##0"/>
    <numFmt numFmtId="168" formatCode="0.000"/>
    <numFmt numFmtId="169" formatCode="#,##0.0"/>
    <numFmt numFmtId="170" formatCode="0\ \ "/>
    <numFmt numFmtId="171" formatCode="0.0000\ \ "/>
    <numFmt numFmtId="172" formatCode="0.00\ \ "/>
    <numFmt numFmtId="173" formatCode="#,##0.000"/>
    <numFmt numFmtId="174" formatCode="#,##0.0000"/>
    <numFmt numFmtId="175" formatCode="_(* #,##0_);_(* \(#,##0\);_(* &quot;-&quot;??_);_(@_)"/>
    <numFmt numFmtId="176" formatCode="@*."/>
    <numFmt numFmtId="177" formatCode="0.0000"/>
    <numFmt numFmtId="183" formatCode="0.0000000000"/>
  </numFmts>
  <fonts count="47" x14ac:knownFonts="1">
    <font>
      <sz val="11"/>
      <color theme="1"/>
      <name val="Calibri"/>
      <family val="2"/>
      <scheme val="minor"/>
    </font>
    <font>
      <sz val="10"/>
      <name val="Arial"/>
      <family val="2"/>
    </font>
    <font>
      <sz val="10"/>
      <name val="Arial"/>
      <family val="2"/>
    </font>
    <font>
      <sz val="11"/>
      <color theme="1"/>
      <name val="Calibri"/>
      <family val="2"/>
      <scheme val="minor"/>
    </font>
    <font>
      <b/>
      <sz val="11"/>
      <color theme="1"/>
      <name val="Calibri"/>
      <family val="2"/>
      <scheme val="minor"/>
    </font>
    <font>
      <sz val="8"/>
      <name val="Arial"/>
      <family val="2"/>
    </font>
    <font>
      <i/>
      <sz val="11"/>
      <color theme="1"/>
      <name val="Calibri"/>
      <family val="2"/>
      <scheme val="minor"/>
    </font>
    <font>
      <sz val="11"/>
      <name val="Calibri"/>
      <family val="2"/>
      <scheme val="minor"/>
    </font>
    <font>
      <sz val="8"/>
      <color indexed="9"/>
      <name val="Arial"/>
      <family val="2"/>
    </font>
    <font>
      <u/>
      <sz val="10"/>
      <color indexed="12"/>
      <name val="Arial"/>
      <family val="2"/>
    </font>
    <font>
      <u/>
      <sz val="8"/>
      <color indexed="9"/>
      <name val="Arial"/>
      <family val="2"/>
    </font>
    <font>
      <b/>
      <sz val="8"/>
      <color indexed="9"/>
      <name val="Arial"/>
      <family val="2"/>
    </font>
    <font>
      <b/>
      <sz val="8"/>
      <name val="Arial"/>
      <family val="2"/>
    </font>
    <font>
      <u/>
      <sz val="8"/>
      <name val="Arial"/>
      <family val="2"/>
    </font>
    <font>
      <i/>
      <sz val="8"/>
      <name val="Arial"/>
      <family val="2"/>
    </font>
    <font>
      <i/>
      <vertAlign val="superscript"/>
      <sz val="8"/>
      <name val="Arial"/>
      <family val="2"/>
    </font>
    <font>
      <sz val="8"/>
      <color rgb="FFFF0000"/>
      <name val="Arial"/>
      <family val="2"/>
    </font>
    <font>
      <sz val="8"/>
      <color indexed="81"/>
      <name val="Tahoma"/>
      <family val="2"/>
    </font>
    <font>
      <sz val="8"/>
      <name val="Arial"/>
      <family val="2"/>
    </font>
    <font>
      <vertAlign val="superscript"/>
      <sz val="10"/>
      <name val="Arial"/>
      <family val="2"/>
    </font>
    <font>
      <b/>
      <i/>
      <sz val="8"/>
      <name val="Arial"/>
      <family val="2"/>
    </font>
    <font>
      <sz val="10"/>
      <color indexed="8"/>
      <name val="Arial"/>
      <family val="2"/>
    </font>
    <font>
      <b/>
      <sz val="10"/>
      <name val="Arial"/>
      <family val="2"/>
    </font>
    <font>
      <sz val="11"/>
      <name val="Calibri"/>
      <family val="2"/>
    </font>
    <font>
      <sz val="14"/>
      <name val="Arial"/>
      <family val="2"/>
    </font>
    <font>
      <u/>
      <sz val="8"/>
      <color indexed="12"/>
      <name val="Arial"/>
      <family val="2"/>
    </font>
    <font>
      <b/>
      <i/>
      <u/>
      <sz val="8"/>
      <name val="Arial"/>
      <family val="2"/>
    </font>
    <font>
      <i/>
      <u/>
      <sz val="8"/>
      <name val="Arial"/>
      <family val="2"/>
    </font>
    <font>
      <sz val="11"/>
      <color rgb="FFFF0000"/>
      <name val="Calibri"/>
      <family val="2"/>
      <scheme val="minor"/>
    </font>
    <font>
      <sz val="8"/>
      <color theme="1"/>
      <name val="Calibri"/>
      <family val="2"/>
      <scheme val="minor"/>
    </font>
    <font>
      <sz val="10"/>
      <color theme="1"/>
      <name val="Calibri"/>
      <family val="2"/>
      <scheme val="minor"/>
    </font>
    <font>
      <sz val="10"/>
      <name val="Calibri"/>
      <family val="2"/>
      <scheme val="minor"/>
    </font>
    <font>
      <sz val="10"/>
      <color theme="1"/>
      <name val="Times New Roman"/>
      <family val="1"/>
    </font>
    <font>
      <sz val="10"/>
      <color rgb="FF000000"/>
      <name val="Times New Roman"/>
      <family val="1"/>
    </font>
    <font>
      <b/>
      <sz val="10"/>
      <color theme="1"/>
      <name val="Times New Roman"/>
      <family val="1"/>
    </font>
    <font>
      <b/>
      <sz val="10"/>
      <color theme="0" tint="-0.34998626667073579"/>
      <name val="Times New Roman"/>
      <family val="1"/>
    </font>
    <font>
      <sz val="10"/>
      <color theme="0" tint="-0.34998626667073579"/>
      <name val="Times New Roman"/>
      <family val="1"/>
    </font>
    <font>
      <b/>
      <sz val="10"/>
      <color rgb="FF000000"/>
      <name val="Times New Roman"/>
      <family val="1"/>
    </font>
    <font>
      <u/>
      <sz val="11"/>
      <color theme="10"/>
      <name val="Calibri"/>
      <family val="2"/>
      <scheme val="minor"/>
    </font>
    <font>
      <sz val="10"/>
      <color rgb="FFFF0000"/>
      <name val="Calibri"/>
      <family val="2"/>
      <scheme val="minor"/>
    </font>
    <font>
      <b/>
      <i/>
      <sz val="10"/>
      <name val="Arial"/>
      <family val="2"/>
    </font>
    <font>
      <sz val="8"/>
      <color indexed="23"/>
      <name val="Calibri"/>
      <family val="2"/>
      <scheme val="minor"/>
    </font>
    <font>
      <sz val="10"/>
      <color indexed="23"/>
      <name val="Calibri"/>
      <family val="2"/>
      <scheme val="minor"/>
    </font>
    <font>
      <b/>
      <sz val="12"/>
      <color theme="4"/>
      <name val="Cambria"/>
      <family val="1"/>
      <scheme val="major"/>
    </font>
    <font>
      <sz val="10"/>
      <color theme="4"/>
      <name val="Cambria"/>
      <family val="1"/>
      <scheme val="major"/>
    </font>
    <font>
      <b/>
      <sz val="9"/>
      <name val="Arial"/>
      <family val="2"/>
    </font>
    <font>
      <sz val="9"/>
      <name val="Arial"/>
      <family val="2"/>
    </font>
  </fonts>
  <fills count="26">
    <fill>
      <patternFill patternType="none"/>
    </fill>
    <fill>
      <patternFill patternType="gray125"/>
    </fill>
    <fill>
      <patternFill patternType="solid">
        <fgColor theme="4" tint="0.79998168889431442"/>
        <bgColor indexed="64"/>
      </patternFill>
    </fill>
    <fill>
      <patternFill patternType="solid">
        <fgColor indexed="22"/>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rgb="FFFFFF00"/>
        <bgColor indexed="64"/>
      </patternFill>
    </fill>
    <fill>
      <patternFill patternType="solid">
        <fgColor indexed="23"/>
        <bgColor indexed="64"/>
      </patternFill>
    </fill>
    <fill>
      <patternFill patternType="solid">
        <fgColor indexed="8"/>
        <bgColor indexed="64"/>
      </patternFill>
    </fill>
    <fill>
      <patternFill patternType="solid">
        <fgColor theme="9" tint="0.79998168889431442"/>
        <bgColor indexed="64"/>
      </patternFill>
    </fill>
    <fill>
      <patternFill patternType="solid">
        <fgColor indexed="9"/>
        <bgColor indexed="64"/>
      </patternFill>
    </fill>
    <fill>
      <patternFill patternType="solid">
        <fgColor theme="9" tint="0.59999389629810485"/>
        <bgColor indexed="64"/>
      </patternFill>
    </fill>
    <fill>
      <patternFill patternType="solid">
        <fgColor theme="6" tint="0.79998168889431442"/>
        <bgColor indexed="64"/>
      </patternFill>
    </fill>
    <fill>
      <patternFill patternType="solid">
        <fgColor indexed="41"/>
        <bgColor indexed="64"/>
      </patternFill>
    </fill>
    <fill>
      <patternFill patternType="solid">
        <fgColor indexed="21"/>
        <bgColor indexed="64"/>
      </patternFill>
    </fill>
    <fill>
      <patternFill patternType="solid">
        <fgColor indexed="42"/>
        <bgColor indexed="64"/>
      </patternFill>
    </fill>
    <fill>
      <patternFill patternType="solid">
        <fgColor indexed="22"/>
        <bgColor indexed="0"/>
      </patternFill>
    </fill>
    <fill>
      <patternFill patternType="solid">
        <fgColor theme="0" tint="-0.14999847407452621"/>
        <bgColor theme="4" tint="0.79998168889431442"/>
      </patternFill>
    </fill>
    <fill>
      <patternFill patternType="solid">
        <fgColor theme="0"/>
        <bgColor indexed="64"/>
      </patternFill>
    </fill>
    <fill>
      <patternFill patternType="solid">
        <fgColor rgb="FF00FFFF"/>
        <bgColor indexed="64"/>
      </patternFill>
    </fill>
    <fill>
      <patternFill patternType="solid">
        <fgColor rgb="FFFFFFFF"/>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4"/>
        <bgColor indexed="64"/>
      </patternFill>
    </fill>
    <fill>
      <patternFill patternType="solid">
        <fgColor theme="5"/>
        <bgColor indexed="64"/>
      </patternFill>
    </fill>
    <fill>
      <patternFill patternType="solid">
        <fgColor theme="0" tint="-0.249977111117893"/>
        <bgColor indexed="64"/>
      </patternFill>
    </fill>
  </fills>
  <borders count="53">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8"/>
      </left>
      <right/>
      <top style="thin">
        <color indexed="8"/>
      </top>
      <bottom/>
      <diagonal/>
    </border>
    <border>
      <left style="thin">
        <color indexed="8"/>
      </left>
      <right style="thin">
        <color indexed="8"/>
      </right>
      <top style="thin">
        <color indexed="8"/>
      </top>
      <bottom/>
      <diagonal/>
    </border>
    <border>
      <left style="thin">
        <color indexed="8"/>
      </left>
      <right/>
      <top/>
      <bottom/>
      <diagonal/>
    </border>
    <border>
      <left style="thin">
        <color indexed="8"/>
      </left>
      <right style="thin">
        <color indexed="8"/>
      </right>
      <top/>
      <bottom/>
      <diagonal/>
    </border>
    <border>
      <left style="thin">
        <color indexed="8"/>
      </left>
      <right style="thin">
        <color indexed="8"/>
      </right>
      <top style="thin">
        <color indexed="8"/>
      </top>
      <bottom style="thin">
        <color indexed="8"/>
      </bottom>
      <diagonal/>
    </border>
    <border>
      <left style="thin">
        <color indexed="22"/>
      </left>
      <right style="thin">
        <color indexed="22"/>
      </right>
      <top style="thin">
        <color indexed="22"/>
      </top>
      <bottom style="thin">
        <color indexed="22"/>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style="thin">
        <color rgb="FF000000"/>
      </left>
      <right style="thin">
        <color rgb="FF000000"/>
      </right>
      <top/>
      <bottom/>
      <diagonal/>
    </border>
    <border>
      <left style="thin">
        <color rgb="FF000000"/>
      </left>
      <right/>
      <top style="thin">
        <color rgb="FF000000"/>
      </top>
      <bottom style="thin">
        <color rgb="FF000000"/>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style="medium">
        <color indexed="64"/>
      </left>
      <right style="medium">
        <color indexed="64"/>
      </right>
      <top/>
      <bottom style="medium">
        <color rgb="FF000000"/>
      </bottom>
      <diagonal/>
    </border>
    <border>
      <left/>
      <right style="medium">
        <color rgb="FF000000"/>
      </right>
      <top style="medium">
        <color indexed="64"/>
      </top>
      <bottom/>
      <diagonal/>
    </border>
    <border>
      <left/>
      <right style="medium">
        <color rgb="FF000000"/>
      </right>
      <top/>
      <bottom style="medium">
        <color indexed="64"/>
      </bottom>
      <diagonal/>
    </border>
    <border>
      <left style="medium">
        <color rgb="FF000000"/>
      </left>
      <right/>
      <top style="medium">
        <color indexed="64"/>
      </top>
      <bottom/>
      <diagonal/>
    </border>
    <border>
      <left style="medium">
        <color rgb="FF000000"/>
      </left>
      <right/>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bottom style="thick">
        <color theme="4"/>
      </bottom>
      <diagonal/>
    </border>
    <border>
      <left style="thin">
        <color indexed="64"/>
      </left>
      <right style="thin">
        <color indexed="64"/>
      </right>
      <top/>
      <bottom style="thick">
        <color theme="4"/>
      </bottom>
      <diagonal/>
    </border>
    <border>
      <left style="thin">
        <color indexed="64"/>
      </left>
      <right/>
      <top/>
      <bottom style="thick">
        <color theme="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s>
  <cellStyleXfs count="21">
    <xf numFmtId="0" fontId="0" fillId="0" borderId="0"/>
    <xf numFmtId="0" fontId="1" fillId="0" borderId="0"/>
    <xf numFmtId="43" fontId="2" fillId="0" borderId="0" applyFont="0" applyFill="0" applyBorder="0" applyAlignment="0" applyProtection="0"/>
    <xf numFmtId="9" fontId="2" fillId="0" borderId="0" applyFont="0" applyFill="0" applyBorder="0" applyAlignment="0" applyProtection="0"/>
    <xf numFmtId="9"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0" fontId="2" fillId="0" borderId="0"/>
    <xf numFmtId="0" fontId="9" fillId="0" borderId="0" applyNumberFormat="0" applyFill="0" applyBorder="0" applyAlignment="0" applyProtection="0">
      <alignment vertical="top"/>
      <protection locked="0"/>
    </xf>
    <xf numFmtId="0" fontId="5" fillId="0" borderId="0"/>
    <xf numFmtId="0" fontId="21" fillId="0" borderId="0"/>
    <xf numFmtId="9" fontId="5" fillId="0" borderId="0" applyFont="0" applyFill="0" applyBorder="0" applyAlignment="0" applyProtection="0"/>
    <xf numFmtId="0" fontId="21" fillId="0" borderId="0"/>
    <xf numFmtId="0" fontId="2" fillId="0" borderId="0" applyNumberFormat="0" applyFill="0" applyBorder="0" applyAlignment="0" applyProtection="0"/>
    <xf numFmtId="0" fontId="18" fillId="0" borderId="0"/>
    <xf numFmtId="0" fontId="25" fillId="0" borderId="0" applyNumberFormat="0" applyFill="0" applyBorder="0" applyAlignment="0" applyProtection="0">
      <alignment vertical="top"/>
      <protection locked="0"/>
    </xf>
    <xf numFmtId="0" fontId="5" fillId="0" borderId="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0" fontId="38" fillId="0" borderId="0" applyNumberFormat="0" applyFill="0" applyBorder="0" applyAlignment="0" applyProtection="0"/>
  </cellStyleXfs>
  <cellXfs count="588">
    <xf numFmtId="0" fontId="0" fillId="0" borderId="0" xfId="0"/>
    <xf numFmtId="0" fontId="0" fillId="0" borderId="0" xfId="0" applyAlignment="1">
      <alignment horizontal="center"/>
    </xf>
    <xf numFmtId="0" fontId="4" fillId="0" borderId="0" xfId="0" applyFont="1"/>
    <xf numFmtId="2" fontId="0" fillId="0" borderId="0" xfId="0" applyNumberFormat="1" applyAlignment="1">
      <alignment horizontal="center"/>
    </xf>
    <xf numFmtId="164" fontId="0" fillId="0" borderId="0" xfId="0" applyNumberFormat="1" applyAlignment="1">
      <alignment horizontal="center"/>
    </xf>
    <xf numFmtId="0" fontId="0" fillId="0" borderId="1" xfId="0" applyBorder="1" applyAlignment="1">
      <alignment wrapText="1"/>
    </xf>
    <xf numFmtId="0" fontId="0" fillId="0" borderId="2" xfId="0" applyFill="1" applyBorder="1"/>
    <xf numFmtId="0" fontId="0" fillId="0" borderId="2" xfId="0" applyFill="1" applyBorder="1" applyAlignment="1">
      <alignment horizontal="center"/>
    </xf>
    <xf numFmtId="2" fontId="0" fillId="0" borderId="2" xfId="4" applyNumberFormat="1" applyFont="1" applyFill="1" applyBorder="1" applyAlignment="1">
      <alignment horizontal="center"/>
    </xf>
    <xf numFmtId="9" fontId="0" fillId="0" borderId="2" xfId="4" applyFont="1" applyFill="1" applyBorder="1" applyAlignment="1">
      <alignment horizontal="center"/>
    </xf>
    <xf numFmtId="0" fontId="0" fillId="0" borderId="0" xfId="0" applyFill="1" applyBorder="1"/>
    <xf numFmtId="0" fontId="0" fillId="0" borderId="0" xfId="0" applyFill="1" applyBorder="1" applyAlignment="1">
      <alignment horizontal="center"/>
    </xf>
    <xf numFmtId="2" fontId="0" fillId="0" borderId="0" xfId="4" applyNumberFormat="1" applyFont="1" applyFill="1" applyBorder="1" applyAlignment="1">
      <alignment horizontal="center"/>
    </xf>
    <xf numFmtId="9" fontId="0" fillId="0" borderId="0" xfId="4" applyFont="1" applyFill="1" applyBorder="1" applyAlignment="1">
      <alignment horizontal="center"/>
    </xf>
    <xf numFmtId="0" fontId="0" fillId="0" borderId="0" xfId="0" applyAlignment="1">
      <alignment wrapText="1"/>
    </xf>
    <xf numFmtId="2" fontId="0" fillId="0" borderId="2" xfId="0" applyNumberFormat="1" applyBorder="1" applyAlignment="1">
      <alignment horizontal="center"/>
    </xf>
    <xf numFmtId="1" fontId="0" fillId="0" borderId="2" xfId="0" applyNumberFormat="1" applyBorder="1" applyAlignment="1">
      <alignment horizontal="center"/>
    </xf>
    <xf numFmtId="0" fontId="0" fillId="0" borderId="2" xfId="0" applyBorder="1" applyAlignment="1">
      <alignment horizontal="center" wrapText="1"/>
    </xf>
    <xf numFmtId="164" fontId="0" fillId="0" borderId="0" xfId="0" applyNumberFormat="1"/>
    <xf numFmtId="164" fontId="0" fillId="0" borderId="2" xfId="0" applyNumberFormat="1" applyBorder="1" applyAlignment="1">
      <alignment horizontal="center"/>
    </xf>
    <xf numFmtId="0" fontId="0" fillId="0" borderId="2" xfId="0" applyBorder="1" applyAlignment="1">
      <alignment horizontal="center"/>
    </xf>
    <xf numFmtId="2" fontId="0" fillId="0" borderId="2" xfId="0" applyNumberFormat="1" applyFill="1" applyBorder="1" applyAlignment="1">
      <alignment horizontal="center"/>
    </xf>
    <xf numFmtId="164" fontId="0" fillId="0" borderId="2" xfId="0" applyNumberFormat="1" applyFill="1" applyBorder="1" applyAlignment="1">
      <alignment horizontal="center"/>
    </xf>
    <xf numFmtId="0" fontId="6" fillId="5" borderId="6" xfId="0" applyFont="1" applyFill="1" applyBorder="1"/>
    <xf numFmtId="0" fontId="0" fillId="5" borderId="7" xfId="0" applyFill="1" applyBorder="1"/>
    <xf numFmtId="0" fontId="0" fillId="5" borderId="8" xfId="0" applyFill="1" applyBorder="1"/>
    <xf numFmtId="0" fontId="0" fillId="5" borderId="9" xfId="0" applyFill="1" applyBorder="1"/>
    <xf numFmtId="0" fontId="0" fillId="5" borderId="0" xfId="0" applyFill="1" applyBorder="1"/>
    <xf numFmtId="0" fontId="0" fillId="5" borderId="10" xfId="0" applyFill="1" applyBorder="1"/>
    <xf numFmtId="44" fontId="0" fillId="5" borderId="0" xfId="6" applyFont="1" applyFill="1"/>
    <xf numFmtId="44" fontId="0" fillId="0" borderId="0" xfId="6" applyFont="1"/>
    <xf numFmtId="2" fontId="7" fillId="5" borderId="0" xfId="1" applyNumberFormat="1" applyFont="1" applyFill="1" applyBorder="1" applyAlignment="1">
      <alignment horizontal="center"/>
    </xf>
    <xf numFmtId="165" fontId="7" fillId="5" borderId="0" xfId="1" applyNumberFormat="1" applyFont="1" applyFill="1" applyBorder="1" applyAlignment="1">
      <alignment horizontal="right" indent="1"/>
    </xf>
    <xf numFmtId="3" fontId="0" fillId="0" borderId="0" xfId="0" applyNumberFormat="1"/>
    <xf numFmtId="166" fontId="0" fillId="0" borderId="0" xfId="4" applyNumberFormat="1" applyFont="1"/>
    <xf numFmtId="0" fontId="3" fillId="5" borderId="9" xfId="0" applyFont="1" applyFill="1" applyBorder="1"/>
    <xf numFmtId="0" fontId="3" fillId="5" borderId="0" xfId="0" applyFont="1" applyFill="1" applyBorder="1"/>
    <xf numFmtId="164" fontId="7" fillId="5" borderId="0" xfId="1" applyNumberFormat="1" applyFont="1" applyFill="1" applyBorder="1" applyAlignment="1">
      <alignment horizontal="center"/>
    </xf>
    <xf numFmtId="44" fontId="0" fillId="5" borderId="0" xfId="6" applyFont="1" applyFill="1" applyBorder="1"/>
    <xf numFmtId="0" fontId="0" fillId="5" borderId="11" xfId="0" applyFill="1" applyBorder="1"/>
    <xf numFmtId="0" fontId="0" fillId="5" borderId="12" xfId="0" applyFill="1" applyBorder="1"/>
    <xf numFmtId="0" fontId="0" fillId="5" borderId="13" xfId="0" applyFill="1" applyBorder="1"/>
    <xf numFmtId="9" fontId="0" fillId="0" borderId="2" xfId="4" applyFont="1" applyBorder="1" applyAlignment="1">
      <alignment horizontal="center"/>
    </xf>
    <xf numFmtId="9" fontId="0" fillId="4" borderId="2" xfId="0" applyNumberFormat="1" applyFill="1" applyBorder="1" applyAlignment="1">
      <alignment horizontal="center"/>
    </xf>
    <xf numFmtId="9" fontId="0" fillId="0" borderId="2" xfId="0" applyNumberFormat="1" applyBorder="1" applyAlignment="1">
      <alignment horizontal="center"/>
    </xf>
    <xf numFmtId="9" fontId="0" fillId="0" borderId="0" xfId="4" applyFont="1"/>
    <xf numFmtId="2" fontId="0" fillId="6" borderId="0" xfId="0" applyNumberFormat="1" applyFill="1"/>
    <xf numFmtId="0" fontId="8" fillId="7" borderId="0" xfId="7" applyFont="1" applyFill="1"/>
    <xf numFmtId="0" fontId="10" fillId="7" borderId="0" xfId="8" applyFont="1" applyFill="1" applyAlignment="1" applyProtection="1"/>
    <xf numFmtId="167" fontId="8" fillId="7" borderId="0" xfId="7" applyNumberFormat="1" applyFont="1" applyFill="1" applyAlignment="1">
      <alignment horizontal="center"/>
    </xf>
    <xf numFmtId="0" fontId="5" fillId="7" borderId="0" xfId="7" applyFont="1" applyFill="1"/>
    <xf numFmtId="0" fontId="5" fillId="3" borderId="0" xfId="7" applyFont="1" applyFill="1"/>
    <xf numFmtId="0" fontId="2" fillId="0" borderId="0" xfId="7"/>
    <xf numFmtId="0" fontId="11" fillId="8" borderId="0" xfId="7" applyFont="1" applyFill="1" applyBorder="1" applyAlignment="1">
      <alignment horizontal="left"/>
    </xf>
    <xf numFmtId="0" fontId="8" fillId="8" borderId="0" xfId="7" applyFont="1" applyFill="1" applyBorder="1" applyAlignment="1">
      <alignment horizontal="centerContinuous"/>
    </xf>
    <xf numFmtId="0" fontId="11" fillId="8" borderId="0" xfId="7" applyFont="1" applyFill="1"/>
    <xf numFmtId="0" fontId="5" fillId="8" borderId="0" xfId="7" applyFont="1" applyFill="1"/>
    <xf numFmtId="0" fontId="12" fillId="9" borderId="0" xfId="7" applyFont="1" applyFill="1" applyBorder="1"/>
    <xf numFmtId="0" fontId="5" fillId="9" borderId="0" xfId="7" applyFont="1" applyFill="1" applyBorder="1"/>
    <xf numFmtId="0" fontId="12" fillId="10" borderId="0" xfId="7" applyFont="1" applyFill="1"/>
    <xf numFmtId="0" fontId="5" fillId="10" borderId="0" xfId="7" applyFont="1" applyFill="1"/>
    <xf numFmtId="0" fontId="12" fillId="10" borderId="0" xfId="7" applyFont="1" applyFill="1" applyAlignment="1">
      <alignment horizontal="center"/>
    </xf>
    <xf numFmtId="0" fontId="12" fillId="10" borderId="0" xfId="7" applyFont="1" applyFill="1" applyBorder="1" applyAlignment="1">
      <alignment horizontal="center"/>
    </xf>
    <xf numFmtId="0" fontId="12" fillId="11" borderId="0" xfId="7" applyFont="1" applyFill="1" applyBorder="1" applyAlignment="1">
      <alignment horizontal="center"/>
    </xf>
    <xf numFmtId="0" fontId="5" fillId="12" borderId="0" xfId="7" applyFont="1" applyFill="1"/>
    <xf numFmtId="0" fontId="12" fillId="13" borderId="0" xfId="7" applyFont="1" applyFill="1" applyBorder="1" applyAlignment="1">
      <alignment horizontal="center"/>
    </xf>
    <xf numFmtId="0" fontId="13" fillId="9" borderId="0" xfId="7" applyFont="1" applyFill="1" applyBorder="1" applyAlignment="1"/>
    <xf numFmtId="0" fontId="12" fillId="10" borderId="12" xfId="7" applyFont="1" applyFill="1" applyBorder="1" applyAlignment="1">
      <alignment horizontal="center"/>
    </xf>
    <xf numFmtId="0" fontId="12" fillId="10" borderId="12" xfId="7" applyFont="1" applyFill="1" applyBorder="1"/>
    <xf numFmtId="0" fontId="12" fillId="11" borderId="12" xfId="7" applyFont="1" applyFill="1" applyBorder="1" applyAlignment="1">
      <alignment horizontal="center"/>
    </xf>
    <xf numFmtId="0" fontId="12" fillId="13" borderId="12" xfId="7" applyFont="1" applyFill="1" applyBorder="1" applyAlignment="1">
      <alignment horizontal="center"/>
    </xf>
    <xf numFmtId="0" fontId="5" fillId="9" borderId="0" xfId="7" applyFont="1" applyFill="1" applyBorder="1" applyAlignment="1">
      <alignment horizontal="center"/>
    </xf>
    <xf numFmtId="0" fontId="14" fillId="10" borderId="0" xfId="7" applyFont="1" applyFill="1" applyBorder="1" applyAlignment="1">
      <alignment horizontal="center"/>
    </xf>
    <xf numFmtId="0" fontId="14" fillId="11" borderId="0" xfId="7" applyFont="1" applyFill="1" applyBorder="1" applyAlignment="1">
      <alignment horizontal="center"/>
    </xf>
    <xf numFmtId="2" fontId="5" fillId="12" borderId="0" xfId="7" applyNumberFormat="1" applyFont="1" applyFill="1" applyAlignment="1">
      <alignment horizontal="center"/>
    </xf>
    <xf numFmtId="0" fontId="5" fillId="13" borderId="0" xfId="7" applyFont="1" applyFill="1"/>
    <xf numFmtId="0" fontId="5" fillId="9" borderId="0" xfId="7" applyFont="1" applyFill="1" applyBorder="1" applyAlignment="1">
      <alignment horizontal="left" indent="1"/>
    </xf>
    <xf numFmtId="0" fontId="5" fillId="10" borderId="0" xfId="7" applyFont="1" applyFill="1" applyAlignment="1">
      <alignment horizontal="center"/>
    </xf>
    <xf numFmtId="2" fontId="5" fillId="10" borderId="0" xfId="7" applyNumberFormat="1" applyFont="1" applyFill="1" applyAlignment="1">
      <alignment horizontal="center"/>
    </xf>
    <xf numFmtId="166" fontId="5" fillId="10" borderId="0" xfId="7" applyNumberFormat="1" applyFont="1" applyFill="1" applyBorder="1" applyAlignment="1">
      <alignment horizontal="center"/>
    </xf>
    <xf numFmtId="2" fontId="5" fillId="10" borderId="0" xfId="7" applyNumberFormat="1" applyFont="1" applyFill="1" applyBorder="1" applyAlignment="1">
      <alignment horizontal="center"/>
    </xf>
    <xf numFmtId="168" fontId="5" fillId="10" borderId="0" xfId="7" applyNumberFormat="1" applyFont="1" applyFill="1" applyBorder="1" applyAlignment="1">
      <alignment horizontal="center"/>
    </xf>
    <xf numFmtId="2" fontId="5" fillId="11" borderId="0" xfId="7" applyNumberFormat="1" applyFont="1" applyFill="1" applyBorder="1" applyAlignment="1">
      <alignment horizontal="center"/>
    </xf>
    <xf numFmtId="2" fontId="16" fillId="10" borderId="0" xfId="7" applyNumberFormat="1" applyFont="1" applyFill="1" applyBorder="1" applyAlignment="1">
      <alignment horizontal="center"/>
    </xf>
    <xf numFmtId="164" fontId="5" fillId="10" borderId="0" xfId="7" applyNumberFormat="1" applyFont="1" applyFill="1" applyBorder="1" applyAlignment="1">
      <alignment horizontal="center"/>
    </xf>
    <xf numFmtId="9" fontId="5" fillId="3" borderId="0" xfId="3" applyFont="1" applyFill="1"/>
    <xf numFmtId="9" fontId="5" fillId="13" borderId="0" xfId="3" applyFont="1" applyFill="1" applyAlignment="1">
      <alignment horizontal="center"/>
    </xf>
    <xf numFmtId="9" fontId="5" fillId="3" borderId="0" xfId="7" applyNumberFormat="1" applyFont="1" applyFill="1"/>
    <xf numFmtId="4" fontId="5" fillId="9" borderId="0" xfId="7" applyNumberFormat="1" applyFont="1" applyFill="1" applyBorder="1" applyAlignment="1">
      <alignment horizontal="center"/>
    </xf>
    <xf numFmtId="2" fontId="5" fillId="6" borderId="0" xfId="7" applyNumberFormat="1" applyFont="1" applyFill="1" applyAlignment="1">
      <alignment horizontal="center"/>
    </xf>
    <xf numFmtId="0" fontId="12" fillId="9" borderId="0" xfId="7" applyFont="1" applyFill="1" applyBorder="1" applyAlignment="1">
      <alignment horizontal="centerContinuous"/>
    </xf>
    <xf numFmtId="0" fontId="5" fillId="9" borderId="0" xfId="7" applyFont="1" applyFill="1" applyBorder="1" applyAlignment="1">
      <alignment horizontal="centerContinuous"/>
    </xf>
    <xf numFmtId="169" fontId="5" fillId="9" borderId="0" xfId="7" applyNumberFormat="1" applyFont="1" applyFill="1" applyBorder="1" applyAlignment="1">
      <alignment horizontal="center"/>
    </xf>
    <xf numFmtId="0" fontId="12" fillId="11" borderId="0" xfId="7" applyFont="1" applyFill="1"/>
    <xf numFmtId="0" fontId="5" fillId="11" borderId="0" xfId="7" applyFont="1" applyFill="1"/>
    <xf numFmtId="0" fontId="12" fillId="10" borderId="0" xfId="7" applyFont="1" applyFill="1" applyAlignment="1">
      <alignment horizontal="right"/>
    </xf>
    <xf numFmtId="2" fontId="12" fillId="10" borderId="0" xfId="7" applyNumberFormat="1" applyFont="1" applyFill="1" applyAlignment="1">
      <alignment horizontal="center"/>
    </xf>
    <xf numFmtId="2" fontId="5" fillId="3" borderId="0" xfId="7" applyNumberFormat="1" applyFont="1" applyFill="1"/>
    <xf numFmtId="0" fontId="5" fillId="11" borderId="0" xfId="7" applyFont="1" applyFill="1" applyAlignment="1">
      <alignment horizontal="left"/>
    </xf>
    <xf numFmtId="0" fontId="5" fillId="9" borderId="0" xfId="7" applyFont="1" applyFill="1"/>
    <xf numFmtId="0" fontId="11" fillId="14" borderId="0" xfId="7" applyFont="1" applyFill="1" applyBorder="1"/>
    <xf numFmtId="0" fontId="8" fillId="14" borderId="0" xfId="7" applyFont="1" applyFill="1"/>
    <xf numFmtId="0" fontId="8" fillId="14" borderId="0" xfId="7" applyFont="1" applyFill="1" applyBorder="1"/>
    <xf numFmtId="0" fontId="11" fillId="14" borderId="0" xfId="7" applyFont="1" applyFill="1"/>
    <xf numFmtId="0" fontId="12" fillId="9" borderId="0" xfId="7" applyFont="1" applyFill="1"/>
    <xf numFmtId="0" fontId="13" fillId="15" borderId="0" xfId="7" applyFont="1" applyFill="1" applyBorder="1" applyAlignment="1">
      <alignment horizontal="left" indent="1"/>
    </xf>
    <xf numFmtId="0" fontId="5" fillId="15" borderId="0" xfId="7" applyFont="1" applyFill="1"/>
    <xf numFmtId="0" fontId="12" fillId="15" borderId="0" xfId="7" applyFont="1" applyFill="1" applyBorder="1"/>
    <xf numFmtId="0" fontId="5" fillId="15" borderId="0" xfId="7" applyFont="1" applyFill="1" applyBorder="1"/>
    <xf numFmtId="0" fontId="5" fillId="15" borderId="0" xfId="7" applyFont="1" applyFill="1" applyBorder="1" applyAlignment="1">
      <alignment horizontal="centerContinuous"/>
    </xf>
    <xf numFmtId="0" fontId="5" fillId="15" borderId="10" xfId="7" applyFont="1" applyFill="1" applyBorder="1" applyAlignment="1">
      <alignment horizontal="centerContinuous"/>
    </xf>
    <xf numFmtId="0" fontId="5" fillId="15" borderId="0" xfId="7" applyFont="1" applyFill="1" applyBorder="1" applyAlignment="1">
      <alignment horizontal="center"/>
    </xf>
    <xf numFmtId="0" fontId="5" fillId="15" borderId="0" xfId="7" applyFont="1" applyFill="1" applyBorder="1" applyAlignment="1">
      <alignment horizontal="left" indent="2"/>
    </xf>
    <xf numFmtId="9" fontId="5" fillId="15" borderId="0" xfId="7" applyNumberFormat="1" applyFont="1" applyFill="1" applyBorder="1"/>
    <xf numFmtId="0" fontId="5" fillId="15" borderId="12" xfId="7" applyFont="1" applyFill="1" applyBorder="1" applyAlignment="1">
      <alignment horizontal="center"/>
    </xf>
    <xf numFmtId="0" fontId="5" fillId="15" borderId="13" xfId="7" applyFont="1" applyFill="1" applyBorder="1" applyAlignment="1">
      <alignment horizontal="center"/>
    </xf>
    <xf numFmtId="0" fontId="5" fillId="9" borderId="0" xfId="7" applyFont="1" applyFill="1" applyAlignment="1">
      <alignment horizontal="left" indent="1"/>
    </xf>
    <xf numFmtId="0" fontId="14" fillId="15" borderId="0" xfId="7" applyFont="1" applyFill="1" applyBorder="1" applyAlignment="1">
      <alignment horizontal="center"/>
    </xf>
    <xf numFmtId="0" fontId="14" fillId="15" borderId="10" xfId="7" applyFont="1" applyFill="1" applyBorder="1" applyAlignment="1">
      <alignment horizontal="center"/>
    </xf>
    <xf numFmtId="2" fontId="5" fillId="15" borderId="0" xfId="7" applyNumberFormat="1" applyFont="1" applyFill="1" applyBorder="1" applyAlignment="1">
      <alignment horizontal="center"/>
    </xf>
    <xf numFmtId="2" fontId="5" fillId="15" borderId="10" xfId="7" applyNumberFormat="1" applyFont="1" applyFill="1" applyBorder="1" applyAlignment="1">
      <alignment horizontal="center"/>
    </xf>
    <xf numFmtId="164" fontId="5" fillId="15" borderId="0" xfId="7" applyNumberFormat="1" applyFont="1" applyFill="1" applyBorder="1" applyAlignment="1">
      <alignment horizontal="center"/>
    </xf>
    <xf numFmtId="0" fontId="5" fillId="15" borderId="0" xfId="7" applyFont="1" applyFill="1" applyBorder="1" applyAlignment="1">
      <alignment horizontal="left" indent="1"/>
    </xf>
    <xf numFmtId="170" fontId="5" fillId="15" borderId="0" xfId="7" applyNumberFormat="1" applyFont="1" applyFill="1" applyBorder="1"/>
    <xf numFmtId="0" fontId="14" fillId="15" borderId="0" xfId="7" applyFont="1" applyFill="1" applyBorder="1"/>
    <xf numFmtId="171" fontId="5" fillId="15" borderId="0" xfId="7" applyNumberFormat="1" applyFont="1" applyFill="1" applyBorder="1"/>
    <xf numFmtId="172" fontId="14" fillId="15" borderId="0" xfId="7" applyNumberFormat="1" applyFont="1" applyFill="1" applyBorder="1"/>
    <xf numFmtId="173" fontId="5" fillId="9" borderId="0" xfId="7" applyNumberFormat="1" applyFont="1" applyFill="1" applyBorder="1" applyAlignment="1">
      <alignment horizontal="center"/>
    </xf>
    <xf numFmtId="2" fontId="5" fillId="2" borderId="0" xfId="7" applyNumberFormat="1" applyFont="1" applyFill="1" applyBorder="1" applyAlignment="1">
      <alignment horizontal="center"/>
    </xf>
    <xf numFmtId="2" fontId="5" fillId="2" borderId="10" xfId="7" applyNumberFormat="1" applyFont="1" applyFill="1" applyBorder="1" applyAlignment="1">
      <alignment horizontal="center"/>
    </xf>
    <xf numFmtId="164" fontId="5" fillId="2" borderId="0" xfId="7" applyNumberFormat="1" applyFont="1" applyFill="1" applyBorder="1" applyAlignment="1">
      <alignment horizontal="center"/>
    </xf>
    <xf numFmtId="0" fontId="13" fillId="9" borderId="0" xfId="7" applyFont="1" applyFill="1" applyAlignment="1"/>
    <xf numFmtId="4" fontId="5" fillId="9" borderId="0" xfId="7" applyNumberFormat="1" applyFont="1" applyFill="1" applyBorder="1" applyAlignment="1">
      <alignment horizontal="right" indent="1"/>
    </xf>
    <xf numFmtId="174" fontId="5" fillId="9" borderId="0" xfId="7" applyNumberFormat="1" applyFont="1" applyFill="1" applyBorder="1" applyAlignment="1">
      <alignment horizontal="right" indent="1"/>
    </xf>
    <xf numFmtId="0" fontId="0" fillId="0" borderId="2" xfId="0" applyBorder="1"/>
    <xf numFmtId="164" fontId="0" fillId="0" borderId="2" xfId="0" applyNumberFormat="1" applyFill="1" applyBorder="1" applyAlignment="1">
      <alignment horizontal="center" wrapText="1"/>
    </xf>
    <xf numFmtId="168" fontId="0" fillId="0" borderId="2" xfId="0" applyNumberFormat="1" applyFill="1" applyBorder="1" applyAlignment="1">
      <alignment horizontal="center"/>
    </xf>
    <xf numFmtId="175" fontId="0" fillId="0" borderId="2" xfId="5" applyNumberFormat="1" applyFont="1" applyBorder="1" applyAlignment="1">
      <alignment horizontal="center"/>
    </xf>
    <xf numFmtId="0" fontId="0" fillId="0" borderId="2" xfId="0" applyBorder="1" applyAlignment="1">
      <alignment wrapText="1"/>
    </xf>
    <xf numFmtId="1" fontId="0" fillId="0" borderId="2" xfId="0" applyNumberFormat="1" applyFill="1" applyBorder="1"/>
    <xf numFmtId="0" fontId="0" fillId="0" borderId="0" xfId="0" applyBorder="1"/>
    <xf numFmtId="176" fontId="12" fillId="0" borderId="0" xfId="0" applyNumberFormat="1" applyFont="1" applyBorder="1"/>
    <xf numFmtId="0" fontId="12" fillId="0" borderId="0" xfId="0" applyNumberFormat="1" applyFont="1"/>
    <xf numFmtId="0" fontId="12" fillId="0" borderId="0" xfId="0" applyNumberFormat="1" applyFont="1" applyAlignment="1">
      <alignment horizontal="left" indent="1"/>
    </xf>
    <xf numFmtId="0" fontId="12" fillId="0" borderId="0" xfId="0" applyFont="1" applyAlignment="1">
      <alignment horizontal="left" indent="2"/>
    </xf>
    <xf numFmtId="2" fontId="12" fillId="0" borderId="0" xfId="0" applyNumberFormat="1" applyFont="1" applyAlignment="1">
      <alignment horizontal="left" indent="2"/>
    </xf>
    <xf numFmtId="176" fontId="5" fillId="0" borderId="0" xfId="0" applyNumberFormat="1" applyFont="1" applyAlignment="1">
      <alignment horizontal="left" indent="2"/>
    </xf>
    <xf numFmtId="0" fontId="12" fillId="0" borderId="0" xfId="0" applyNumberFormat="1" applyFont="1" applyAlignment="1">
      <alignment horizontal="left" indent="2"/>
    </xf>
    <xf numFmtId="176" fontId="5" fillId="0" borderId="0" xfId="0" applyNumberFormat="1" applyFont="1" applyAlignment="1">
      <alignment horizontal="left" indent="3"/>
    </xf>
    <xf numFmtId="0" fontId="12" fillId="0" borderId="0" xfId="0" applyNumberFormat="1" applyFont="1" applyAlignment="1">
      <alignment horizontal="left" indent="3"/>
    </xf>
    <xf numFmtId="176" fontId="5" fillId="0" borderId="0" xfId="0" applyNumberFormat="1" applyFont="1" applyAlignment="1">
      <alignment horizontal="left" indent="1"/>
    </xf>
    <xf numFmtId="176" fontId="5" fillId="0" borderId="0" xfId="0" applyNumberFormat="1" applyFont="1" applyAlignment="1">
      <alignment horizontal="left"/>
    </xf>
    <xf numFmtId="0" fontId="20" fillId="0" borderId="0" xfId="0" applyNumberFormat="1" applyFont="1" applyAlignment="1">
      <alignment horizontal="left" indent="2"/>
    </xf>
    <xf numFmtId="0" fontId="12" fillId="0" borderId="0" xfId="0" applyFont="1"/>
    <xf numFmtId="176" fontId="5" fillId="0" borderId="0" xfId="0" applyNumberFormat="1" applyFont="1"/>
    <xf numFmtId="0" fontId="12" fillId="0" borderId="0" xfId="0" applyNumberFormat="1" applyFont="1" applyAlignment="1">
      <alignment horizontal="left"/>
    </xf>
    <xf numFmtId="0" fontId="20" fillId="0" borderId="0" xfId="0" applyNumberFormat="1" applyFont="1" applyAlignment="1">
      <alignment horizontal="left" indent="1"/>
    </xf>
    <xf numFmtId="176" fontId="5" fillId="0" borderId="0" xfId="0" applyNumberFormat="1" applyFont="1" applyAlignment="1">
      <alignment horizontal="left" indent="4"/>
    </xf>
    <xf numFmtId="1" fontId="0" fillId="0" borderId="0" xfId="0" applyNumberFormat="1"/>
    <xf numFmtId="0" fontId="5" fillId="0" borderId="0" xfId="0" applyNumberFormat="1" applyFont="1"/>
    <xf numFmtId="0" fontId="12" fillId="0" borderId="0" xfId="0" applyFont="1" applyAlignment="1">
      <alignment horizontal="left" indent="1"/>
    </xf>
    <xf numFmtId="0" fontId="5" fillId="0" borderId="0" xfId="0" applyNumberFormat="1" applyFont="1" applyAlignment="1">
      <alignment horizontal="left" indent="2"/>
    </xf>
    <xf numFmtId="0" fontId="0" fillId="0" borderId="12" xfId="0" applyBorder="1" applyAlignment="1"/>
    <xf numFmtId="0" fontId="0" fillId="0" borderId="12" xfId="0" applyBorder="1"/>
    <xf numFmtId="0" fontId="0" fillId="0" borderId="0" xfId="0" applyAlignment="1">
      <alignment horizontal="left"/>
    </xf>
    <xf numFmtId="0" fontId="0" fillId="0" borderId="0" xfId="0" applyAlignment="1"/>
    <xf numFmtId="0" fontId="5" fillId="0" borderId="0" xfId="9"/>
    <xf numFmtId="0" fontId="5" fillId="0" borderId="17" xfId="9" applyBorder="1"/>
    <xf numFmtId="0" fontId="5" fillId="0" borderId="18" xfId="9" applyBorder="1"/>
    <xf numFmtId="0" fontId="5" fillId="0" borderId="19" xfId="9" applyBorder="1"/>
    <xf numFmtId="1" fontId="5" fillId="0" borderId="20" xfId="9" applyNumberFormat="1" applyBorder="1"/>
    <xf numFmtId="0" fontId="21" fillId="3" borderId="21" xfId="10" applyFont="1" applyFill="1" applyBorder="1" applyAlignment="1">
      <alignment horizontal="center"/>
    </xf>
    <xf numFmtId="0" fontId="21" fillId="0" borderId="22" xfId="10" applyFont="1" applyFill="1" applyBorder="1" applyAlignment="1">
      <alignment wrapText="1"/>
    </xf>
    <xf numFmtId="9" fontId="0" fillId="0" borderId="0" xfId="11" applyFont="1"/>
    <xf numFmtId="0" fontId="21" fillId="0" borderId="0" xfId="10" applyFont="1" applyFill="1" applyBorder="1" applyAlignment="1">
      <alignment wrapText="1"/>
    </xf>
    <xf numFmtId="0" fontId="21" fillId="0" borderId="0" xfId="10" applyFont="1" applyFill="1" applyBorder="1" applyAlignment="1">
      <alignment horizontal="center" wrapText="1"/>
    </xf>
    <xf numFmtId="9" fontId="5" fillId="0" borderId="0" xfId="9" applyNumberFormat="1"/>
    <xf numFmtId="0" fontId="12" fillId="0" borderId="19" xfId="9" applyFont="1" applyFill="1" applyBorder="1"/>
    <xf numFmtId="0" fontId="12" fillId="0" borderId="0" xfId="9" applyFont="1"/>
    <xf numFmtId="0" fontId="5" fillId="3" borderId="0" xfId="9" applyFill="1"/>
    <xf numFmtId="0" fontId="5" fillId="0" borderId="0" xfId="9" applyAlignment="1">
      <alignment horizontal="center"/>
    </xf>
    <xf numFmtId="2" fontId="5" fillId="0" borderId="0" xfId="9" applyNumberFormat="1" applyAlignment="1">
      <alignment horizontal="center"/>
    </xf>
    <xf numFmtId="0" fontId="22" fillId="0" borderId="0" xfId="9" applyFont="1" applyAlignment="1"/>
    <xf numFmtId="0" fontId="21" fillId="16" borderId="21" xfId="12" applyFont="1" applyFill="1" applyBorder="1" applyAlignment="1">
      <alignment horizontal="center"/>
    </xf>
    <xf numFmtId="0" fontId="21" fillId="0" borderId="22" xfId="12" applyFont="1" applyFill="1" applyBorder="1" applyAlignment="1">
      <alignment wrapText="1"/>
    </xf>
    <xf numFmtId="0" fontId="21" fillId="0" borderId="22" xfId="12" applyFont="1" applyFill="1" applyBorder="1" applyAlignment="1">
      <alignment horizontal="right" wrapText="1"/>
    </xf>
    <xf numFmtId="0" fontId="21" fillId="0" borderId="22" xfId="12" applyFont="1" applyFill="1" applyBorder="1" applyAlignment="1">
      <alignment horizontal="left" wrapText="1"/>
    </xf>
    <xf numFmtId="0" fontId="23" fillId="0" borderId="0" xfId="9" applyFont="1"/>
    <xf numFmtId="0" fontId="5" fillId="0" borderId="0" xfId="9" applyFont="1"/>
    <xf numFmtId="0" fontId="4" fillId="17" borderId="2" xfId="9" applyFont="1" applyFill="1" applyBorder="1"/>
    <xf numFmtId="0" fontId="4" fillId="17" borderId="2" xfId="9" applyFont="1" applyFill="1" applyBorder="1" applyAlignment="1">
      <alignment horizontal="left"/>
    </xf>
    <xf numFmtId="0" fontId="4" fillId="4" borderId="2" xfId="9" applyFont="1" applyFill="1" applyBorder="1" applyAlignment="1">
      <alignment horizontal="left"/>
    </xf>
    <xf numFmtId="0" fontId="5" fillId="0" borderId="2" xfId="9" applyFont="1" applyBorder="1"/>
    <xf numFmtId="49" fontId="5" fillId="0" borderId="2" xfId="9" applyNumberFormat="1" applyFont="1" applyBorder="1" applyAlignment="1">
      <alignment horizontal="center"/>
    </xf>
    <xf numFmtId="0" fontId="5" fillId="0" borderId="2" xfId="9" applyNumberFormat="1" applyFont="1" applyBorder="1" applyAlignment="1">
      <alignment horizontal="center"/>
    </xf>
    <xf numFmtId="0" fontId="5" fillId="0" borderId="2" xfId="9" applyFont="1" applyBorder="1" applyAlignment="1">
      <alignment horizontal="center"/>
    </xf>
    <xf numFmtId="164" fontId="0" fillId="0" borderId="2" xfId="0" applyNumberFormat="1" applyBorder="1"/>
    <xf numFmtId="0" fontId="24" fillId="0" borderId="0" xfId="14" applyFont="1"/>
    <xf numFmtId="0" fontId="18" fillId="0" borderId="0" xfId="14"/>
    <xf numFmtId="0" fontId="25" fillId="0" borderId="0" xfId="15" applyAlignment="1" applyProtection="1"/>
    <xf numFmtId="0" fontId="12" fillId="0" borderId="0" xfId="14" applyFont="1" applyAlignment="1">
      <alignment wrapText="1"/>
    </xf>
    <xf numFmtId="0" fontId="12" fillId="0" borderId="0" xfId="14" applyFont="1" applyAlignment="1">
      <alignment horizontal="center" wrapText="1"/>
    </xf>
    <xf numFmtId="0" fontId="25" fillId="0" borderId="0" xfId="15" applyAlignment="1" applyProtection="1">
      <alignment vertical="center"/>
    </xf>
    <xf numFmtId="0" fontId="18" fillId="0" borderId="0" xfId="14" applyAlignment="1">
      <alignment horizontal="center"/>
    </xf>
    <xf numFmtId="167" fontId="18" fillId="0" borderId="0" xfId="14" applyNumberFormat="1" applyAlignment="1">
      <alignment horizontal="center"/>
    </xf>
    <xf numFmtId="0" fontId="5" fillId="0" borderId="0" xfId="14" applyFont="1"/>
    <xf numFmtId="167" fontId="5" fillId="0" borderId="0" xfId="14" applyNumberFormat="1" applyFont="1" applyAlignment="1">
      <alignment horizontal="center"/>
    </xf>
    <xf numFmtId="164" fontId="18" fillId="0" borderId="0" xfId="14" applyNumberFormat="1" applyAlignment="1">
      <alignment horizontal="center"/>
    </xf>
    <xf numFmtId="2" fontId="18" fillId="0" borderId="0" xfId="14" applyNumberFormat="1" applyAlignment="1">
      <alignment horizontal="center"/>
    </xf>
    <xf numFmtId="0" fontId="5" fillId="0" borderId="7" xfId="0" applyFont="1" applyBorder="1"/>
    <xf numFmtId="0" fontId="0" fillId="0" borderId="14" xfId="0" applyBorder="1"/>
    <xf numFmtId="0" fontId="5" fillId="0" borderId="0" xfId="0" applyFont="1" applyBorder="1"/>
    <xf numFmtId="0" fontId="12" fillId="0" borderId="15" xfId="0" applyFont="1" applyBorder="1" applyAlignment="1">
      <alignment vertical="center" wrapText="1"/>
    </xf>
    <xf numFmtId="0" fontId="0" fillId="0" borderId="15" xfId="0" applyBorder="1"/>
    <xf numFmtId="0" fontId="0" fillId="0" borderId="6" xfId="0" applyBorder="1"/>
    <xf numFmtId="0" fontId="12" fillId="0" borderId="9" xfId="0" applyFont="1" applyBorder="1" applyAlignment="1">
      <alignment vertical="center" wrapText="1"/>
    </xf>
    <xf numFmtId="164" fontId="5" fillId="0" borderId="0" xfId="0" applyNumberFormat="1" applyFont="1" applyAlignment="1">
      <alignment horizontal="right" indent="1"/>
    </xf>
    <xf numFmtId="0" fontId="5" fillId="0" borderId="0" xfId="0" applyFont="1"/>
    <xf numFmtId="164" fontId="5" fillId="0" borderId="12" xfId="0" applyNumberFormat="1" applyFont="1" applyBorder="1" applyAlignment="1">
      <alignment horizontal="right" indent="1"/>
    </xf>
    <xf numFmtId="0" fontId="0" fillId="6" borderId="2" xfId="0" applyFill="1" applyBorder="1" applyAlignment="1">
      <alignment horizontal="center"/>
    </xf>
    <xf numFmtId="44" fontId="0" fillId="5" borderId="0" xfId="0" applyNumberFormat="1" applyFill="1" applyBorder="1"/>
    <xf numFmtId="0" fontId="12" fillId="18" borderId="0" xfId="7" applyFont="1" applyFill="1" applyBorder="1" applyAlignment="1">
      <alignment horizontal="center"/>
    </xf>
    <xf numFmtId="0" fontId="12" fillId="18" borderId="12" xfId="7" applyFont="1" applyFill="1" applyBorder="1" applyAlignment="1">
      <alignment horizontal="center"/>
    </xf>
    <xf numFmtId="0" fontId="5" fillId="18" borderId="0" xfId="7" applyFont="1" applyFill="1"/>
    <xf numFmtId="9" fontId="5" fillId="18" borderId="0" xfId="3" applyFont="1" applyFill="1" applyAlignment="1">
      <alignment horizontal="center"/>
    </xf>
    <xf numFmtId="2" fontId="5" fillId="18" borderId="0" xfId="7" applyNumberFormat="1" applyFont="1" applyFill="1" applyAlignment="1">
      <alignment horizontal="center"/>
    </xf>
    <xf numFmtId="0" fontId="5" fillId="10" borderId="0" xfId="7" applyFont="1" applyFill="1" applyBorder="1" applyAlignment="1">
      <alignment horizontal="center"/>
    </xf>
    <xf numFmtId="0" fontId="5" fillId="10" borderId="0" xfId="7" applyFont="1" applyFill="1" applyBorder="1"/>
    <xf numFmtId="9" fontId="5" fillId="13" borderId="0" xfId="3" applyFont="1" applyFill="1" applyBorder="1" applyAlignment="1">
      <alignment horizontal="center"/>
    </xf>
    <xf numFmtId="0" fontId="5" fillId="15" borderId="0" xfId="7" applyFont="1" applyFill="1" applyBorder="1" applyAlignment="1"/>
    <xf numFmtId="174" fontId="5" fillId="9" borderId="0" xfId="7" applyNumberFormat="1" applyFont="1" applyFill="1" applyBorder="1" applyAlignment="1">
      <alignment horizontal="center"/>
    </xf>
    <xf numFmtId="0" fontId="8" fillId="7" borderId="0" xfId="0" applyFont="1" applyFill="1"/>
    <xf numFmtId="0" fontId="5" fillId="7" borderId="0" xfId="0" applyFont="1" applyFill="1"/>
    <xf numFmtId="0" fontId="11" fillId="8" borderId="0" xfId="0" applyFont="1" applyFill="1" applyBorder="1" applyAlignment="1">
      <alignment horizontal="left"/>
    </xf>
    <xf numFmtId="0" fontId="8" fillId="8" borderId="0" xfId="0" applyFont="1" applyFill="1" applyBorder="1" applyAlignment="1">
      <alignment horizontal="centerContinuous"/>
    </xf>
    <xf numFmtId="0" fontId="5" fillId="3" borderId="0" xfId="0" applyFont="1" applyFill="1"/>
    <xf numFmtId="0" fontId="12" fillId="10" borderId="0" xfId="0" applyFont="1" applyFill="1"/>
    <xf numFmtId="0" fontId="5" fillId="10" borderId="0" xfId="0" applyFont="1" applyFill="1"/>
    <xf numFmtId="0" fontId="26" fillId="10" borderId="0" xfId="0" applyFont="1" applyFill="1" applyAlignment="1">
      <alignment horizontal="center"/>
    </xf>
    <xf numFmtId="0" fontId="12" fillId="10" borderId="0" xfId="0" applyFont="1" applyFill="1" applyAlignment="1">
      <alignment horizontal="center" vertical="center"/>
    </xf>
    <xf numFmtId="0" fontId="12" fillId="10" borderId="0" xfId="0" applyFont="1" applyFill="1" applyBorder="1" applyAlignment="1">
      <alignment horizontal="left"/>
    </xf>
    <xf numFmtId="0" fontId="27" fillId="10" borderId="0" xfId="0" applyFont="1" applyFill="1" applyBorder="1" applyAlignment="1" applyProtection="1">
      <alignment horizontal="right" indent="1"/>
      <protection locked="0"/>
    </xf>
    <xf numFmtId="0" fontId="12" fillId="10" borderId="0" xfId="0" applyFont="1" applyFill="1" applyAlignment="1">
      <alignment horizontal="right"/>
    </xf>
    <xf numFmtId="165" fontId="13" fillId="10" borderId="0" xfId="0" applyNumberFormat="1" applyFont="1" applyFill="1" applyAlignment="1">
      <alignment horizontal="right" indent="1"/>
    </xf>
    <xf numFmtId="165" fontId="13" fillId="10" borderId="0" xfId="0" applyNumberFormat="1" applyFont="1" applyFill="1" applyAlignment="1">
      <alignment horizontal="center" vertical="center"/>
    </xf>
    <xf numFmtId="0" fontId="12" fillId="10" borderId="0" xfId="0" applyFont="1" applyFill="1" applyAlignment="1">
      <alignment horizontal="center"/>
    </xf>
    <xf numFmtId="0" fontId="12" fillId="10" borderId="0" xfId="0" applyFont="1" applyFill="1" applyBorder="1" applyAlignment="1">
      <alignment horizontal="center"/>
    </xf>
    <xf numFmtId="0" fontId="12" fillId="10" borderId="0" xfId="0" applyFont="1" applyFill="1" applyBorder="1" applyAlignment="1">
      <alignment horizontal="center" vertical="center"/>
    </xf>
    <xf numFmtId="0" fontId="5" fillId="10" borderId="0" xfId="0" applyFont="1" applyFill="1" applyAlignment="1">
      <alignment horizontal="left" indent="1"/>
    </xf>
    <xf numFmtId="0" fontId="5" fillId="10" borderId="0" xfId="0" applyFont="1" applyFill="1" applyAlignment="1">
      <alignment horizontal="center"/>
    </xf>
    <xf numFmtId="0" fontId="12" fillId="10" borderId="0" xfId="0" applyFont="1" applyFill="1" applyBorder="1"/>
    <xf numFmtId="0" fontId="12" fillId="10" borderId="12" xfId="0" applyFont="1" applyFill="1" applyBorder="1" applyAlignment="1">
      <alignment horizontal="center"/>
    </xf>
    <xf numFmtId="0" fontId="12" fillId="10" borderId="12" xfId="0" applyFont="1" applyFill="1" applyBorder="1"/>
    <xf numFmtId="0" fontId="12" fillId="10" borderId="12" xfId="0" applyFont="1" applyFill="1" applyBorder="1" applyAlignment="1">
      <alignment horizontal="center" vertical="center"/>
    </xf>
    <xf numFmtId="165" fontId="5" fillId="10" borderId="0" xfId="0" applyNumberFormat="1" applyFont="1" applyFill="1" applyAlignment="1">
      <alignment horizontal="right" indent="1"/>
    </xf>
    <xf numFmtId="165" fontId="5" fillId="10" borderId="0" xfId="0" applyNumberFormat="1" applyFont="1" applyFill="1" applyAlignment="1">
      <alignment horizontal="center" vertical="center"/>
    </xf>
    <xf numFmtId="0" fontId="11" fillId="8" borderId="0" xfId="0" applyFont="1" applyFill="1" applyBorder="1" applyAlignment="1">
      <alignment horizontal="centerContinuous"/>
    </xf>
    <xf numFmtId="165" fontId="5" fillId="3" borderId="0" xfId="0" applyNumberFormat="1" applyFont="1" applyFill="1"/>
    <xf numFmtId="0" fontId="5" fillId="18" borderId="0" xfId="0" applyFont="1" applyFill="1"/>
    <xf numFmtId="166" fontId="5" fillId="10" borderId="0" xfId="3" applyNumberFormat="1" applyFont="1" applyFill="1" applyAlignment="1">
      <alignment horizontal="center"/>
    </xf>
    <xf numFmtId="0" fontId="13" fillId="10" borderId="0" xfId="0" applyFont="1" applyFill="1" applyAlignment="1">
      <alignment horizontal="left" indent="1"/>
    </xf>
    <xf numFmtId="0" fontId="12" fillId="10" borderId="0" xfId="0" applyFont="1" applyFill="1" applyAlignment="1">
      <alignment horizontal="centerContinuous"/>
    </xf>
    <xf numFmtId="0" fontId="5" fillId="10" borderId="0" xfId="0" applyFont="1" applyFill="1" applyBorder="1" applyAlignment="1">
      <alignment horizontal="center"/>
    </xf>
    <xf numFmtId="165" fontId="5" fillId="19" borderId="0" xfId="0" applyNumberFormat="1" applyFont="1" applyFill="1" applyAlignment="1">
      <alignment horizontal="right" indent="1"/>
    </xf>
    <xf numFmtId="0" fontId="5" fillId="10" borderId="0" xfId="0" applyFont="1" applyFill="1" applyBorder="1"/>
    <xf numFmtId="165" fontId="5" fillId="10" borderId="0" xfId="0" applyNumberFormat="1" applyFont="1" applyFill="1" applyBorder="1" applyAlignment="1">
      <alignment horizontal="right" indent="1"/>
    </xf>
    <xf numFmtId="165" fontId="5" fillId="10" borderId="0" xfId="0" applyNumberFormat="1" applyFont="1" applyFill="1" applyBorder="1" applyAlignment="1">
      <alignment horizontal="center" vertical="center"/>
    </xf>
    <xf numFmtId="177" fontId="5" fillId="10" borderId="0" xfId="0" applyNumberFormat="1" applyFont="1" applyFill="1"/>
    <xf numFmtId="0" fontId="12" fillId="9" borderId="0" xfId="0" applyFont="1" applyFill="1"/>
    <xf numFmtId="0" fontId="5" fillId="9" borderId="0" xfId="0" applyFont="1" applyFill="1"/>
    <xf numFmtId="0" fontId="13" fillId="9" borderId="0" xfId="0" applyFont="1" applyFill="1" applyAlignment="1">
      <alignment horizontal="left" indent="1"/>
    </xf>
    <xf numFmtId="0" fontId="5" fillId="9" borderId="0" xfId="0" applyFont="1" applyFill="1" applyBorder="1" applyAlignment="1">
      <alignment horizontal="center"/>
    </xf>
    <xf numFmtId="0" fontId="12" fillId="9" borderId="0" xfId="0" applyFont="1" applyFill="1" applyAlignment="1">
      <alignment horizontal="center"/>
    </xf>
    <xf numFmtId="0" fontId="5" fillId="9" borderId="0" xfId="0" applyFont="1" applyFill="1" applyAlignment="1">
      <alignment horizontal="center"/>
    </xf>
    <xf numFmtId="165" fontId="5" fillId="9" borderId="0" xfId="0" applyNumberFormat="1" applyFont="1" applyFill="1" applyAlignment="1">
      <alignment horizontal="right" indent="1"/>
    </xf>
    <xf numFmtId="0" fontId="5" fillId="3" borderId="0" xfId="0" applyFont="1" applyFill="1" applyAlignment="1">
      <alignment horizontal="center" vertical="center"/>
    </xf>
    <xf numFmtId="0" fontId="11" fillId="14" borderId="0" xfId="0" applyFont="1" applyFill="1" applyBorder="1"/>
    <xf numFmtId="0" fontId="8" fillId="14" borderId="0" xfId="0" applyFont="1" applyFill="1"/>
    <xf numFmtId="0" fontId="8" fillId="14" borderId="0" xfId="0" applyFont="1" applyFill="1" applyBorder="1"/>
    <xf numFmtId="0" fontId="5" fillId="15" borderId="0" xfId="0" applyFont="1" applyFill="1"/>
    <xf numFmtId="0" fontId="12" fillId="15" borderId="0" xfId="0" applyFont="1" applyFill="1" applyBorder="1"/>
    <xf numFmtId="0" fontId="12" fillId="15" borderId="0" xfId="0" applyFont="1" applyFill="1" applyBorder="1" applyAlignment="1">
      <alignment horizontal="center"/>
    </xf>
    <xf numFmtId="2" fontId="5" fillId="15" borderId="0" xfId="0" applyNumberFormat="1" applyFont="1" applyFill="1" applyBorder="1" applyAlignment="1">
      <alignment horizontal="right" indent="1"/>
    </xf>
    <xf numFmtId="0" fontId="5" fillId="15" borderId="0" xfId="0" applyFont="1" applyFill="1" applyBorder="1" applyAlignment="1">
      <alignment horizontal="center"/>
    </xf>
    <xf numFmtId="0" fontId="11" fillId="14" borderId="0" xfId="0" applyFont="1" applyFill="1"/>
    <xf numFmtId="0" fontId="5" fillId="15" borderId="0" xfId="0" applyFont="1" applyFill="1" applyAlignment="1">
      <alignment horizontal="right"/>
    </xf>
    <xf numFmtId="0" fontId="5" fillId="15" borderId="0" xfId="0" applyFont="1" applyFill="1" applyAlignment="1">
      <alignment horizontal="center"/>
    </xf>
    <xf numFmtId="10" fontId="5" fillId="15" borderId="0" xfId="0" applyNumberFormat="1" applyFont="1" applyFill="1" applyAlignment="1">
      <alignment horizontal="right" indent="2"/>
    </xf>
    <xf numFmtId="9" fontId="5" fillId="3" borderId="0" xfId="0" applyNumberFormat="1" applyFont="1" applyFill="1"/>
    <xf numFmtId="0" fontId="5" fillId="15" borderId="12" xfId="0" applyFont="1" applyFill="1" applyBorder="1" applyAlignment="1">
      <alignment horizontal="center"/>
    </xf>
    <xf numFmtId="0" fontId="5" fillId="15" borderId="12" xfId="0" applyFont="1" applyFill="1" applyBorder="1"/>
    <xf numFmtId="10" fontId="5" fillId="15" borderId="12" xfId="0" applyNumberFormat="1" applyFont="1" applyFill="1" applyBorder="1" applyAlignment="1">
      <alignment horizontal="right" indent="2"/>
    </xf>
    <xf numFmtId="10" fontId="5" fillId="15" borderId="0" xfId="0" applyNumberFormat="1" applyFont="1" applyFill="1" applyAlignment="1">
      <alignment horizontal="right"/>
    </xf>
    <xf numFmtId="44" fontId="5" fillId="3" borderId="0" xfId="6" applyFont="1" applyFill="1"/>
    <xf numFmtId="44" fontId="5" fillId="3" borderId="0" xfId="6" applyNumberFormat="1" applyFont="1" applyFill="1"/>
    <xf numFmtId="44" fontId="5" fillId="3" borderId="0" xfId="0" applyNumberFormat="1" applyFont="1" applyFill="1"/>
    <xf numFmtId="0" fontId="5" fillId="3" borderId="0" xfId="0" applyFont="1" applyFill="1" applyAlignment="1">
      <alignment wrapText="1"/>
    </xf>
    <xf numFmtId="0" fontId="0" fillId="0" borderId="0" xfId="0" applyAlignment="1">
      <alignment horizontal="right"/>
    </xf>
    <xf numFmtId="2" fontId="5" fillId="0" borderId="0" xfId="9" applyNumberFormat="1"/>
    <xf numFmtId="9" fontId="0" fillId="0" borderId="2" xfId="4" applyNumberFormat="1" applyFont="1" applyBorder="1" applyAlignment="1">
      <alignment horizontal="center"/>
    </xf>
    <xf numFmtId="166" fontId="0" fillId="0" borderId="0" xfId="0" applyNumberFormat="1"/>
    <xf numFmtId="164" fontId="0" fillId="0" borderId="2" xfId="0" applyNumberFormat="1" applyBorder="1" applyAlignment="1">
      <alignment horizontal="center"/>
    </xf>
    <xf numFmtId="0" fontId="0" fillId="0" borderId="2" xfId="0" applyBorder="1" applyAlignment="1">
      <alignment horizontal="center"/>
    </xf>
    <xf numFmtId="0" fontId="0" fillId="0" borderId="2" xfId="0" applyBorder="1" applyAlignment="1">
      <alignment horizontal="center" wrapText="1"/>
    </xf>
    <xf numFmtId="164" fontId="0" fillId="6" borderId="2" xfId="0" applyNumberFormat="1" applyFill="1" applyBorder="1" applyAlignment="1">
      <alignment horizontal="center"/>
    </xf>
    <xf numFmtId="0" fontId="5" fillId="15" borderId="0" xfId="7" applyFont="1" applyFill="1" applyBorder="1" applyAlignment="1">
      <alignment horizontal="center"/>
    </xf>
    <xf numFmtId="0" fontId="28" fillId="0" borderId="0" xfId="0" applyFont="1"/>
    <xf numFmtId="164" fontId="0" fillId="0" borderId="0" xfId="0" applyNumberFormat="1" applyAlignment="1">
      <alignment wrapText="1"/>
    </xf>
    <xf numFmtId="0" fontId="0" fillId="0" borderId="2" xfId="0" applyBorder="1" applyAlignment="1">
      <alignment vertical="center"/>
    </xf>
    <xf numFmtId="0" fontId="0" fillId="0" borderId="2" xfId="0" applyBorder="1" applyAlignment="1">
      <alignment vertical="center" wrapText="1"/>
    </xf>
    <xf numFmtId="2" fontId="0" fillId="0" borderId="0" xfId="0" applyNumberFormat="1" applyFill="1" applyBorder="1"/>
    <xf numFmtId="0" fontId="6" fillId="0" borderId="0" xfId="0" applyFont="1"/>
    <xf numFmtId="168" fontId="0" fillId="6" borderId="9" xfId="0" applyNumberFormat="1" applyFill="1" applyBorder="1" applyAlignment="1">
      <alignment horizontal="center"/>
    </xf>
    <xf numFmtId="2" fontId="0" fillId="0" borderId="0" xfId="5" applyNumberFormat="1" applyFont="1" applyAlignment="1">
      <alignment horizontal="center"/>
    </xf>
    <xf numFmtId="0" fontId="0" fillId="6" borderId="0" xfId="0" applyFill="1" applyAlignment="1">
      <alignment horizontal="center"/>
    </xf>
    <xf numFmtId="168" fontId="0" fillId="6" borderId="0" xfId="0" applyNumberFormat="1" applyFill="1"/>
    <xf numFmtId="1" fontId="0" fillId="6" borderId="0" xfId="0" applyNumberFormat="1" applyFill="1" applyBorder="1"/>
    <xf numFmtId="0" fontId="0" fillId="0" borderId="29" xfId="0" applyFill="1" applyBorder="1" applyAlignment="1">
      <alignment wrapText="1"/>
    </xf>
    <xf numFmtId="0" fontId="28" fillId="0" borderId="29" xfId="0" applyFont="1" applyFill="1" applyBorder="1" applyAlignment="1">
      <alignment wrapText="1"/>
    </xf>
    <xf numFmtId="0" fontId="0" fillId="0" borderId="30" xfId="0" applyBorder="1" applyAlignment="1">
      <alignment wrapText="1"/>
    </xf>
    <xf numFmtId="0" fontId="0" fillId="0" borderId="0" xfId="0" applyAlignment="1">
      <alignment vertical="center"/>
    </xf>
    <xf numFmtId="0" fontId="0" fillId="0" borderId="0" xfId="0" applyAlignment="1">
      <alignment vertical="center" wrapText="1"/>
    </xf>
    <xf numFmtId="0" fontId="0" fillId="6" borderId="2" xfId="0" applyFill="1" applyBorder="1"/>
    <xf numFmtId="0" fontId="0" fillId="6" borderId="2" xfId="0" applyFill="1" applyBorder="1" applyAlignment="1">
      <alignment horizontal="center" wrapText="1"/>
    </xf>
    <xf numFmtId="0" fontId="0" fillId="6" borderId="0" xfId="0" applyFill="1" applyBorder="1" applyAlignment="1">
      <alignment horizontal="center"/>
    </xf>
    <xf numFmtId="0" fontId="0" fillId="6" borderId="2" xfId="0" applyFill="1" applyBorder="1" applyAlignment="1">
      <alignment wrapText="1"/>
    </xf>
    <xf numFmtId="9" fontId="0" fillId="6" borderId="2" xfId="4" applyFont="1" applyFill="1" applyBorder="1" applyAlignment="1">
      <alignment horizontal="center"/>
    </xf>
    <xf numFmtId="9" fontId="0" fillId="6" borderId="0" xfId="4" applyFont="1" applyFill="1" applyBorder="1" applyAlignment="1">
      <alignment horizontal="center"/>
    </xf>
    <xf numFmtId="0" fontId="0" fillId="6" borderId="0" xfId="0" applyFill="1" applyAlignment="1">
      <alignment horizontal="right"/>
    </xf>
    <xf numFmtId="0" fontId="0" fillId="18" borderId="2" xfId="0" applyFill="1" applyBorder="1" applyAlignment="1">
      <alignment horizontal="center"/>
    </xf>
    <xf numFmtId="2" fontId="0" fillId="18" borderId="2" xfId="0" applyNumberFormat="1" applyFill="1" applyBorder="1" applyAlignment="1">
      <alignment horizontal="center"/>
    </xf>
    <xf numFmtId="9" fontId="0" fillId="18" borderId="2" xfId="4" applyFont="1" applyFill="1" applyBorder="1" applyAlignment="1">
      <alignment horizontal="center"/>
    </xf>
    <xf numFmtId="9" fontId="0" fillId="18" borderId="2" xfId="0" applyNumberFormat="1" applyFill="1" applyBorder="1" applyAlignment="1">
      <alignment horizontal="center"/>
    </xf>
    <xf numFmtId="9" fontId="0" fillId="18" borderId="0" xfId="4" applyFont="1" applyFill="1"/>
    <xf numFmtId="164" fontId="30" fillId="0" borderId="0" xfId="0" applyNumberFormat="1" applyFont="1" applyAlignment="1">
      <alignment wrapText="1"/>
    </xf>
    <xf numFmtId="0" fontId="30" fillId="0" borderId="2" xfId="0" applyFont="1" applyBorder="1" applyAlignment="1">
      <alignment vertical="center"/>
    </xf>
    <xf numFmtId="0" fontId="30" fillId="0" borderId="2" xfId="0" applyFont="1" applyBorder="1" applyAlignment="1">
      <alignment vertical="center" wrapText="1"/>
    </xf>
    <xf numFmtId="2" fontId="2" fillId="10" borderId="0" xfId="7" applyNumberFormat="1" applyFont="1" applyFill="1" applyAlignment="1">
      <alignment horizontal="center"/>
    </xf>
    <xf numFmtId="0" fontId="30" fillId="5" borderId="0" xfId="0" applyFont="1" applyFill="1" applyBorder="1"/>
    <xf numFmtId="0" fontId="30" fillId="0" borderId="0" xfId="0" applyFont="1"/>
    <xf numFmtId="0" fontId="30" fillId="0" borderId="2" xfId="0" applyFont="1" applyBorder="1" applyAlignment="1">
      <alignment horizontal="center"/>
    </xf>
    <xf numFmtId="9" fontId="0" fillId="0" borderId="0" xfId="0" applyNumberFormat="1"/>
    <xf numFmtId="0" fontId="0" fillId="0" borderId="0" xfId="0" applyAlignment="1">
      <alignment horizontal="left" indent="1"/>
    </xf>
    <xf numFmtId="2" fontId="30" fillId="0" borderId="2" xfId="0" applyNumberFormat="1" applyFont="1" applyBorder="1" applyAlignment="1">
      <alignment horizontal="center"/>
    </xf>
    <xf numFmtId="0" fontId="31" fillId="18" borderId="2" xfId="0" applyFont="1" applyFill="1" applyBorder="1" applyAlignment="1">
      <alignment horizontal="center"/>
    </xf>
    <xf numFmtId="164" fontId="0" fillId="0" borderId="2" xfId="0" applyNumberFormat="1" applyBorder="1" applyAlignment="1">
      <alignment horizontal="center"/>
    </xf>
    <xf numFmtId="0" fontId="0" fillId="0" borderId="2" xfId="0" applyBorder="1" applyAlignment="1">
      <alignment horizontal="center"/>
    </xf>
    <xf numFmtId="0" fontId="0" fillId="0" borderId="0" xfId="0" applyAlignment="1">
      <alignment horizontal="center"/>
    </xf>
    <xf numFmtId="164" fontId="0" fillId="6" borderId="2" xfId="0" applyNumberFormat="1" applyFill="1" applyBorder="1" applyAlignment="1">
      <alignment horizontal="center"/>
    </xf>
    <xf numFmtId="0" fontId="0" fillId="0" borderId="2" xfId="0" applyBorder="1" applyAlignment="1">
      <alignment horizontal="center" wrapText="1"/>
    </xf>
    <xf numFmtId="164" fontId="0" fillId="0" borderId="2" xfId="0" applyNumberFormat="1" applyBorder="1" applyAlignment="1">
      <alignment horizontal="center"/>
    </xf>
    <xf numFmtId="0" fontId="0" fillId="0" borderId="2" xfId="0" applyBorder="1" applyAlignment="1">
      <alignment horizontal="center"/>
    </xf>
    <xf numFmtId="0" fontId="0" fillId="0" borderId="0" xfId="0" applyAlignment="1">
      <alignment horizontal="center"/>
    </xf>
    <xf numFmtId="164" fontId="0" fillId="6" borderId="2" xfId="0" applyNumberFormat="1" applyFill="1" applyBorder="1" applyAlignment="1">
      <alignment horizontal="center"/>
    </xf>
    <xf numFmtId="0" fontId="0" fillId="0" borderId="2" xfId="0" applyBorder="1" applyAlignment="1">
      <alignment horizontal="center" wrapText="1"/>
    </xf>
    <xf numFmtId="164" fontId="33" fillId="0" borderId="2" xfId="0" applyNumberFormat="1" applyFont="1" applyBorder="1" applyAlignment="1">
      <alignment horizontal="center" vertical="center" wrapText="1"/>
    </xf>
    <xf numFmtId="0" fontId="34" fillId="0" borderId="2" xfId="0" applyFont="1" applyBorder="1" applyAlignment="1">
      <alignment horizontal="center" vertical="center" wrapText="1"/>
    </xf>
    <xf numFmtId="168" fontId="33" fillId="0" borderId="2" xfId="0" applyNumberFormat="1" applyFont="1" applyBorder="1" applyAlignment="1">
      <alignment horizontal="center" vertical="center" wrapText="1"/>
    </xf>
    <xf numFmtId="2" fontId="33" fillId="0" borderId="2" xfId="0" applyNumberFormat="1" applyFont="1" applyBorder="1" applyAlignment="1">
      <alignment horizontal="center" vertical="center" wrapText="1"/>
    </xf>
    <xf numFmtId="0" fontId="33" fillId="20" borderId="2" xfId="0" applyFont="1" applyFill="1" applyBorder="1" applyAlignment="1">
      <alignment horizontal="center" vertical="center" wrapText="1"/>
    </xf>
    <xf numFmtId="0" fontId="32" fillId="0" borderId="2" xfId="0" applyFont="1" applyBorder="1" applyAlignment="1">
      <alignment horizontal="center" vertical="center" wrapText="1"/>
    </xf>
    <xf numFmtId="0" fontId="32" fillId="0" borderId="2" xfId="0" applyFont="1" applyBorder="1"/>
    <xf numFmtId="2" fontId="32" fillId="0" borderId="2" xfId="0" applyNumberFormat="1" applyFont="1" applyBorder="1" applyAlignment="1">
      <alignment horizontal="center"/>
    </xf>
    <xf numFmtId="0" fontId="34" fillId="20" borderId="2" xfId="0" applyFont="1" applyFill="1" applyBorder="1" applyAlignment="1">
      <alignment horizontal="center" vertical="center" wrapText="1"/>
    </xf>
    <xf numFmtId="0" fontId="32" fillId="20" borderId="2" xfId="0" applyFont="1" applyFill="1" applyBorder="1" applyAlignment="1">
      <alignment horizontal="center" vertical="center"/>
    </xf>
    <xf numFmtId="0" fontId="32" fillId="20" borderId="2" xfId="0" applyFont="1" applyFill="1" applyBorder="1" applyAlignment="1">
      <alignment horizontal="center" vertical="center" wrapText="1"/>
    </xf>
    <xf numFmtId="164" fontId="33" fillId="20" borderId="2" xfId="0" applyNumberFormat="1" applyFont="1" applyFill="1" applyBorder="1" applyAlignment="1">
      <alignment horizontal="center" vertical="center" wrapText="1"/>
    </xf>
    <xf numFmtId="164" fontId="32" fillId="0" borderId="2" xfId="0" applyNumberFormat="1" applyFont="1" applyBorder="1" applyAlignment="1">
      <alignment horizontal="center"/>
    </xf>
    <xf numFmtId="0" fontId="35" fillId="0" borderId="2" xfId="0" applyFont="1" applyBorder="1" applyAlignment="1">
      <alignment horizontal="center" vertical="center" wrapText="1"/>
    </xf>
    <xf numFmtId="164" fontId="36" fillId="0" borderId="2" xfId="0" applyNumberFormat="1" applyFont="1" applyBorder="1" applyAlignment="1">
      <alignment horizontal="center" vertical="center" wrapText="1"/>
    </xf>
    <xf numFmtId="0" fontId="37" fillId="0" borderId="26" xfId="0" applyFont="1" applyBorder="1" applyAlignment="1">
      <alignment horizontal="center" vertical="center" wrapText="1"/>
    </xf>
    <xf numFmtId="0" fontId="32" fillId="0" borderId="26" xfId="0" applyFont="1" applyBorder="1" applyAlignment="1">
      <alignment horizontal="center" vertical="center"/>
    </xf>
    <xf numFmtId="0" fontId="32" fillId="0" borderId="0" xfId="0" applyFont="1"/>
    <xf numFmtId="168" fontId="32" fillId="0" borderId="26" xfId="0" applyNumberFormat="1" applyFont="1" applyBorder="1" applyAlignment="1">
      <alignment horizontal="center" vertical="center"/>
    </xf>
    <xf numFmtId="164" fontId="32" fillId="0" borderId="26" xfId="0" applyNumberFormat="1" applyFont="1" applyBorder="1" applyAlignment="1">
      <alignment horizontal="center" vertical="center"/>
    </xf>
    <xf numFmtId="0" fontId="32" fillId="0" borderId="3" xfId="0" applyFont="1" applyBorder="1" applyAlignment="1">
      <alignment horizontal="center" vertical="center" wrapText="1"/>
    </xf>
    <xf numFmtId="0" fontId="36" fillId="0" borderId="3" xfId="0" applyFont="1" applyBorder="1" applyAlignment="1">
      <alignment horizontal="center" vertical="center" wrapText="1"/>
    </xf>
    <xf numFmtId="0" fontId="36" fillId="0" borderId="0" xfId="0" applyFont="1"/>
    <xf numFmtId="164" fontId="0" fillId="0" borderId="2" xfId="0" applyNumberFormat="1" applyBorder="1" applyAlignment="1">
      <alignment horizontal="center"/>
    </xf>
    <xf numFmtId="0" fontId="0" fillId="0" borderId="2" xfId="0" applyBorder="1" applyAlignment="1">
      <alignment horizontal="center"/>
    </xf>
    <xf numFmtId="0" fontId="37" fillId="0" borderId="36" xfId="0" applyFont="1" applyBorder="1" applyAlignment="1">
      <alignment horizontal="center" vertical="center" wrapText="1"/>
    </xf>
    <xf numFmtId="0" fontId="0" fillId="0" borderId="0" xfId="0" applyAlignment="1">
      <alignment horizontal="center"/>
    </xf>
    <xf numFmtId="164" fontId="0" fillId="6" borderId="2" xfId="0" applyNumberFormat="1" applyFill="1" applyBorder="1" applyAlignment="1">
      <alignment horizontal="center"/>
    </xf>
    <xf numFmtId="0" fontId="0" fillId="0" borderId="2" xfId="0" applyBorder="1" applyAlignment="1">
      <alignment horizontal="center" wrapText="1"/>
    </xf>
    <xf numFmtId="0" fontId="33" fillId="0" borderId="26" xfId="0" applyFont="1" applyBorder="1" applyAlignment="1">
      <alignment vertical="center"/>
    </xf>
    <xf numFmtId="0" fontId="33" fillId="0" borderId="26" xfId="0" applyFont="1" applyBorder="1" applyAlignment="1">
      <alignment horizontal="center" vertical="center" wrapText="1"/>
    </xf>
    <xf numFmtId="2" fontId="33" fillId="0" borderId="26" xfId="0" applyNumberFormat="1" applyFont="1" applyBorder="1" applyAlignment="1">
      <alignment horizontal="center" vertical="center"/>
    </xf>
    <xf numFmtId="2" fontId="33" fillId="0" borderId="26" xfId="0" applyNumberFormat="1" applyFont="1" applyBorder="1" applyAlignment="1">
      <alignment horizontal="center" vertical="center" wrapText="1"/>
    </xf>
    <xf numFmtId="0" fontId="37" fillId="20" borderId="2" xfId="0" applyFont="1" applyFill="1" applyBorder="1" applyAlignment="1">
      <alignment horizontal="center" vertical="center" wrapText="1"/>
    </xf>
    <xf numFmtId="0" fontId="37" fillId="0" borderId="2" xfId="0" applyFont="1" applyBorder="1" applyAlignment="1">
      <alignment horizontal="center" vertical="center" wrapText="1"/>
    </xf>
    <xf numFmtId="0" fontId="32" fillId="0" borderId="2" xfId="0" applyFont="1" applyBorder="1" applyAlignment="1">
      <alignment vertical="center"/>
    </xf>
    <xf numFmtId="0" fontId="37" fillId="20" borderId="26" xfId="0" applyFont="1" applyFill="1" applyBorder="1" applyAlignment="1">
      <alignment horizontal="center" vertical="center" wrapText="1"/>
    </xf>
    <xf numFmtId="0" fontId="33" fillId="20" borderId="32" xfId="0" applyFont="1" applyFill="1" applyBorder="1" applyAlignment="1">
      <alignment horizontal="center" vertical="center"/>
    </xf>
    <xf numFmtId="0" fontId="33" fillId="0" borderId="26" xfId="0" applyFont="1" applyBorder="1" applyAlignment="1">
      <alignment horizontal="center" vertical="center"/>
    </xf>
    <xf numFmtId="164" fontId="33" fillId="0" borderId="26" xfId="0" applyNumberFormat="1" applyFont="1" applyBorder="1" applyAlignment="1">
      <alignment horizontal="center" vertical="center"/>
    </xf>
    <xf numFmtId="164" fontId="33" fillId="20" borderId="26" xfId="0" applyNumberFormat="1" applyFont="1" applyFill="1" applyBorder="1" applyAlignment="1">
      <alignment horizontal="center" vertical="center" wrapText="1"/>
    </xf>
    <xf numFmtId="0" fontId="22" fillId="0" borderId="0" xfId="1" applyFont="1"/>
    <xf numFmtId="0" fontId="1" fillId="0" borderId="0" xfId="1"/>
    <xf numFmtId="0" fontId="1" fillId="0" borderId="0" xfId="1" applyFont="1"/>
    <xf numFmtId="0" fontId="22" fillId="21" borderId="3" xfId="1" applyFont="1" applyFill="1" applyBorder="1" applyAlignment="1">
      <alignment horizontal="right"/>
    </xf>
    <xf numFmtId="0" fontId="1" fillId="21" borderId="5" xfId="1" applyFill="1" applyBorder="1" applyAlignment="1">
      <alignment horizontal="left"/>
    </xf>
    <xf numFmtId="0" fontId="22" fillId="21" borderId="5" xfId="1" applyFont="1" applyFill="1" applyBorder="1" applyAlignment="1">
      <alignment horizontal="right"/>
    </xf>
    <xf numFmtId="0" fontId="1" fillId="21" borderId="4" xfId="1" applyFill="1" applyBorder="1" applyAlignment="1">
      <alignment horizontal="left"/>
    </xf>
    <xf numFmtId="0" fontId="22" fillId="22" borderId="3" xfId="1" applyFont="1" applyFill="1" applyBorder="1" applyAlignment="1">
      <alignment horizontal="right"/>
    </xf>
    <xf numFmtId="0" fontId="1" fillId="22" borderId="5" xfId="1" applyFill="1" applyBorder="1" applyAlignment="1">
      <alignment horizontal="left"/>
    </xf>
    <xf numFmtId="0" fontId="22" fillId="22" borderId="5" xfId="1" applyFont="1" applyFill="1" applyBorder="1" applyAlignment="1">
      <alignment horizontal="right"/>
    </xf>
    <xf numFmtId="0" fontId="1" fillId="22" borderId="4" xfId="1" applyFill="1" applyBorder="1" applyAlignment="1">
      <alignment horizontal="left"/>
    </xf>
    <xf numFmtId="0" fontId="22" fillId="23" borderId="6" xfId="1" applyFont="1" applyFill="1" applyBorder="1" applyAlignment="1">
      <alignment horizontal="centerContinuous"/>
    </xf>
    <xf numFmtId="0" fontId="1" fillId="23" borderId="8" xfId="1" applyFill="1" applyBorder="1" applyAlignment="1">
      <alignment horizontal="centerContinuous"/>
    </xf>
    <xf numFmtId="0" fontId="22" fillId="24" borderId="6" xfId="1" applyFont="1" applyFill="1" applyBorder="1" applyAlignment="1">
      <alignment horizontal="centerContinuous"/>
    </xf>
    <xf numFmtId="0" fontId="1" fillId="24" borderId="8" xfId="1" applyFill="1" applyBorder="1" applyAlignment="1">
      <alignment horizontal="centerContinuous"/>
    </xf>
    <xf numFmtId="0" fontId="22" fillId="21" borderId="9" xfId="1" applyFont="1" applyFill="1" applyBorder="1" applyAlignment="1">
      <alignment horizontal="center"/>
    </xf>
    <xf numFmtId="0" fontId="22" fillId="21" borderId="10" xfId="1" applyFont="1" applyFill="1" applyBorder="1" applyAlignment="1">
      <alignment horizontal="center"/>
    </xf>
    <xf numFmtId="0" fontId="22" fillId="22" borderId="9" xfId="1" applyFont="1" applyFill="1" applyBorder="1" applyAlignment="1">
      <alignment horizontal="center"/>
    </xf>
    <xf numFmtId="0" fontId="22" fillId="22" borderId="10" xfId="1" applyFont="1" applyFill="1" applyBorder="1" applyAlignment="1">
      <alignment horizontal="center"/>
    </xf>
    <xf numFmtId="2" fontId="1" fillId="21" borderId="9" xfId="1" applyNumberFormat="1" applyFill="1" applyBorder="1" applyAlignment="1">
      <alignment horizontal="center"/>
    </xf>
    <xf numFmtId="0" fontId="1" fillId="21" borderId="10" xfId="1" applyFill="1" applyBorder="1" applyAlignment="1">
      <alignment horizontal="center"/>
    </xf>
    <xf numFmtId="2" fontId="1" fillId="22" borderId="9" xfId="1" applyNumberFormat="1" applyFill="1" applyBorder="1" applyAlignment="1">
      <alignment horizontal="center"/>
    </xf>
    <xf numFmtId="2" fontId="1" fillId="22" borderId="10" xfId="1" applyNumberFormat="1" applyFill="1" applyBorder="1" applyAlignment="1">
      <alignment horizontal="center"/>
    </xf>
    <xf numFmtId="2" fontId="1" fillId="22" borderId="9" xfId="1" applyNumberFormat="1" applyFont="1" applyFill="1" applyBorder="1" applyAlignment="1">
      <alignment horizontal="center"/>
    </xf>
    <xf numFmtId="2" fontId="1" fillId="22" borderId="10" xfId="1" applyNumberFormat="1" applyFont="1" applyFill="1" applyBorder="1" applyAlignment="1">
      <alignment horizontal="center"/>
    </xf>
    <xf numFmtId="2" fontId="1" fillId="21" borderId="11" xfId="1" applyNumberFormat="1" applyFill="1" applyBorder="1" applyAlignment="1">
      <alignment horizontal="center"/>
    </xf>
    <xf numFmtId="0" fontId="1" fillId="21" borderId="13" xfId="1" applyFill="1" applyBorder="1" applyAlignment="1">
      <alignment horizontal="center"/>
    </xf>
    <xf numFmtId="2" fontId="1" fillId="25" borderId="9" xfId="1" applyNumberFormat="1" applyFont="1" applyFill="1" applyBorder="1" applyAlignment="1">
      <alignment horizontal="center"/>
    </xf>
    <xf numFmtId="0" fontId="1" fillId="25" borderId="10" xfId="1" applyFont="1" applyFill="1" applyBorder="1" applyAlignment="1">
      <alignment horizontal="center"/>
    </xf>
    <xf numFmtId="0" fontId="1" fillId="0" borderId="9" xfId="1" applyBorder="1" applyAlignment="1">
      <alignment horizontal="center"/>
    </xf>
    <xf numFmtId="0" fontId="1" fillId="0" borderId="10" xfId="1" applyBorder="1" applyAlignment="1">
      <alignment horizontal="center"/>
    </xf>
    <xf numFmtId="2" fontId="1" fillId="25" borderId="11" xfId="1" applyNumberFormat="1" applyFill="1" applyBorder="1" applyAlignment="1">
      <alignment horizontal="center"/>
    </xf>
    <xf numFmtId="0" fontId="1" fillId="25" borderId="13" xfId="1" applyFill="1" applyBorder="1" applyAlignment="1">
      <alignment horizontal="center"/>
    </xf>
    <xf numFmtId="2" fontId="1" fillId="0" borderId="3" xfId="1" applyNumberFormat="1" applyBorder="1" applyAlignment="1">
      <alignment horizontal="center"/>
    </xf>
    <xf numFmtId="0" fontId="1" fillId="0" borderId="4" xfId="1" applyBorder="1" applyAlignment="1">
      <alignment horizontal="center"/>
    </xf>
    <xf numFmtId="2" fontId="1" fillId="25" borderId="6" xfId="1" applyNumberFormat="1" applyFill="1" applyBorder="1" applyAlignment="1">
      <alignment horizontal="center"/>
    </xf>
    <xf numFmtId="0" fontId="1" fillId="25" borderId="8" xfId="1" applyFill="1" applyBorder="1" applyAlignment="1">
      <alignment horizontal="center"/>
    </xf>
    <xf numFmtId="2" fontId="1" fillId="25" borderId="9" xfId="1" applyNumberFormat="1" applyFill="1" applyBorder="1" applyAlignment="1">
      <alignment horizontal="center"/>
    </xf>
    <xf numFmtId="0" fontId="1" fillId="25" borderId="10" xfId="1" applyFill="1" applyBorder="1" applyAlignment="1">
      <alignment horizontal="center"/>
    </xf>
    <xf numFmtId="0" fontId="1" fillId="0" borderId="2" xfId="1" applyBorder="1"/>
    <xf numFmtId="0" fontId="1" fillId="25" borderId="2" xfId="1" applyFill="1" applyBorder="1"/>
    <xf numFmtId="0" fontId="28" fillId="0" borderId="2" xfId="0" applyFont="1" applyBorder="1" applyAlignment="1">
      <alignment horizontal="center"/>
    </xf>
    <xf numFmtId="2" fontId="28" fillId="0" borderId="2" xfId="0" applyNumberFormat="1" applyFont="1" applyBorder="1" applyAlignment="1">
      <alignment horizontal="center"/>
    </xf>
    <xf numFmtId="9" fontId="28" fillId="0" borderId="0" xfId="4" applyFont="1"/>
    <xf numFmtId="9" fontId="28" fillId="18" borderId="0" xfId="4" applyFont="1" applyFill="1"/>
    <xf numFmtId="9" fontId="32" fillId="0" borderId="26" xfId="4" applyNumberFormat="1" applyFont="1" applyBorder="1" applyAlignment="1">
      <alignment horizontal="center" vertical="center"/>
    </xf>
    <xf numFmtId="0" fontId="37" fillId="0" borderId="42" xfId="0" applyFont="1" applyBorder="1" applyAlignment="1">
      <alignment horizontal="center" vertical="center" wrapText="1"/>
    </xf>
    <xf numFmtId="44" fontId="0" fillId="0" borderId="0" xfId="0" applyNumberFormat="1"/>
    <xf numFmtId="9" fontId="32" fillId="0" borderId="2" xfId="4" applyFont="1" applyBorder="1" applyAlignment="1">
      <alignment horizontal="center"/>
    </xf>
    <xf numFmtId="164" fontId="1" fillId="21" borderId="9" xfId="1" applyNumberFormat="1" applyFill="1" applyBorder="1" applyAlignment="1">
      <alignment horizontal="center"/>
    </xf>
    <xf numFmtId="164" fontId="1" fillId="21" borderId="10" xfId="1" applyNumberFormat="1" applyFill="1" applyBorder="1" applyAlignment="1">
      <alignment horizontal="center"/>
    </xf>
    <xf numFmtId="164" fontId="1" fillId="22" borderId="9" xfId="1" applyNumberFormat="1" applyFill="1" applyBorder="1" applyAlignment="1">
      <alignment horizontal="center"/>
    </xf>
    <xf numFmtId="164" fontId="1" fillId="22" borderId="10" xfId="1" applyNumberFormat="1" applyFill="1" applyBorder="1" applyAlignment="1">
      <alignment horizontal="center"/>
    </xf>
    <xf numFmtId="164" fontId="1" fillId="0" borderId="9" xfId="1" applyNumberFormat="1" applyFont="1" applyFill="1" applyBorder="1" applyAlignment="1">
      <alignment horizontal="center"/>
    </xf>
    <xf numFmtId="164" fontId="1" fillId="0" borderId="10" xfId="1" applyNumberFormat="1" applyFont="1" applyFill="1" applyBorder="1" applyAlignment="1">
      <alignment horizontal="center"/>
    </xf>
    <xf numFmtId="164" fontId="1" fillId="0" borderId="9" xfId="1" applyNumberFormat="1" applyBorder="1" applyAlignment="1">
      <alignment horizontal="center"/>
    </xf>
    <xf numFmtId="164" fontId="1" fillId="21" borderId="11" xfId="1" applyNumberFormat="1" applyFill="1" applyBorder="1" applyAlignment="1">
      <alignment horizontal="center"/>
    </xf>
    <xf numFmtId="164" fontId="1" fillId="21" borderId="13" xfId="1" applyNumberFormat="1" applyFill="1" applyBorder="1" applyAlignment="1">
      <alignment horizontal="center"/>
    </xf>
    <xf numFmtId="164" fontId="1" fillId="0" borderId="0" xfId="1" applyNumberFormat="1" applyFill="1" applyBorder="1" applyAlignment="1">
      <alignment horizontal="center"/>
    </xf>
    <xf numFmtId="164" fontId="1" fillId="25" borderId="6" xfId="1" applyNumberFormat="1" applyFill="1" applyBorder="1" applyAlignment="1">
      <alignment horizontal="center"/>
    </xf>
    <xf numFmtId="164" fontId="1" fillId="25" borderId="8" xfId="1" applyNumberFormat="1" applyFill="1" applyBorder="1" applyAlignment="1">
      <alignment horizontal="center"/>
    </xf>
    <xf numFmtId="164" fontId="1" fillId="25" borderId="11" xfId="1" applyNumberFormat="1" applyFill="1" applyBorder="1" applyAlignment="1">
      <alignment horizontal="center"/>
    </xf>
    <xf numFmtId="164" fontId="1" fillId="25" borderId="13" xfId="1" applyNumberFormat="1" applyFill="1" applyBorder="1" applyAlignment="1">
      <alignment horizontal="center"/>
    </xf>
    <xf numFmtId="0" fontId="40" fillId="0" borderId="0" xfId="1" applyFont="1"/>
    <xf numFmtId="0" fontId="39" fillId="0" borderId="2" xfId="0" applyFont="1" applyBorder="1" applyAlignment="1">
      <alignment horizontal="center"/>
    </xf>
    <xf numFmtId="0" fontId="33" fillId="20" borderId="2" xfId="0" applyFont="1" applyFill="1" applyBorder="1" applyAlignment="1">
      <alignment horizontal="center" vertical="center"/>
    </xf>
    <xf numFmtId="164" fontId="33" fillId="0" borderId="2" xfId="0" applyNumberFormat="1" applyFont="1" applyBorder="1" applyAlignment="1">
      <alignment horizontal="center" vertical="center"/>
    </xf>
    <xf numFmtId="164" fontId="32" fillId="0" borderId="26" xfId="4" applyNumberFormat="1" applyFont="1" applyBorder="1" applyAlignment="1">
      <alignment horizontal="center" vertical="center"/>
    </xf>
    <xf numFmtId="0" fontId="0" fillId="0" borderId="0" xfId="0" applyAlignment="1">
      <alignment horizontal="center"/>
    </xf>
    <xf numFmtId="2" fontId="32" fillId="0" borderId="0" xfId="0" applyNumberFormat="1" applyFont="1"/>
    <xf numFmtId="0" fontId="29" fillId="0" borderId="0" xfId="0" applyFont="1" applyAlignment="1">
      <alignment horizontal="center" vertical="center"/>
    </xf>
    <xf numFmtId="49" fontId="41" fillId="0" borderId="0" xfId="0" applyNumberFormat="1" applyFont="1" applyFill="1"/>
    <xf numFmtId="0" fontId="42" fillId="0" borderId="0" xfId="0" applyFont="1" applyFill="1"/>
    <xf numFmtId="0" fontId="42" fillId="0" borderId="0" xfId="0" applyFont="1"/>
    <xf numFmtId="0" fontId="43" fillId="0" borderId="0" xfId="0" applyFont="1" applyAlignment="1"/>
    <xf numFmtId="0" fontId="44" fillId="0" borderId="0" xfId="0" applyFont="1"/>
    <xf numFmtId="0" fontId="45" fillId="0" borderId="0" xfId="0" applyFont="1" applyAlignment="1"/>
    <xf numFmtId="0" fontId="46" fillId="0" borderId="0" xfId="0" applyFont="1"/>
    <xf numFmtId="0" fontId="0" fillId="0" borderId="9" xfId="0" applyBorder="1"/>
    <xf numFmtId="0" fontId="0" fillId="0" borderId="15" xfId="0" applyBorder="1" applyAlignment="1">
      <alignment horizontal="center"/>
    </xf>
    <xf numFmtId="0" fontId="12" fillId="0" borderId="43" xfId="0" applyFont="1" applyBorder="1" applyAlignment="1">
      <alignment horizontal="center" vertical="center" wrapText="1"/>
    </xf>
    <xf numFmtId="0" fontId="12" fillId="0" borderId="44" xfId="0" applyFont="1" applyBorder="1" applyAlignment="1">
      <alignment horizontal="center" vertical="center" wrapText="1"/>
    </xf>
    <xf numFmtId="0" fontId="12" fillId="0" borderId="45" xfId="0" applyFont="1" applyBorder="1" applyAlignment="1">
      <alignment horizontal="center" vertical="center" wrapText="1"/>
    </xf>
    <xf numFmtId="0" fontId="5" fillId="0" borderId="0" xfId="0" applyFont="1" applyAlignment="1">
      <alignment vertical="top" wrapText="1"/>
    </xf>
    <xf numFmtId="0" fontId="44" fillId="0" borderId="0" xfId="0" applyFont="1" applyAlignment="1"/>
    <xf numFmtId="0" fontId="45" fillId="0" borderId="12" xfId="0" applyFont="1" applyBorder="1" applyAlignment="1"/>
    <xf numFmtId="0" fontId="46" fillId="0" borderId="12" xfId="0" applyFont="1" applyBorder="1" applyAlignment="1"/>
    <xf numFmtId="0" fontId="0" fillId="0" borderId="10" xfId="0" applyBorder="1"/>
    <xf numFmtId="164" fontId="5" fillId="0" borderId="0" xfId="0" applyNumberFormat="1" applyFont="1" applyAlignment="1">
      <alignment horizontal="right"/>
    </xf>
    <xf numFmtId="176" fontId="12" fillId="0" borderId="0" xfId="0" applyNumberFormat="1" applyFont="1"/>
    <xf numFmtId="0" fontId="12" fillId="0" borderId="0" xfId="0" applyFont="1" applyAlignment="1">
      <alignment horizontal="left"/>
    </xf>
    <xf numFmtId="164" fontId="0" fillId="6" borderId="0" xfId="0" applyNumberFormat="1" applyFill="1"/>
    <xf numFmtId="164" fontId="0" fillId="6" borderId="2" xfId="0" applyNumberFormat="1" applyFill="1" applyBorder="1" applyAlignment="1">
      <alignment horizontal="center"/>
    </xf>
    <xf numFmtId="164" fontId="0" fillId="0" borderId="2" xfId="0" applyNumberFormat="1" applyBorder="1" applyAlignment="1">
      <alignment horizontal="center"/>
    </xf>
    <xf numFmtId="0" fontId="0" fillId="0" borderId="2" xfId="0" applyBorder="1" applyAlignment="1">
      <alignment horizontal="center"/>
    </xf>
    <xf numFmtId="164" fontId="0" fillId="6" borderId="2" xfId="0" applyNumberFormat="1" applyFill="1" applyBorder="1" applyAlignment="1">
      <alignment horizontal="center"/>
    </xf>
    <xf numFmtId="0" fontId="0" fillId="0" borderId="0" xfId="0" applyAlignment="1">
      <alignment horizontal="center"/>
    </xf>
    <xf numFmtId="168" fontId="0" fillId="6" borderId="2" xfId="0" applyNumberFormat="1" applyFill="1" applyBorder="1" applyAlignment="1">
      <alignment horizontal="center"/>
    </xf>
    <xf numFmtId="0" fontId="0" fillId="6" borderId="0" xfId="0" applyFill="1"/>
    <xf numFmtId="168" fontId="0" fillId="6" borderId="0" xfId="0" applyNumberFormat="1" applyFill="1" applyAlignment="1">
      <alignment horizontal="center"/>
    </xf>
    <xf numFmtId="0" fontId="0" fillId="0" borderId="46" xfId="0" applyBorder="1" applyAlignment="1">
      <alignment horizontal="center" wrapText="1"/>
    </xf>
    <xf numFmtId="0" fontId="0" fillId="0" borderId="47" xfId="0" applyBorder="1" applyAlignment="1">
      <alignment wrapText="1"/>
    </xf>
    <xf numFmtId="1" fontId="0" fillId="0" borderId="46" xfId="0" applyNumberFormat="1" applyBorder="1" applyAlignment="1">
      <alignment horizontal="center"/>
    </xf>
    <xf numFmtId="0" fontId="0" fillId="0" borderId="47" xfId="0" applyBorder="1"/>
    <xf numFmtId="164" fontId="0" fillId="0" borderId="47" xfId="0" applyNumberFormat="1" applyBorder="1"/>
    <xf numFmtId="1" fontId="0" fillId="0" borderId="48" xfId="0" applyNumberFormat="1" applyBorder="1" applyAlignment="1">
      <alignment horizontal="center"/>
    </xf>
    <xf numFmtId="1" fontId="0" fillId="6" borderId="25" xfId="0" applyNumberFormat="1" applyFill="1" applyBorder="1"/>
    <xf numFmtId="164" fontId="0" fillId="0" borderId="49" xfId="0" applyNumberFormat="1" applyBorder="1"/>
    <xf numFmtId="0" fontId="0" fillId="0" borderId="3" xfId="0" applyBorder="1" applyAlignment="1">
      <alignment horizontal="center" wrapText="1"/>
    </xf>
    <xf numFmtId="2" fontId="0" fillId="0" borderId="3" xfId="0" applyNumberFormat="1" applyBorder="1" applyAlignment="1">
      <alignment horizontal="center"/>
    </xf>
    <xf numFmtId="1" fontId="0" fillId="6" borderId="2" xfId="0" applyNumberFormat="1" applyFill="1" applyBorder="1"/>
    <xf numFmtId="164" fontId="0" fillId="0" borderId="2" xfId="0" applyNumberFormat="1" applyBorder="1" applyAlignment="1">
      <alignment horizontal="center"/>
    </xf>
    <xf numFmtId="0" fontId="0" fillId="0" borderId="2" xfId="0" applyBorder="1" applyAlignment="1">
      <alignment horizontal="center"/>
    </xf>
    <xf numFmtId="0" fontId="37" fillId="20" borderId="2" xfId="0" applyFont="1" applyFill="1" applyBorder="1" applyAlignment="1">
      <alignment horizontal="center" vertical="center"/>
    </xf>
    <xf numFmtId="0" fontId="37" fillId="20" borderId="2" xfId="0" applyFont="1" applyFill="1" applyBorder="1" applyAlignment="1">
      <alignment horizontal="center" vertical="center" wrapText="1"/>
    </xf>
    <xf numFmtId="0" fontId="33" fillId="0" borderId="2" xfId="0" applyFont="1" applyBorder="1" applyAlignment="1">
      <alignment horizontal="center" vertical="center" wrapText="1"/>
    </xf>
    <xf numFmtId="0" fontId="37" fillId="0" borderId="2" xfId="0" applyFont="1" applyBorder="1" applyAlignment="1">
      <alignment horizontal="center" vertical="center" wrapText="1"/>
    </xf>
    <xf numFmtId="0" fontId="33" fillId="0" borderId="31" xfId="0" applyFont="1" applyBorder="1" applyAlignment="1">
      <alignment horizontal="center" vertical="center" wrapText="1"/>
    </xf>
    <xf numFmtId="0" fontId="33" fillId="0" borderId="35" xfId="0" applyFont="1" applyBorder="1" applyAlignment="1">
      <alignment horizontal="center" vertical="center" wrapText="1"/>
    </xf>
    <xf numFmtId="0" fontId="33" fillId="0" borderId="32" xfId="0" applyFont="1" applyBorder="1" applyAlignment="1">
      <alignment horizontal="center" vertical="center" wrapText="1"/>
    </xf>
    <xf numFmtId="0" fontId="37" fillId="0" borderId="2" xfId="0" applyFont="1" applyBorder="1" applyAlignment="1">
      <alignment horizontal="center" vertical="center"/>
    </xf>
    <xf numFmtId="0" fontId="37" fillId="0" borderId="31" xfId="0" applyFont="1" applyBorder="1" applyAlignment="1">
      <alignment horizontal="center" vertical="center" wrapText="1"/>
    </xf>
    <xf numFmtId="0" fontId="37" fillId="0" borderId="32" xfId="0" applyFont="1" applyBorder="1" applyAlignment="1">
      <alignment horizontal="center" vertical="center" wrapText="1"/>
    </xf>
    <xf numFmtId="0" fontId="32" fillId="0" borderId="31" xfId="0" applyFont="1" applyBorder="1" applyAlignment="1">
      <alignment horizontal="center" vertical="center"/>
    </xf>
    <xf numFmtId="0" fontId="32" fillId="0" borderId="32" xfId="0" applyFont="1" applyBorder="1" applyAlignment="1">
      <alignment horizontal="center" vertical="center"/>
    </xf>
    <xf numFmtId="0" fontId="37" fillId="0" borderId="36" xfId="0" applyFont="1" applyBorder="1" applyAlignment="1">
      <alignment horizontal="center" vertical="center" wrapText="1"/>
    </xf>
    <xf numFmtId="0" fontId="37" fillId="0" borderId="33" xfId="0" applyFont="1" applyBorder="1" applyAlignment="1">
      <alignment horizontal="center" vertical="center" wrapText="1"/>
    </xf>
    <xf numFmtId="0" fontId="37" fillId="20" borderId="31" xfId="0" applyFont="1" applyFill="1" applyBorder="1" applyAlignment="1">
      <alignment horizontal="center" vertical="center"/>
    </xf>
    <xf numFmtId="0" fontId="37" fillId="20" borderId="35" xfId="0" applyFont="1" applyFill="1" applyBorder="1" applyAlignment="1">
      <alignment horizontal="center" vertical="center"/>
    </xf>
    <xf numFmtId="0" fontId="37" fillId="20" borderId="37" xfId="0" applyFont="1" applyFill="1" applyBorder="1" applyAlignment="1">
      <alignment horizontal="center" vertical="center"/>
    </xf>
    <xf numFmtId="0" fontId="37" fillId="20" borderId="23" xfId="0" applyFont="1" applyFill="1" applyBorder="1" applyAlignment="1">
      <alignment horizontal="center" vertical="center" wrapText="1"/>
    </xf>
    <xf numFmtId="0" fontId="37" fillId="20" borderId="27" xfId="0" applyFont="1" applyFill="1" applyBorder="1" applyAlignment="1">
      <alignment horizontal="center" vertical="center" wrapText="1"/>
    </xf>
    <xf numFmtId="0" fontId="37" fillId="20" borderId="38" xfId="0" applyFont="1" applyFill="1" applyBorder="1" applyAlignment="1">
      <alignment horizontal="center" vertical="center" wrapText="1"/>
    </xf>
    <xf numFmtId="0" fontId="37" fillId="20" borderId="24" xfId="0" applyFont="1" applyFill="1" applyBorder="1" applyAlignment="1">
      <alignment horizontal="center" vertical="center" wrapText="1"/>
    </xf>
    <xf numFmtId="0" fontId="37" fillId="20" borderId="25" xfId="0" applyFont="1" applyFill="1" applyBorder="1" applyAlignment="1">
      <alignment horizontal="center" vertical="center" wrapText="1"/>
    </xf>
    <xf numFmtId="0" fontId="37" fillId="20" borderId="39" xfId="0" applyFont="1" applyFill="1" applyBorder="1" applyAlignment="1">
      <alignment horizontal="center" vertical="center" wrapText="1"/>
    </xf>
    <xf numFmtId="0" fontId="37" fillId="20" borderId="40" xfId="0" applyFont="1" applyFill="1" applyBorder="1" applyAlignment="1">
      <alignment horizontal="center" vertical="center" wrapText="1"/>
    </xf>
    <xf numFmtId="0" fontId="37" fillId="20" borderId="41" xfId="0" applyFont="1" applyFill="1" applyBorder="1" applyAlignment="1">
      <alignment horizontal="center" vertical="center" wrapText="1"/>
    </xf>
    <xf numFmtId="0" fontId="34" fillId="0" borderId="31" xfId="0" applyFont="1" applyBorder="1" applyAlignment="1">
      <alignment horizontal="center" vertical="center"/>
    </xf>
    <xf numFmtId="0" fontId="34" fillId="0" borderId="32" xfId="0" applyFont="1" applyBorder="1" applyAlignment="1">
      <alignment horizontal="center" vertical="center"/>
    </xf>
    <xf numFmtId="0" fontId="37" fillId="0" borderId="23" xfId="0" applyFont="1" applyBorder="1" applyAlignment="1">
      <alignment horizontal="center" vertical="center" wrapText="1"/>
    </xf>
    <xf numFmtId="0" fontId="37" fillId="0" borderId="28" xfId="0" applyFont="1" applyBorder="1" applyAlignment="1">
      <alignment horizontal="center" vertical="center" wrapText="1"/>
    </xf>
    <xf numFmtId="0" fontId="37" fillId="0" borderId="36" xfId="0" applyFont="1" applyBorder="1" applyAlignment="1">
      <alignment horizontal="center" vertical="center"/>
    </xf>
    <xf numFmtId="0" fontId="37" fillId="0" borderId="34" xfId="0" applyFont="1" applyBorder="1" applyAlignment="1">
      <alignment horizontal="center" vertical="center"/>
    </xf>
    <xf numFmtId="0" fontId="37" fillId="0" borderId="33" xfId="0" applyFont="1" applyBorder="1" applyAlignment="1">
      <alignment horizontal="center" vertical="center"/>
    </xf>
    <xf numFmtId="0" fontId="37" fillId="0" borderId="34" xfId="0" applyFont="1" applyBorder="1" applyAlignment="1">
      <alignment horizontal="center" vertical="center" wrapText="1"/>
    </xf>
    <xf numFmtId="0" fontId="35" fillId="0" borderId="2" xfId="0" applyFont="1" applyBorder="1" applyAlignment="1">
      <alignment horizontal="center" vertical="center" wrapText="1"/>
    </xf>
    <xf numFmtId="0" fontId="34" fillId="20" borderId="2" xfId="0" applyFont="1" applyFill="1" applyBorder="1" applyAlignment="1">
      <alignment horizontal="center" vertical="center"/>
    </xf>
    <xf numFmtId="0" fontId="34" fillId="20" borderId="2" xfId="0" applyFont="1" applyFill="1" applyBorder="1" applyAlignment="1">
      <alignment horizontal="center" vertical="center" wrapText="1"/>
    </xf>
    <xf numFmtId="0" fontId="35" fillId="20" borderId="2" xfId="0" applyFont="1" applyFill="1" applyBorder="1" applyAlignment="1">
      <alignment horizontal="center" vertical="center"/>
    </xf>
    <xf numFmtId="0" fontId="34" fillId="0" borderId="2" xfId="0" applyFont="1" applyBorder="1" applyAlignment="1">
      <alignment horizontal="center" vertical="center" wrapText="1"/>
    </xf>
    <xf numFmtId="0" fontId="32" fillId="0" borderId="2" xfId="0" applyFont="1" applyBorder="1" applyAlignment="1">
      <alignment horizontal="center" vertical="center" wrapText="1"/>
    </xf>
    <xf numFmtId="0" fontId="34" fillId="0" borderId="14" xfId="0" applyFont="1" applyBorder="1" applyAlignment="1">
      <alignment horizontal="center" vertical="center"/>
    </xf>
    <xf numFmtId="0" fontId="34" fillId="0" borderId="16" xfId="0" applyFont="1" applyBorder="1" applyAlignment="1">
      <alignment horizontal="center" vertical="center"/>
    </xf>
    <xf numFmtId="0" fontId="37" fillId="0" borderId="31" xfId="0" applyFont="1" applyBorder="1" applyAlignment="1">
      <alignment horizontal="center" vertical="center"/>
    </xf>
    <xf numFmtId="0" fontId="37" fillId="0" borderId="37" xfId="0" applyFont="1" applyBorder="1" applyAlignment="1">
      <alignment horizontal="center" vertical="center"/>
    </xf>
    <xf numFmtId="0" fontId="37" fillId="20" borderId="32" xfId="0" applyFont="1" applyFill="1" applyBorder="1" applyAlignment="1">
      <alignment horizontal="center" vertical="center"/>
    </xf>
    <xf numFmtId="0" fontId="0" fillId="0" borderId="50" xfId="0" applyBorder="1" applyAlignment="1">
      <alignment horizontal="center"/>
    </xf>
    <xf numFmtId="0" fontId="0" fillId="0" borderId="51" xfId="0" applyBorder="1" applyAlignment="1">
      <alignment horizontal="center"/>
    </xf>
    <xf numFmtId="0" fontId="0" fillId="0" borderId="52" xfId="0" applyBorder="1" applyAlignment="1">
      <alignment horizontal="center"/>
    </xf>
    <xf numFmtId="0" fontId="0" fillId="0" borderId="12" xfId="0" applyBorder="1" applyAlignment="1">
      <alignment horizontal="center"/>
    </xf>
    <xf numFmtId="164" fontId="0" fillId="6" borderId="9" xfId="0" applyNumberFormat="1" applyFill="1" applyBorder="1" applyAlignment="1">
      <alignment horizontal="center"/>
    </xf>
    <xf numFmtId="164" fontId="0" fillId="6" borderId="0" xfId="0" applyNumberFormat="1" applyFill="1" applyBorder="1" applyAlignment="1">
      <alignment horizontal="center"/>
    </xf>
    <xf numFmtId="164" fontId="0" fillId="6" borderId="2" xfId="0" applyNumberFormat="1" applyFill="1" applyBorder="1" applyAlignment="1">
      <alignment horizontal="center"/>
    </xf>
    <xf numFmtId="0" fontId="0" fillId="0" borderId="0" xfId="0" applyAlignment="1">
      <alignment horizontal="center"/>
    </xf>
    <xf numFmtId="0" fontId="29" fillId="0" borderId="0" xfId="0" applyFont="1" applyAlignment="1">
      <alignment horizontal="center" vertical="center" wrapText="1"/>
    </xf>
    <xf numFmtId="0" fontId="29" fillId="0" borderId="0" xfId="0" applyFont="1" applyAlignment="1">
      <alignment horizontal="center" vertical="center"/>
    </xf>
    <xf numFmtId="0" fontId="0" fillId="0" borderId="0" xfId="0" applyAlignment="1">
      <alignment horizontal="center" wrapText="1"/>
    </xf>
    <xf numFmtId="0" fontId="1" fillId="0" borderId="0" xfId="1" applyFont="1" applyAlignment="1">
      <alignment horizontal="left" wrapText="1"/>
    </xf>
    <xf numFmtId="0" fontId="1" fillId="0" borderId="0" xfId="1" applyFont="1" applyBorder="1" applyAlignment="1">
      <alignment horizontal="left" wrapText="1"/>
    </xf>
    <xf numFmtId="0" fontId="28" fillId="0" borderId="0" xfId="0" applyFont="1" applyAlignment="1">
      <alignment horizontal="center" vertical="center" wrapText="1"/>
    </xf>
    <xf numFmtId="0" fontId="12" fillId="10" borderId="0" xfId="7" applyFont="1" applyFill="1" applyBorder="1" applyAlignment="1">
      <alignment horizontal="center" wrapText="1"/>
    </xf>
    <xf numFmtId="0" fontId="12" fillId="10" borderId="12" xfId="7" applyFont="1" applyFill="1" applyBorder="1" applyAlignment="1">
      <alignment horizontal="center" wrapText="1"/>
    </xf>
    <xf numFmtId="0" fontId="5" fillId="15" borderId="0" xfId="7" applyFont="1" applyFill="1" applyBorder="1" applyAlignment="1">
      <alignment horizontal="center"/>
    </xf>
    <xf numFmtId="0" fontId="12" fillId="0" borderId="15" xfId="0" applyFont="1" applyBorder="1" applyAlignment="1">
      <alignment horizontal="center" vertical="center" wrapText="1"/>
    </xf>
    <xf numFmtId="0" fontId="12" fillId="0" borderId="44" xfId="0" applyFont="1" applyBorder="1" applyAlignment="1">
      <alignment horizontal="center" vertical="center" wrapText="1"/>
    </xf>
    <xf numFmtId="0" fontId="12" fillId="0" borderId="9" xfId="0" applyFont="1" applyBorder="1" applyAlignment="1">
      <alignment horizontal="center" vertical="center" wrapText="1"/>
    </xf>
    <xf numFmtId="0" fontId="12" fillId="0" borderId="45" xfId="0" applyFont="1" applyBorder="1" applyAlignment="1">
      <alignment horizontal="center" vertical="center" wrapText="1"/>
    </xf>
    <xf numFmtId="0" fontId="5" fillId="0" borderId="0" xfId="0" applyFont="1" applyAlignment="1">
      <alignment horizontal="left" vertical="top" wrapText="1"/>
    </xf>
    <xf numFmtId="0" fontId="12" fillId="0" borderId="6" xfId="0" applyFont="1" applyBorder="1" applyAlignment="1">
      <alignment horizontal="center" vertical="center"/>
    </xf>
    <xf numFmtId="0" fontId="12" fillId="0" borderId="7" xfId="0" applyFont="1" applyBorder="1" applyAlignment="1">
      <alignment horizontal="center" vertical="center"/>
    </xf>
    <xf numFmtId="0" fontId="12" fillId="0" borderId="11" xfId="0" applyFont="1" applyBorder="1" applyAlignment="1">
      <alignment horizontal="center" vertical="center"/>
    </xf>
    <xf numFmtId="0" fontId="12" fillId="0" borderId="12" xfId="0" applyFont="1" applyBorder="1" applyAlignment="1">
      <alignment horizontal="center" vertical="center"/>
    </xf>
    <xf numFmtId="0" fontId="12" fillId="0" borderId="0"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11" xfId="0" applyFont="1" applyBorder="1" applyAlignment="1">
      <alignment horizontal="center" vertical="center" wrapText="1"/>
    </xf>
    <xf numFmtId="0" fontId="12" fillId="0" borderId="12" xfId="0" applyFont="1" applyBorder="1" applyAlignment="1">
      <alignment horizontal="center" vertical="center" wrapText="1"/>
    </xf>
    <xf numFmtId="0" fontId="12" fillId="0" borderId="13" xfId="0" applyFont="1" applyBorder="1" applyAlignment="1">
      <alignment horizontal="center" vertical="center" wrapText="1"/>
    </xf>
    <xf numFmtId="0" fontId="12" fillId="0" borderId="6" xfId="0" applyFont="1" applyBorder="1" applyAlignment="1">
      <alignment horizontal="center" vertical="center" wrapText="1"/>
    </xf>
    <xf numFmtId="0" fontId="12" fillId="0" borderId="7" xfId="0" applyFont="1" applyBorder="1" applyAlignment="1">
      <alignment horizontal="center" vertical="center" wrapText="1"/>
    </xf>
    <xf numFmtId="0" fontId="5" fillId="0" borderId="0" xfId="9" applyAlignment="1">
      <alignment horizontal="center" wrapText="1"/>
    </xf>
    <xf numFmtId="183" fontId="0" fillId="0" borderId="0" xfId="0" applyNumberFormat="1"/>
  </cellXfs>
  <cellStyles count="21">
    <cellStyle name="Comma" xfId="5" builtinId="3"/>
    <cellStyle name="Comma 2" xfId="2"/>
    <cellStyle name="Comma 2 2" xfId="19"/>
    <cellStyle name="Currency" xfId="6" builtinId="4"/>
    <cellStyle name="Hyperlink" xfId="8" builtinId="8"/>
    <cellStyle name="Hyperlink 2" xfId="15"/>
    <cellStyle name="Hyperlink 3" xfId="20"/>
    <cellStyle name="Normal" xfId="0" builtinId="0"/>
    <cellStyle name="Normal 2" xfId="1"/>
    <cellStyle name="Normal 2 2" xfId="16"/>
    <cellStyle name="Normal 3" xfId="7"/>
    <cellStyle name="Normal 4" xfId="9"/>
    <cellStyle name="Normal 5" xfId="14"/>
    <cellStyle name="Normal_2004 CW Datadownload" xfId="10"/>
    <cellStyle name="Normal_Sheet2_CW Calcs" xfId="12"/>
    <cellStyle name="Percent" xfId="4" builtinId="5"/>
    <cellStyle name="Percent 2" xfId="3"/>
    <cellStyle name="Percent 2 2" xfId="17"/>
    <cellStyle name="Percent 3" xfId="11"/>
    <cellStyle name="Percent 3 2" xfId="18"/>
    <cellStyle name="Style 1" xfId="13"/>
  </cellStyles>
  <dxfs count="1">
    <dxf>
      <font>
        <condense val="0"/>
        <extend val="0"/>
        <color indexed="22"/>
      </font>
      <fill>
        <patternFill>
          <bgColor indexed="22"/>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38"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37"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externalLink" Target="externalLinks/externalLink1.xml"/><Relationship Id="rId35" Type="http://schemas.openxmlformats.org/officeDocument/2006/relationships/calcChain" Target="calcChain.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832110424016401"/>
          <c:y val="5.1400554097404495E-2"/>
          <c:w val="0.63707986246183124"/>
          <c:h val="0.72312882764654818"/>
        </c:manualLayout>
      </c:layout>
      <c:scatterChart>
        <c:scatterStyle val="lineMarker"/>
        <c:varyColors val="0"/>
        <c:ser>
          <c:idx val="0"/>
          <c:order val="0"/>
          <c:tx>
            <c:v>Top-Loading</c:v>
          </c:tx>
          <c:spPr>
            <a:ln w="28575">
              <a:noFill/>
            </a:ln>
          </c:spPr>
          <c:marker>
            <c:symbol val="circle"/>
            <c:size val="9"/>
            <c:spPr>
              <a:ln w="15875">
                <a:solidFill>
                  <a:schemeClr val="accent1">
                    <a:lumMod val="50000"/>
                  </a:schemeClr>
                </a:solidFill>
              </a:ln>
            </c:spPr>
          </c:marker>
          <c:dPt>
            <c:idx val="4"/>
            <c:marker>
              <c:spPr>
                <a:solidFill>
                  <a:schemeClr val="bg1">
                    <a:lumMod val="65000"/>
                  </a:schemeClr>
                </a:solidFill>
                <a:ln w="15875">
                  <a:solidFill>
                    <a:schemeClr val="tx1">
                      <a:lumMod val="50000"/>
                      <a:lumOff val="50000"/>
                    </a:schemeClr>
                  </a:solidFill>
                </a:ln>
              </c:spPr>
            </c:marker>
            <c:bubble3D val="0"/>
          </c:dPt>
          <c:dPt>
            <c:idx val="5"/>
            <c:marker>
              <c:spPr>
                <a:solidFill>
                  <a:schemeClr val="bg1">
                    <a:lumMod val="65000"/>
                  </a:schemeClr>
                </a:solidFill>
                <a:ln w="15875">
                  <a:solidFill>
                    <a:schemeClr val="tx1">
                      <a:lumMod val="50000"/>
                      <a:lumOff val="50000"/>
                    </a:schemeClr>
                  </a:solidFill>
                </a:ln>
              </c:spPr>
            </c:marker>
            <c:bubble3D val="0"/>
          </c:dPt>
          <c:dPt>
            <c:idx val="6"/>
            <c:marker>
              <c:spPr>
                <a:solidFill>
                  <a:schemeClr val="bg1">
                    <a:lumMod val="65000"/>
                  </a:schemeClr>
                </a:solidFill>
                <a:ln w="15875">
                  <a:solidFill>
                    <a:schemeClr val="tx1">
                      <a:lumMod val="50000"/>
                      <a:lumOff val="50000"/>
                    </a:schemeClr>
                  </a:solidFill>
                </a:ln>
              </c:spPr>
            </c:marker>
            <c:bubble3D val="0"/>
          </c:dPt>
          <c:trendline>
            <c:spPr>
              <a:ln w="19050">
                <a:solidFill>
                  <a:schemeClr val="accent1">
                    <a:lumMod val="50000"/>
                  </a:schemeClr>
                </a:solidFill>
              </a:ln>
            </c:spPr>
            <c:trendlineType val="linear"/>
            <c:dispRSqr val="0"/>
            <c:dispEq val="0"/>
          </c:trendline>
          <c:xVal>
            <c:numRef>
              <c:f>'2. Crosswalk - MEF vs. IMEF'!$A$9:$A$15</c:f>
              <c:numCache>
                <c:formatCode>0.00</c:formatCode>
                <c:ptCount val="7"/>
                <c:pt idx="0">
                  <c:v>1.8</c:v>
                </c:pt>
                <c:pt idx="1">
                  <c:v>2</c:v>
                </c:pt>
                <c:pt idx="2">
                  <c:v>2.2599999999999998</c:v>
                </c:pt>
                <c:pt idx="3">
                  <c:v>2.4700000000000002</c:v>
                </c:pt>
                <c:pt idx="4">
                  <c:v>2.5499999999999998</c:v>
                </c:pt>
                <c:pt idx="5">
                  <c:v>2.6</c:v>
                </c:pt>
                <c:pt idx="6">
                  <c:v>2.75</c:v>
                </c:pt>
              </c:numCache>
            </c:numRef>
          </c:xVal>
          <c:yVal>
            <c:numRef>
              <c:f>'2. Crosswalk - MEF vs. IMEF'!$B$9:$B$15</c:f>
              <c:numCache>
                <c:formatCode>General</c:formatCode>
                <c:ptCount val="7"/>
                <c:pt idx="0">
                  <c:v>1.37</c:v>
                </c:pt>
                <c:pt idx="1">
                  <c:v>1.57</c:v>
                </c:pt>
                <c:pt idx="2">
                  <c:v>1.83</c:v>
                </c:pt>
                <c:pt idx="3">
                  <c:v>2.04</c:v>
                </c:pt>
                <c:pt idx="4">
                  <c:v>2.11</c:v>
                </c:pt>
                <c:pt idx="5">
                  <c:v>2.16</c:v>
                </c:pt>
                <c:pt idx="6">
                  <c:v>2.31</c:v>
                </c:pt>
              </c:numCache>
            </c:numRef>
          </c:yVal>
          <c:smooth val="0"/>
        </c:ser>
        <c:ser>
          <c:idx val="1"/>
          <c:order val="1"/>
          <c:tx>
            <c:v>Front-Loading</c:v>
          </c:tx>
          <c:spPr>
            <a:ln w="28575">
              <a:noFill/>
            </a:ln>
          </c:spPr>
          <c:marker>
            <c:symbol val="square"/>
            <c:size val="8"/>
            <c:spPr>
              <a:ln w="15875">
                <a:solidFill>
                  <a:schemeClr val="accent2">
                    <a:lumMod val="50000"/>
                  </a:schemeClr>
                </a:solidFill>
              </a:ln>
            </c:spPr>
          </c:marker>
          <c:dPt>
            <c:idx val="6"/>
            <c:marker>
              <c:spPr>
                <a:solidFill>
                  <a:schemeClr val="bg1">
                    <a:lumMod val="65000"/>
                  </a:schemeClr>
                </a:solidFill>
                <a:ln w="15875">
                  <a:solidFill>
                    <a:schemeClr val="tx1">
                      <a:lumMod val="50000"/>
                      <a:lumOff val="50000"/>
                    </a:schemeClr>
                  </a:solidFill>
                </a:ln>
              </c:spPr>
            </c:marker>
            <c:bubble3D val="0"/>
          </c:dPt>
          <c:dPt>
            <c:idx val="7"/>
            <c:marker>
              <c:spPr>
                <a:solidFill>
                  <a:schemeClr val="bg1">
                    <a:lumMod val="65000"/>
                  </a:schemeClr>
                </a:solidFill>
                <a:ln w="15875">
                  <a:solidFill>
                    <a:schemeClr val="tx1">
                      <a:lumMod val="50000"/>
                      <a:lumOff val="50000"/>
                    </a:schemeClr>
                  </a:solidFill>
                </a:ln>
              </c:spPr>
            </c:marker>
            <c:bubble3D val="0"/>
          </c:dPt>
          <c:dPt>
            <c:idx val="8"/>
            <c:marker>
              <c:spPr>
                <a:solidFill>
                  <a:schemeClr val="bg1">
                    <a:lumMod val="65000"/>
                  </a:schemeClr>
                </a:solidFill>
                <a:ln w="15875">
                  <a:solidFill>
                    <a:schemeClr val="tx1">
                      <a:lumMod val="50000"/>
                      <a:lumOff val="50000"/>
                    </a:schemeClr>
                  </a:solidFill>
                </a:ln>
              </c:spPr>
            </c:marker>
            <c:bubble3D val="0"/>
          </c:dPt>
          <c:dPt>
            <c:idx val="9"/>
            <c:marker>
              <c:spPr>
                <a:solidFill>
                  <a:schemeClr val="bg1">
                    <a:lumMod val="65000"/>
                  </a:schemeClr>
                </a:solidFill>
                <a:ln w="15875">
                  <a:solidFill>
                    <a:schemeClr val="tx1">
                      <a:lumMod val="50000"/>
                      <a:lumOff val="50000"/>
                    </a:schemeClr>
                  </a:solidFill>
                </a:ln>
              </c:spPr>
            </c:marker>
            <c:bubble3D val="0"/>
          </c:dPt>
          <c:dPt>
            <c:idx val="10"/>
            <c:marker>
              <c:spPr>
                <a:solidFill>
                  <a:schemeClr val="bg1">
                    <a:lumMod val="65000"/>
                  </a:schemeClr>
                </a:solidFill>
                <a:ln w="15875">
                  <a:solidFill>
                    <a:schemeClr val="tx1">
                      <a:lumMod val="50000"/>
                      <a:lumOff val="50000"/>
                    </a:schemeClr>
                  </a:solidFill>
                </a:ln>
              </c:spPr>
            </c:marker>
            <c:bubble3D val="0"/>
          </c:dPt>
          <c:trendline>
            <c:spPr>
              <a:ln w="19050">
                <a:solidFill>
                  <a:schemeClr val="accent2">
                    <a:lumMod val="50000"/>
                  </a:schemeClr>
                </a:solidFill>
              </a:ln>
            </c:spPr>
            <c:trendlineType val="linear"/>
            <c:dispRSqr val="0"/>
            <c:dispEq val="0"/>
          </c:trendline>
          <c:xVal>
            <c:numRef>
              <c:f>'2. Crosswalk - MEF vs. IMEF'!$D$9:$D$21</c:f>
              <c:numCache>
                <c:formatCode>0.00</c:formatCode>
                <c:ptCount val="13"/>
                <c:pt idx="0">
                  <c:v>1.8</c:v>
                </c:pt>
                <c:pt idx="1">
                  <c:v>2</c:v>
                </c:pt>
                <c:pt idx="2">
                  <c:v>2.2000000000000002</c:v>
                </c:pt>
                <c:pt idx="3">
                  <c:v>2.4</c:v>
                </c:pt>
                <c:pt idx="4" formatCode="General">
                  <c:v>2.4500000000000002</c:v>
                </c:pt>
                <c:pt idx="5">
                  <c:v>2.6</c:v>
                </c:pt>
                <c:pt idx="6">
                  <c:v>2.8</c:v>
                </c:pt>
                <c:pt idx="7">
                  <c:v>2.89</c:v>
                </c:pt>
                <c:pt idx="8">
                  <c:v>3</c:v>
                </c:pt>
                <c:pt idx="9">
                  <c:v>3.1</c:v>
                </c:pt>
                <c:pt idx="10">
                  <c:v>3.2</c:v>
                </c:pt>
                <c:pt idx="11">
                  <c:v>3.3</c:v>
                </c:pt>
                <c:pt idx="12">
                  <c:v>3.45</c:v>
                </c:pt>
              </c:numCache>
            </c:numRef>
          </c:xVal>
          <c:yVal>
            <c:numRef>
              <c:f>'2. Crosswalk - MEF vs. IMEF'!$E$9:$E$21</c:f>
              <c:numCache>
                <c:formatCode>0.00</c:formatCode>
                <c:ptCount val="13"/>
                <c:pt idx="0">
                  <c:v>1.49</c:v>
                </c:pt>
                <c:pt idx="1">
                  <c:v>1.66</c:v>
                </c:pt>
                <c:pt idx="2">
                  <c:v>1.84</c:v>
                </c:pt>
                <c:pt idx="3">
                  <c:v>2.02</c:v>
                </c:pt>
                <c:pt idx="4" formatCode="General">
                  <c:v>2.0699999999999998</c:v>
                </c:pt>
                <c:pt idx="5">
                  <c:v>2.2000000000000002</c:v>
                </c:pt>
                <c:pt idx="6" formatCode="General">
                  <c:v>2.38</c:v>
                </c:pt>
                <c:pt idx="7">
                  <c:v>2.46</c:v>
                </c:pt>
                <c:pt idx="8" formatCode="General">
                  <c:v>2.56</c:v>
                </c:pt>
                <c:pt idx="9" formatCode="General">
                  <c:v>2.65</c:v>
                </c:pt>
                <c:pt idx="10" formatCode="General">
                  <c:v>2.74</c:v>
                </c:pt>
                <c:pt idx="11" formatCode="General">
                  <c:v>2.83</c:v>
                </c:pt>
                <c:pt idx="12" formatCode="General">
                  <c:v>2.97</c:v>
                </c:pt>
              </c:numCache>
            </c:numRef>
          </c:yVal>
          <c:smooth val="0"/>
        </c:ser>
        <c:dLbls>
          <c:showLegendKey val="0"/>
          <c:showVal val="0"/>
          <c:showCatName val="0"/>
          <c:showSerName val="0"/>
          <c:showPercent val="0"/>
          <c:showBubbleSize val="0"/>
        </c:dLbls>
        <c:axId val="301778528"/>
        <c:axId val="301778920"/>
      </c:scatterChart>
      <c:valAx>
        <c:axId val="301778528"/>
        <c:scaling>
          <c:orientation val="minMax"/>
          <c:max val="3.6"/>
          <c:min val="1.6"/>
        </c:scaling>
        <c:delete val="0"/>
        <c:axPos val="b"/>
        <c:title>
          <c:tx>
            <c:rich>
              <a:bodyPr/>
              <a:lstStyle/>
              <a:p>
                <a:pPr>
                  <a:defRPr sz="1200" b="1" i="0" u="none" strike="noStrike" baseline="0">
                    <a:solidFill>
                      <a:srgbClr val="000000"/>
                    </a:solidFill>
                    <a:latin typeface="Calibri"/>
                    <a:ea typeface="Calibri"/>
                    <a:cs typeface="Calibri"/>
                  </a:defRPr>
                </a:pPr>
                <a:r>
                  <a:rPr lang="en-US"/>
                  <a:t>MEF</a:t>
                </a:r>
              </a:p>
            </c:rich>
          </c:tx>
          <c:overlay val="0"/>
        </c:title>
        <c:numFmt formatCode="0.0" sourceLinked="0"/>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301778920"/>
        <c:crosses val="autoZero"/>
        <c:crossBetween val="midCat"/>
        <c:majorUnit val="0.2"/>
      </c:valAx>
      <c:valAx>
        <c:axId val="301778920"/>
        <c:scaling>
          <c:orientation val="minMax"/>
          <c:max val="3"/>
          <c:min val="1.2"/>
        </c:scaling>
        <c:delete val="0"/>
        <c:axPos val="l"/>
        <c:majorGridlines/>
        <c:title>
          <c:tx>
            <c:rich>
              <a:bodyPr/>
              <a:lstStyle/>
              <a:p>
                <a:pPr>
                  <a:defRPr sz="1200" b="1" i="0" u="none" strike="noStrike" baseline="0">
                    <a:solidFill>
                      <a:srgbClr val="000000"/>
                    </a:solidFill>
                    <a:latin typeface="Calibri"/>
                    <a:ea typeface="Calibri"/>
                    <a:cs typeface="Calibri"/>
                  </a:defRPr>
                </a:pPr>
                <a:r>
                  <a:rPr lang="en-US"/>
                  <a:t>IMEF</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301778528"/>
        <c:crosses val="autoZero"/>
        <c:crossBetween val="midCat"/>
        <c:majorUnit val="0.2"/>
      </c:valAx>
    </c:plotArea>
    <c:legend>
      <c:legendPos val="r"/>
      <c:legendEntry>
        <c:idx val="2"/>
        <c:delete val="1"/>
      </c:legendEntry>
      <c:legendEntry>
        <c:idx val="3"/>
        <c:delete val="1"/>
      </c:legendEntry>
      <c:layout>
        <c:manualLayout>
          <c:xMode val="edge"/>
          <c:yMode val="edge"/>
          <c:x val="0.79491591660071714"/>
          <c:y val="0.20778907844852701"/>
          <c:w val="0.14699396817305801"/>
          <c:h val="0.15849591717702108"/>
        </c:manualLayout>
      </c:layout>
      <c:overlay val="0"/>
      <c:txPr>
        <a:bodyPr/>
        <a:lstStyle/>
        <a:p>
          <a:pPr>
            <a:defRPr sz="92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211" l="0.70000000000000107" r="0.70000000000000107" t="0.75000000000000211" header="0.30000000000000004" footer="0.30000000000000004"/>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541422986027202"/>
          <c:y val="5.1400554097404495E-2"/>
          <c:w val="0.70424574031527709"/>
          <c:h val="0.72312882764654818"/>
        </c:manualLayout>
      </c:layout>
      <c:scatterChart>
        <c:scatterStyle val="lineMarker"/>
        <c:varyColors val="0"/>
        <c:ser>
          <c:idx val="0"/>
          <c:order val="0"/>
          <c:tx>
            <c:v>Top-Loading</c:v>
          </c:tx>
          <c:spPr>
            <a:ln w="28575">
              <a:noFill/>
            </a:ln>
          </c:spPr>
          <c:marker>
            <c:symbol val="circle"/>
            <c:size val="9"/>
            <c:spPr>
              <a:ln>
                <a:solidFill>
                  <a:schemeClr val="accent1">
                    <a:lumMod val="50000"/>
                  </a:schemeClr>
                </a:solidFill>
              </a:ln>
            </c:spPr>
          </c:marker>
          <c:dPt>
            <c:idx val="5"/>
            <c:marker>
              <c:spPr>
                <a:solidFill>
                  <a:schemeClr val="bg1"/>
                </a:solidFill>
                <a:ln w="15875">
                  <a:solidFill>
                    <a:schemeClr val="accent1">
                      <a:lumMod val="50000"/>
                    </a:schemeClr>
                  </a:solidFill>
                </a:ln>
              </c:spPr>
            </c:marker>
            <c:bubble3D val="0"/>
          </c:dPt>
          <c:trendline>
            <c:spPr>
              <a:ln w="19050">
                <a:solidFill>
                  <a:schemeClr val="accent1">
                    <a:lumMod val="50000"/>
                  </a:schemeClr>
                </a:solidFill>
              </a:ln>
            </c:spPr>
            <c:trendlineType val="linear"/>
            <c:dispRSqr val="0"/>
            <c:dispEq val="0"/>
          </c:trendline>
          <c:xVal>
            <c:numRef>
              <c:f>'3. Crosswalk - WF vs. IWF'!$A$9:$A$15</c:f>
              <c:numCache>
                <c:formatCode>0.0</c:formatCode>
                <c:ptCount val="7"/>
                <c:pt idx="0">
                  <c:v>9.5</c:v>
                </c:pt>
                <c:pt idx="1">
                  <c:v>8</c:v>
                </c:pt>
                <c:pt idx="2">
                  <c:v>7.5</c:v>
                </c:pt>
                <c:pt idx="3">
                  <c:v>6</c:v>
                </c:pt>
                <c:pt idx="4">
                  <c:v>4.5</c:v>
                </c:pt>
                <c:pt idx="5">
                  <c:v>3.8</c:v>
                </c:pt>
                <c:pt idx="6">
                  <c:v>3.6</c:v>
                </c:pt>
              </c:numCache>
            </c:numRef>
          </c:xVal>
          <c:yVal>
            <c:numRef>
              <c:f>'3. Crosswalk - WF vs. IWF'!$B$9:$B$15</c:f>
              <c:numCache>
                <c:formatCode>0.0</c:formatCode>
                <c:ptCount val="7"/>
                <c:pt idx="0">
                  <c:v>9.9</c:v>
                </c:pt>
                <c:pt idx="1">
                  <c:v>8.4</c:v>
                </c:pt>
                <c:pt idx="2">
                  <c:v>7.9</c:v>
                </c:pt>
                <c:pt idx="3">
                  <c:v>6.5</c:v>
                </c:pt>
                <c:pt idx="4">
                  <c:v>5</c:v>
                </c:pt>
                <c:pt idx="5">
                  <c:v>4.3</c:v>
                </c:pt>
                <c:pt idx="6">
                  <c:v>4.0999999999999996</c:v>
                </c:pt>
              </c:numCache>
            </c:numRef>
          </c:yVal>
          <c:smooth val="0"/>
        </c:ser>
        <c:ser>
          <c:idx val="1"/>
          <c:order val="1"/>
          <c:tx>
            <c:v>Front-Loading</c:v>
          </c:tx>
          <c:spPr>
            <a:ln w="28575">
              <a:noFill/>
            </a:ln>
          </c:spPr>
          <c:marker>
            <c:symbol val="square"/>
            <c:size val="8"/>
            <c:spPr>
              <a:ln>
                <a:solidFill>
                  <a:schemeClr val="accent2">
                    <a:lumMod val="50000"/>
                  </a:schemeClr>
                </a:solidFill>
              </a:ln>
            </c:spPr>
          </c:marker>
          <c:dPt>
            <c:idx val="3"/>
            <c:marker>
              <c:spPr>
                <a:solidFill>
                  <a:schemeClr val="bg1"/>
                </a:solidFill>
                <a:ln w="15875">
                  <a:solidFill>
                    <a:schemeClr val="accent2">
                      <a:lumMod val="50000"/>
                    </a:schemeClr>
                  </a:solidFill>
                </a:ln>
              </c:spPr>
            </c:marker>
            <c:bubble3D val="0"/>
          </c:dPt>
          <c:dPt>
            <c:idx val="6"/>
            <c:marker>
              <c:spPr>
                <a:ln w="15875">
                  <a:solidFill>
                    <a:schemeClr val="accent2">
                      <a:lumMod val="50000"/>
                    </a:schemeClr>
                  </a:solidFill>
                </a:ln>
              </c:spPr>
            </c:marker>
            <c:bubble3D val="0"/>
          </c:dPt>
          <c:dPt>
            <c:idx val="7"/>
            <c:marker>
              <c:spPr>
                <a:solidFill>
                  <a:schemeClr val="bg1"/>
                </a:solidFill>
                <a:ln w="15875">
                  <a:solidFill>
                    <a:schemeClr val="accent2">
                      <a:lumMod val="50000"/>
                    </a:schemeClr>
                  </a:solidFill>
                </a:ln>
              </c:spPr>
            </c:marker>
            <c:bubble3D val="0"/>
          </c:dPt>
          <c:dPt>
            <c:idx val="8"/>
            <c:marker>
              <c:spPr>
                <a:ln>
                  <a:solidFill>
                    <a:schemeClr val="tx1">
                      <a:lumMod val="50000"/>
                      <a:lumOff val="50000"/>
                    </a:schemeClr>
                  </a:solidFill>
                </a:ln>
              </c:spPr>
            </c:marker>
            <c:bubble3D val="0"/>
          </c:dPt>
          <c:dPt>
            <c:idx val="9"/>
            <c:marker>
              <c:spPr>
                <a:solidFill>
                  <a:schemeClr val="bg1">
                    <a:lumMod val="75000"/>
                  </a:schemeClr>
                </a:solidFill>
                <a:ln>
                  <a:solidFill>
                    <a:schemeClr val="tx1">
                      <a:lumMod val="50000"/>
                      <a:lumOff val="50000"/>
                    </a:schemeClr>
                  </a:solidFill>
                </a:ln>
              </c:spPr>
            </c:marker>
            <c:bubble3D val="0"/>
          </c:dPt>
          <c:dPt>
            <c:idx val="10"/>
            <c:marker>
              <c:spPr>
                <a:solidFill>
                  <a:schemeClr val="bg1">
                    <a:lumMod val="75000"/>
                  </a:schemeClr>
                </a:solidFill>
                <a:ln>
                  <a:solidFill>
                    <a:schemeClr val="tx1">
                      <a:lumMod val="50000"/>
                      <a:lumOff val="50000"/>
                    </a:schemeClr>
                  </a:solidFill>
                </a:ln>
              </c:spPr>
            </c:marker>
            <c:bubble3D val="0"/>
          </c:dPt>
          <c:trendline>
            <c:spPr>
              <a:ln w="19050">
                <a:solidFill>
                  <a:schemeClr val="accent2">
                    <a:lumMod val="50000"/>
                  </a:schemeClr>
                </a:solidFill>
              </a:ln>
            </c:spPr>
            <c:trendlineType val="linear"/>
            <c:dispRSqr val="0"/>
            <c:dispEq val="0"/>
          </c:trendline>
          <c:xVal>
            <c:numRef>
              <c:f>'3. Crosswalk - WF vs. IWF'!$D$9:$D$19</c:f>
              <c:numCache>
                <c:formatCode>0.0</c:formatCode>
                <c:ptCount val="11"/>
                <c:pt idx="0">
                  <c:v>8</c:v>
                </c:pt>
                <c:pt idx="1">
                  <c:v>7.5</c:v>
                </c:pt>
                <c:pt idx="2">
                  <c:v>6</c:v>
                </c:pt>
                <c:pt idx="3">
                  <c:v>4.5</c:v>
                </c:pt>
                <c:pt idx="4">
                  <c:v>4.2</c:v>
                </c:pt>
                <c:pt idx="5">
                  <c:v>4</c:v>
                </c:pt>
                <c:pt idx="6">
                  <c:v>3.8</c:v>
                </c:pt>
                <c:pt idx="7">
                  <c:v>3.5</c:v>
                </c:pt>
                <c:pt idx="8">
                  <c:v>3.2</c:v>
                </c:pt>
                <c:pt idx="9">
                  <c:v>3</c:v>
                </c:pt>
                <c:pt idx="10">
                  <c:v>2.7</c:v>
                </c:pt>
              </c:numCache>
            </c:numRef>
          </c:xVal>
          <c:yVal>
            <c:numRef>
              <c:f>'3. Crosswalk - WF vs. IWF'!$E$9:$E$19</c:f>
              <c:numCache>
                <c:formatCode>0.0</c:formatCode>
                <c:ptCount val="11"/>
                <c:pt idx="0">
                  <c:v>8.3000000000000007</c:v>
                </c:pt>
                <c:pt idx="1">
                  <c:v>7.8</c:v>
                </c:pt>
                <c:pt idx="2">
                  <c:v>6.3</c:v>
                </c:pt>
                <c:pt idx="3">
                  <c:v>4.7</c:v>
                </c:pt>
                <c:pt idx="4">
                  <c:v>4.4000000000000004</c:v>
                </c:pt>
                <c:pt idx="5" formatCode="General">
                  <c:v>4.2</c:v>
                </c:pt>
                <c:pt idx="6">
                  <c:v>4</c:v>
                </c:pt>
                <c:pt idx="7">
                  <c:v>3.7</c:v>
                </c:pt>
                <c:pt idx="8">
                  <c:v>3.4</c:v>
                </c:pt>
                <c:pt idx="9">
                  <c:v>3.2</c:v>
                </c:pt>
                <c:pt idx="10">
                  <c:v>2.9</c:v>
                </c:pt>
              </c:numCache>
            </c:numRef>
          </c:yVal>
          <c:smooth val="0"/>
        </c:ser>
        <c:dLbls>
          <c:showLegendKey val="0"/>
          <c:showVal val="0"/>
          <c:showCatName val="0"/>
          <c:showSerName val="0"/>
          <c:showPercent val="0"/>
          <c:showBubbleSize val="0"/>
        </c:dLbls>
        <c:axId val="301781272"/>
        <c:axId val="301784016"/>
      </c:scatterChart>
      <c:valAx>
        <c:axId val="301781272"/>
        <c:scaling>
          <c:orientation val="minMax"/>
          <c:max val="10"/>
          <c:min val="2.5"/>
        </c:scaling>
        <c:delete val="0"/>
        <c:axPos val="b"/>
        <c:title>
          <c:tx>
            <c:rich>
              <a:bodyPr/>
              <a:lstStyle/>
              <a:p>
                <a:pPr>
                  <a:defRPr sz="1200" b="1" i="0" u="none" strike="noStrike" baseline="0">
                    <a:solidFill>
                      <a:srgbClr val="000000"/>
                    </a:solidFill>
                    <a:latin typeface="Calibri"/>
                    <a:ea typeface="Calibri"/>
                    <a:cs typeface="Calibri"/>
                  </a:defRPr>
                </a:pPr>
                <a:r>
                  <a:rPr lang="en-US"/>
                  <a:t>WF</a:t>
                </a:r>
              </a:p>
            </c:rich>
          </c:tx>
          <c:overlay val="0"/>
        </c:title>
        <c:numFmt formatCode="#,##0.0" sourceLinked="0"/>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301784016"/>
        <c:crosses val="autoZero"/>
        <c:crossBetween val="midCat"/>
        <c:majorUnit val="0.5"/>
      </c:valAx>
      <c:valAx>
        <c:axId val="301784016"/>
        <c:scaling>
          <c:orientation val="minMax"/>
          <c:max val="10"/>
          <c:min val="2.5"/>
        </c:scaling>
        <c:delete val="0"/>
        <c:axPos val="l"/>
        <c:majorGridlines/>
        <c:title>
          <c:tx>
            <c:rich>
              <a:bodyPr/>
              <a:lstStyle/>
              <a:p>
                <a:pPr>
                  <a:defRPr sz="1200" b="1" i="0" u="none" strike="noStrike" baseline="0">
                    <a:solidFill>
                      <a:srgbClr val="000000"/>
                    </a:solidFill>
                    <a:latin typeface="Calibri"/>
                    <a:ea typeface="Calibri"/>
                    <a:cs typeface="Calibri"/>
                  </a:defRPr>
                </a:pPr>
                <a:r>
                  <a:rPr lang="en-US"/>
                  <a:t>IWF</a:t>
                </a:r>
              </a:p>
            </c:rich>
          </c:tx>
          <c:overlay val="0"/>
        </c:title>
        <c:numFmt formatCode="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301781272"/>
        <c:crosses val="autoZero"/>
        <c:crossBetween val="midCat"/>
        <c:majorUnit val="0.5"/>
      </c:valAx>
    </c:plotArea>
    <c:legend>
      <c:legendPos val="r"/>
      <c:legendEntry>
        <c:idx val="2"/>
        <c:delete val="1"/>
      </c:legendEntry>
      <c:legendEntry>
        <c:idx val="3"/>
        <c:delete val="1"/>
      </c:legendEntry>
      <c:layout>
        <c:manualLayout>
          <c:xMode val="edge"/>
          <c:yMode val="edge"/>
          <c:x val="0.82377854386600302"/>
          <c:y val="6.8900056434925194E-2"/>
          <c:w val="0.16420949084942008"/>
          <c:h val="0.15849578529646408"/>
        </c:manualLayout>
      </c:layout>
      <c:overlay val="0"/>
      <c:txPr>
        <a:bodyPr/>
        <a:lstStyle/>
        <a:p>
          <a:pPr>
            <a:defRPr sz="92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211" l="0.70000000000000107" r="0.70000000000000107" t="0.75000000000000211" header="0.30000000000000004" footer="0.30000000000000004"/>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1"/>
          <c:order val="0"/>
          <c:spPr>
            <a:ln w="28575">
              <a:noFill/>
            </a:ln>
          </c:spPr>
          <c:xVal>
            <c:numRef>
              <c:f>'Incremental Price and Mkt S (2'!$G$7:$G$10</c:f>
              <c:numCache>
                <c:formatCode>0.00</c:formatCode>
                <c:ptCount val="4"/>
                <c:pt idx="0">
                  <c:v>1.26</c:v>
                </c:pt>
                <c:pt idx="1">
                  <c:v>1.4</c:v>
                </c:pt>
                <c:pt idx="2">
                  <c:v>2</c:v>
                </c:pt>
                <c:pt idx="3">
                  <c:v>2.2599999999999998</c:v>
                </c:pt>
              </c:numCache>
            </c:numRef>
          </c:xVal>
          <c:yVal>
            <c:numRef>
              <c:f>'Incremental Price and Mkt S (2'!$H$7:$H$10</c:f>
              <c:numCache>
                <c:formatCode>"$"#,##0.00</c:formatCode>
                <c:ptCount val="4"/>
                <c:pt idx="0">
                  <c:v>466.09611999999998</c:v>
                </c:pt>
                <c:pt idx="1">
                  <c:v>470.44542000000001</c:v>
                </c:pt>
                <c:pt idx="2">
                  <c:v>501.40962999999999</c:v>
                </c:pt>
                <c:pt idx="3">
                  <c:v>550.79522999999995</c:v>
                </c:pt>
              </c:numCache>
            </c:numRef>
          </c:yVal>
          <c:smooth val="0"/>
        </c:ser>
        <c:ser>
          <c:idx val="0"/>
          <c:order val="1"/>
          <c:tx>
            <c:v>High Efficiency</c:v>
          </c:tx>
          <c:spPr>
            <a:ln w="28575">
              <a:noFill/>
            </a:ln>
          </c:spPr>
          <c:trendline>
            <c:trendlineType val="poly"/>
            <c:order val="2"/>
            <c:dispRSqr val="0"/>
            <c:dispEq val="1"/>
            <c:trendlineLbl>
              <c:layout>
                <c:manualLayout>
                  <c:x val="-1.8385389326334229E-2"/>
                  <c:y val="4.8062117235345696E-2"/>
                </c:manualLayout>
              </c:layout>
              <c:numFmt formatCode="General" sourceLinked="0"/>
            </c:trendlineLbl>
          </c:trendline>
          <c:xVal>
            <c:numRef>
              <c:f>'Incremental Price and Mkt S (2'!$J$8:$J$9</c:f>
              <c:numCache>
                <c:formatCode>0.00</c:formatCode>
                <c:ptCount val="2"/>
                <c:pt idx="0">
                  <c:v>1.72</c:v>
                </c:pt>
                <c:pt idx="1">
                  <c:v>2.2599999999999998</c:v>
                </c:pt>
              </c:numCache>
            </c:numRef>
          </c:xVal>
          <c:yVal>
            <c:numRef>
              <c:f>'Incremental Price and Mkt S (2'!$K$8:$K$9</c:f>
              <c:numCache>
                <c:formatCode>"$"#,##0.00</c:formatCode>
                <c:ptCount val="2"/>
                <c:pt idx="0">
                  <c:v>477.88131999999996</c:v>
                </c:pt>
                <c:pt idx="1">
                  <c:v>550.79522999999995</c:v>
                </c:pt>
              </c:numCache>
            </c:numRef>
          </c:yVal>
          <c:smooth val="0"/>
        </c:ser>
        <c:dLbls>
          <c:showLegendKey val="0"/>
          <c:showVal val="0"/>
          <c:showCatName val="0"/>
          <c:showSerName val="0"/>
          <c:showPercent val="0"/>
          <c:showBubbleSize val="0"/>
        </c:dLbls>
        <c:axId val="301783624"/>
        <c:axId val="301784800"/>
      </c:scatterChart>
      <c:valAx>
        <c:axId val="301783624"/>
        <c:scaling>
          <c:orientation val="minMax"/>
        </c:scaling>
        <c:delete val="0"/>
        <c:axPos val="b"/>
        <c:numFmt formatCode="0.00" sourceLinked="1"/>
        <c:majorTickMark val="out"/>
        <c:minorTickMark val="none"/>
        <c:tickLblPos val="nextTo"/>
        <c:crossAx val="301784800"/>
        <c:crosses val="autoZero"/>
        <c:crossBetween val="midCat"/>
      </c:valAx>
      <c:valAx>
        <c:axId val="301784800"/>
        <c:scaling>
          <c:orientation val="minMax"/>
        </c:scaling>
        <c:delete val="0"/>
        <c:axPos val="l"/>
        <c:majorGridlines/>
        <c:numFmt formatCode="&quot;$&quot;#,##0.00" sourceLinked="1"/>
        <c:majorTickMark val="out"/>
        <c:minorTickMark val="none"/>
        <c:tickLblPos val="nextTo"/>
        <c:crossAx val="301783624"/>
        <c:crosses val="autoZero"/>
        <c:crossBetween val="midCat"/>
      </c:valAx>
    </c:plotArea>
    <c:legend>
      <c:legendPos val="r"/>
      <c:overlay val="0"/>
    </c:legend>
    <c:plotVisOnly val="1"/>
    <c:dispBlanksAs val="gap"/>
    <c:showDLblsOverMax val="0"/>
  </c:chart>
  <c:printSettings>
    <c:headerFooter/>
    <c:pageMargins b="0.75000000000000078" l="0.70000000000000062" r="0.70000000000000062" t="0.75000000000000078"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1"/>
          <c:order val="0"/>
          <c:spPr>
            <a:ln w="28575">
              <a:noFill/>
            </a:ln>
          </c:spPr>
          <c:xVal>
            <c:numRef>
              <c:f>'Incremental Price and Mkt Share'!$G$7:$G$12</c:f>
              <c:numCache>
                <c:formatCode>0.00</c:formatCode>
                <c:ptCount val="6"/>
                <c:pt idx="0">
                  <c:v>1.26</c:v>
                </c:pt>
                <c:pt idx="1">
                  <c:v>1.4</c:v>
                </c:pt>
                <c:pt idx="2">
                  <c:v>1.72</c:v>
                </c:pt>
                <c:pt idx="3">
                  <c:v>1.8</c:v>
                </c:pt>
                <c:pt idx="4">
                  <c:v>2</c:v>
                </c:pt>
                <c:pt idx="5">
                  <c:v>2.2599999999999998</c:v>
                </c:pt>
              </c:numCache>
            </c:numRef>
          </c:xVal>
          <c:yVal>
            <c:numRef>
              <c:f>'Incremental Price and Mkt Share'!$H$7:$H$12</c:f>
              <c:numCache>
                <c:formatCode>"$"#,##0.00</c:formatCode>
                <c:ptCount val="6"/>
                <c:pt idx="0">
                  <c:v>466.09611999999998</c:v>
                </c:pt>
                <c:pt idx="1">
                  <c:v>470.44542000000001</c:v>
                </c:pt>
                <c:pt idx="2">
                  <c:v>477.88131999999996</c:v>
                </c:pt>
                <c:pt idx="3">
                  <c:v>485.97663</c:v>
                </c:pt>
                <c:pt idx="4">
                  <c:v>501.40962999999999</c:v>
                </c:pt>
                <c:pt idx="5">
                  <c:v>550.79522999999995</c:v>
                </c:pt>
              </c:numCache>
            </c:numRef>
          </c:yVal>
          <c:smooth val="0"/>
        </c:ser>
        <c:ser>
          <c:idx val="0"/>
          <c:order val="1"/>
          <c:tx>
            <c:v>High Efficiency</c:v>
          </c:tx>
          <c:spPr>
            <a:ln w="28575">
              <a:noFill/>
            </a:ln>
          </c:spPr>
          <c:trendline>
            <c:trendlineType val="poly"/>
            <c:order val="2"/>
            <c:dispRSqr val="0"/>
            <c:dispEq val="1"/>
            <c:trendlineLbl>
              <c:layout>
                <c:manualLayout>
                  <c:x val="-1.8385389326334229E-2"/>
                  <c:y val="4.8062117235345696E-2"/>
                </c:manualLayout>
              </c:layout>
              <c:numFmt formatCode="General" sourceLinked="0"/>
            </c:trendlineLbl>
          </c:trendline>
          <c:xVal>
            <c:numRef>
              <c:f>'Incremental Price and Mkt Share'!$J$8:$J$11</c:f>
              <c:numCache>
                <c:formatCode>0.00</c:formatCode>
                <c:ptCount val="4"/>
                <c:pt idx="0">
                  <c:v>1.72</c:v>
                </c:pt>
                <c:pt idx="1">
                  <c:v>1.8</c:v>
                </c:pt>
                <c:pt idx="2">
                  <c:v>2</c:v>
                </c:pt>
                <c:pt idx="3">
                  <c:v>2.2599999999999998</c:v>
                </c:pt>
              </c:numCache>
            </c:numRef>
          </c:xVal>
          <c:yVal>
            <c:numRef>
              <c:f>'Incremental Price and Mkt Share'!$K$8:$K$11</c:f>
              <c:numCache>
                <c:formatCode>"$"#,##0.00</c:formatCode>
                <c:ptCount val="4"/>
                <c:pt idx="0">
                  <c:v>477.88131999999996</c:v>
                </c:pt>
                <c:pt idx="1">
                  <c:v>485.97663</c:v>
                </c:pt>
                <c:pt idx="2">
                  <c:v>501.40962999999999</c:v>
                </c:pt>
                <c:pt idx="3">
                  <c:v>550.79522999999995</c:v>
                </c:pt>
              </c:numCache>
            </c:numRef>
          </c:yVal>
          <c:smooth val="0"/>
        </c:ser>
        <c:dLbls>
          <c:showLegendKey val="0"/>
          <c:showVal val="0"/>
          <c:showCatName val="0"/>
          <c:showSerName val="0"/>
          <c:showPercent val="0"/>
          <c:showBubbleSize val="0"/>
        </c:dLbls>
        <c:axId val="326660072"/>
        <c:axId val="326666736"/>
      </c:scatterChart>
      <c:valAx>
        <c:axId val="326660072"/>
        <c:scaling>
          <c:orientation val="minMax"/>
        </c:scaling>
        <c:delete val="0"/>
        <c:axPos val="b"/>
        <c:numFmt formatCode="0.00" sourceLinked="1"/>
        <c:majorTickMark val="out"/>
        <c:minorTickMark val="none"/>
        <c:tickLblPos val="nextTo"/>
        <c:crossAx val="326666736"/>
        <c:crosses val="autoZero"/>
        <c:crossBetween val="midCat"/>
      </c:valAx>
      <c:valAx>
        <c:axId val="326666736"/>
        <c:scaling>
          <c:orientation val="minMax"/>
        </c:scaling>
        <c:delete val="0"/>
        <c:axPos val="l"/>
        <c:majorGridlines/>
        <c:numFmt formatCode="&quot;$&quot;#,##0.00" sourceLinked="1"/>
        <c:majorTickMark val="out"/>
        <c:minorTickMark val="none"/>
        <c:tickLblPos val="nextTo"/>
        <c:crossAx val="326660072"/>
        <c:crosses val="autoZero"/>
        <c:crossBetween val="midCat"/>
      </c:valAx>
    </c:plotArea>
    <c:legend>
      <c:legendPos val="r"/>
      <c:overlay val="0"/>
    </c:legend>
    <c:plotVisOnly val="1"/>
    <c:dispBlanksAs val="gap"/>
    <c:showDLblsOverMax val="0"/>
  </c:chart>
  <c:printSettings>
    <c:headerFooter/>
    <c:pageMargins b="0.75000000000000078" l="0.70000000000000062" r="0.70000000000000062" t="0.75000000000000078" header="0.30000000000000032" footer="0.30000000000000032"/>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1" Type="http://schemas.openxmlformats.org/officeDocument/2006/relationships/chart" Target="../charts/chart3.xml"/></Relationships>
</file>

<file path=xl/drawings/_rels/drawing6.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6</xdr:col>
      <xdr:colOff>114300</xdr:colOff>
      <xdr:row>6</xdr:row>
      <xdr:rowOff>38103</xdr:rowOff>
    </xdr:from>
    <xdr:to>
      <xdr:col>15</xdr:col>
      <xdr:colOff>400050</xdr:colOff>
      <xdr:row>26</xdr:row>
      <xdr:rowOff>85725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0.78365</cdr:x>
      <cdr:y>0.38889</cdr:y>
    </cdr:from>
    <cdr:to>
      <cdr:x>1</cdr:x>
      <cdr:y>0.72222</cdr:y>
    </cdr:to>
    <cdr:sp macro="" textlink="">
      <cdr:nvSpPr>
        <cdr:cNvPr id="2" name="TextBox 1"/>
        <cdr:cNvSpPr txBox="1"/>
      </cdr:nvSpPr>
      <cdr:spPr>
        <a:xfrm xmlns:a="http://schemas.openxmlformats.org/drawingml/2006/main">
          <a:off x="4381500" y="1066800"/>
          <a:ext cx="1209675" cy="914400"/>
        </a:xfrm>
        <a:prstGeom xmlns:a="http://schemas.openxmlformats.org/drawingml/2006/main" prst="rect">
          <a:avLst/>
        </a:prstGeom>
      </cdr:spPr>
      <cdr:txBody>
        <a:bodyPr xmlns:a="http://schemas.openxmlformats.org/drawingml/2006/main" vertOverflow="clip" horzOverflow="clip" wrap="square" rtlCol="0">
          <a:noAutofit/>
        </a:bodyPr>
        <a:lstStyle xmlns:a="http://schemas.openxmlformats.org/drawingml/2006/main"/>
        <a:p xmlns:a="http://schemas.openxmlformats.org/drawingml/2006/main">
          <a:r>
            <a:rPr lang="en-US" sz="800" i="1"/>
            <a:t>Gray data points represent numerical extrapolations beyond the maximum</a:t>
          </a:r>
          <a:r>
            <a:rPr lang="en-US" sz="800" i="1" baseline="0"/>
            <a:t> efficiency levels analyzed during the DOE rulemaking.</a:t>
          </a:r>
          <a:r>
            <a:rPr lang="en-US" sz="800" i="1"/>
            <a:t> </a:t>
          </a:r>
        </a:p>
      </cdr:txBody>
    </cdr:sp>
  </cdr:relSizeAnchor>
</c:userShapes>
</file>

<file path=xl/drawings/drawing3.xml><?xml version="1.0" encoding="utf-8"?>
<xdr:wsDr xmlns:xdr="http://schemas.openxmlformats.org/drawingml/2006/spreadsheetDrawing" xmlns:a="http://schemas.openxmlformats.org/drawingml/2006/main">
  <xdr:twoCellAnchor>
    <xdr:from>
      <xdr:col>6</xdr:col>
      <xdr:colOff>28575</xdr:colOff>
      <xdr:row>5</xdr:row>
      <xdr:rowOff>152399</xdr:rowOff>
    </xdr:from>
    <xdr:to>
      <xdr:col>15</xdr:col>
      <xdr:colOff>97194</xdr:colOff>
      <xdr:row>27</xdr:row>
      <xdr:rowOff>106913</xdr:rowOff>
    </xdr:to>
    <xdr:graphicFrame macro="">
      <xdr:nvGraphicFramePr>
        <xdr:cNvPr id="2"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0.80268</cdr:x>
      <cdr:y>0.24325</cdr:y>
    </cdr:from>
    <cdr:to>
      <cdr:x>0.99455</cdr:x>
      <cdr:y>0.79799</cdr:y>
    </cdr:to>
    <cdr:sp macro="" textlink="">
      <cdr:nvSpPr>
        <cdr:cNvPr id="2" name="TextBox 1"/>
        <cdr:cNvSpPr txBox="1"/>
      </cdr:nvSpPr>
      <cdr:spPr>
        <a:xfrm xmlns:a="http://schemas.openxmlformats.org/drawingml/2006/main">
          <a:off x="4476749" y="669925"/>
          <a:ext cx="1064999" cy="1530350"/>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800" i="1"/>
            <a:t>White</a:t>
          </a:r>
          <a:r>
            <a:rPr lang="en-US" sz="800" i="1" baseline="0"/>
            <a:t> </a:t>
          </a:r>
          <a:r>
            <a:rPr lang="en-US" sz="800" i="1"/>
            <a:t>data points represent numerical interpolations</a:t>
          </a:r>
          <a:r>
            <a:rPr lang="en-US" sz="800" i="1" baseline="0"/>
            <a:t>.</a:t>
          </a:r>
        </a:p>
        <a:p xmlns:a="http://schemas.openxmlformats.org/drawingml/2006/main">
          <a:endParaRPr lang="en-US" sz="800" i="1"/>
        </a:p>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en-US" sz="800" i="1">
              <a:effectLst/>
              <a:latin typeface="+mn-lt"/>
              <a:ea typeface="+mn-ea"/>
              <a:cs typeface="+mn-cs"/>
            </a:rPr>
            <a:t>Gray data points represent numerical extrapolations beyond the maximum</a:t>
          </a:r>
          <a:r>
            <a:rPr lang="en-US" sz="800" i="1" baseline="0">
              <a:effectLst/>
              <a:latin typeface="+mn-lt"/>
              <a:ea typeface="+mn-ea"/>
              <a:cs typeface="+mn-cs"/>
            </a:rPr>
            <a:t> efficiency levels analyzed during the DOE rulemaking.</a:t>
          </a:r>
          <a:r>
            <a:rPr lang="en-US" sz="800" i="1">
              <a:effectLst/>
              <a:latin typeface="+mn-lt"/>
              <a:ea typeface="+mn-ea"/>
              <a:cs typeface="+mn-cs"/>
            </a:rPr>
            <a:t> </a:t>
          </a:r>
          <a:endParaRPr lang="en-US" sz="800">
            <a:effectLst/>
          </a:endParaRPr>
        </a:p>
        <a:p xmlns:a="http://schemas.openxmlformats.org/drawingml/2006/main">
          <a:endParaRPr lang="en-US" sz="800" i="1"/>
        </a:p>
      </cdr:txBody>
    </cdr:sp>
  </cdr:relSizeAnchor>
</c:userShapes>
</file>

<file path=xl/drawings/drawing5.xml><?xml version="1.0" encoding="utf-8"?>
<xdr:wsDr xmlns:xdr="http://schemas.openxmlformats.org/drawingml/2006/spreadsheetDrawing" xmlns:a="http://schemas.openxmlformats.org/drawingml/2006/main">
  <xdr:twoCellAnchor>
    <xdr:from>
      <xdr:col>9</xdr:col>
      <xdr:colOff>0</xdr:colOff>
      <xdr:row>4</xdr:row>
      <xdr:rowOff>180975</xdr:rowOff>
    </xdr:from>
    <xdr:to>
      <xdr:col>16</xdr:col>
      <xdr:colOff>304800</xdr:colOff>
      <xdr:row>17</xdr:row>
      <xdr:rowOff>66675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9</xdr:col>
      <xdr:colOff>104775</xdr:colOff>
      <xdr:row>5</xdr:row>
      <xdr:rowOff>0</xdr:rowOff>
    </xdr:from>
    <xdr:to>
      <xdr:col>16</xdr:col>
      <xdr:colOff>409575</xdr:colOff>
      <xdr:row>20</xdr:row>
      <xdr:rowOff>76200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EM&amp;V\Technical\TRM\EVT%20TRM\TRM%20Portfolio%20Updates\PF%2089\Clothes%20Washers\rcw_dfr_lcc_standard.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Users\sdent\AppData\Local\Temp\lcc_cw_neg_scenario_a.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imulation Inputs"/>
      <sheetName val="Statistics"/>
      <sheetName val="Summary"/>
      <sheetName val="LCC &amp; PayBack"/>
      <sheetName val="Rebuttable PB"/>
      <sheetName val="RECS samples"/>
      <sheetName val="Energy &amp; Water Use"/>
      <sheetName val="Base Case Eff Dist"/>
      <sheetName val="Equipment Prices"/>
      <sheetName val="Energy &amp; Water Prices"/>
      <sheetName val="Energy Price Trends"/>
      <sheetName val="Water Price Trend"/>
      <sheetName val="Discount Rate"/>
      <sheetName val="CB_DATA_"/>
      <sheetName val="Forecast Cells"/>
      <sheetName val="Lifetime"/>
    </sheetNames>
    <sheetDataSet>
      <sheetData sheetId="0">
        <row r="2">
          <cell r="C2" t="str">
            <v>AEO 2010 Reference</v>
          </cell>
          <cell r="D2" t="str">
            <v>10000</v>
          </cell>
          <cell r="E2" t="b">
            <v>1</v>
          </cell>
          <cell r="F2" t="str">
            <v>2015</v>
          </cell>
          <cell r="G2" t="str">
            <v>National</v>
          </cell>
        </row>
        <row r="3">
          <cell r="C3">
            <v>1</v>
          </cell>
        </row>
        <row r="6">
          <cell r="C6" t="str">
            <v>AEO 2010 Reference</v>
          </cell>
          <cell r="D6">
            <v>100</v>
          </cell>
          <cell r="F6">
            <v>2014</v>
          </cell>
          <cell r="G6" t="str">
            <v>National</v>
          </cell>
        </row>
        <row r="7">
          <cell r="C7" t="str">
            <v>AEO 2010 High Growth</v>
          </cell>
          <cell r="D7">
            <v>1000</v>
          </cell>
          <cell r="F7">
            <v>2015</v>
          </cell>
          <cell r="G7" t="str">
            <v>Low-Income</v>
          </cell>
        </row>
        <row r="8">
          <cell r="C8" t="str">
            <v>AEO 2010 Low Growth</v>
          </cell>
          <cell r="D8">
            <v>2000</v>
          </cell>
          <cell r="F8">
            <v>2016</v>
          </cell>
          <cell r="G8" t="str">
            <v>Senior-Only</v>
          </cell>
        </row>
        <row r="9">
          <cell r="D9">
            <v>5000</v>
          </cell>
          <cell r="F9">
            <v>2017</v>
          </cell>
        </row>
        <row r="10">
          <cell r="D10">
            <v>10000</v>
          </cell>
          <cell r="F10">
            <v>2018</v>
          </cell>
        </row>
        <row r="11">
          <cell r="D11">
            <v>50000</v>
          </cell>
        </row>
      </sheetData>
      <sheetData sheetId="1"/>
      <sheetData sheetId="2">
        <row r="10">
          <cell r="C10">
            <v>1</v>
          </cell>
        </row>
      </sheetData>
      <sheetData sheetId="3">
        <row r="7">
          <cell r="G7">
            <v>0</v>
          </cell>
        </row>
        <row r="8">
          <cell r="G8">
            <v>1</v>
          </cell>
        </row>
        <row r="9">
          <cell r="G9">
            <v>2</v>
          </cell>
          <cell r="AK9">
            <v>1</v>
          </cell>
          <cell r="AY9">
            <v>1</v>
          </cell>
        </row>
        <row r="10">
          <cell r="C10">
            <v>0</v>
          </cell>
          <cell r="D10">
            <v>0</v>
          </cell>
          <cell r="G10">
            <v>3</v>
          </cell>
          <cell r="AE10">
            <v>1</v>
          </cell>
          <cell r="AF10">
            <v>2015</v>
          </cell>
        </row>
        <row r="11">
          <cell r="G11">
            <v>4</v>
          </cell>
          <cell r="AE11">
            <v>2</v>
          </cell>
          <cell r="AF11">
            <v>2016</v>
          </cell>
        </row>
        <row r="12">
          <cell r="G12">
            <v>5</v>
          </cell>
          <cell r="AE12">
            <v>3</v>
          </cell>
          <cell r="AF12">
            <v>2017</v>
          </cell>
        </row>
        <row r="13">
          <cell r="G13">
            <v>6</v>
          </cell>
          <cell r="AE13">
            <v>4</v>
          </cell>
          <cell r="AF13">
            <v>2018</v>
          </cell>
        </row>
        <row r="14">
          <cell r="G14">
            <v>7</v>
          </cell>
          <cell r="AE14">
            <v>5</v>
          </cell>
          <cell r="AF14">
            <v>2019</v>
          </cell>
        </row>
        <row r="15">
          <cell r="G15">
            <v>8</v>
          </cell>
          <cell r="AE15">
            <v>6</v>
          </cell>
          <cell r="AF15">
            <v>2020</v>
          </cell>
        </row>
        <row r="16">
          <cell r="AE16">
            <v>7</v>
          </cell>
          <cell r="AF16">
            <v>2021</v>
          </cell>
        </row>
        <row r="17">
          <cell r="AE17">
            <v>8</v>
          </cell>
          <cell r="AF17">
            <v>2022</v>
          </cell>
        </row>
        <row r="18">
          <cell r="AE18">
            <v>9</v>
          </cell>
          <cell r="AF18">
            <v>2023</v>
          </cell>
        </row>
        <row r="19">
          <cell r="G19">
            <v>0</v>
          </cell>
          <cell r="AE19">
            <v>10</v>
          </cell>
          <cell r="AF19">
            <v>2024</v>
          </cell>
        </row>
        <row r="20">
          <cell r="AE20">
            <v>11</v>
          </cell>
          <cell r="AF20">
            <v>2025</v>
          </cell>
        </row>
        <row r="21">
          <cell r="G21" t="str">
            <v>Front Loading Clothes Washers</v>
          </cell>
          <cell r="AE21">
            <v>12</v>
          </cell>
          <cell r="AF21">
            <v>2026</v>
          </cell>
        </row>
        <row r="22">
          <cell r="G22">
            <v>0</v>
          </cell>
          <cell r="AE22">
            <v>13</v>
          </cell>
          <cell r="AF22">
            <v>2027</v>
          </cell>
        </row>
        <row r="23">
          <cell r="G23" t="str">
            <v>Level</v>
          </cell>
          <cell r="AE23">
            <v>14</v>
          </cell>
          <cell r="AF23">
            <v>2028</v>
          </cell>
        </row>
        <row r="24">
          <cell r="G24">
            <v>0</v>
          </cell>
          <cell r="AE24">
            <v>15</v>
          </cell>
          <cell r="AF24">
            <v>2029</v>
          </cell>
        </row>
        <row r="25">
          <cell r="G25">
            <v>0</v>
          </cell>
          <cell r="AE25">
            <v>16</v>
          </cell>
          <cell r="AF25">
            <v>2030</v>
          </cell>
        </row>
        <row r="26">
          <cell r="G26">
            <v>1</v>
          </cell>
          <cell r="AE26">
            <v>17</v>
          </cell>
          <cell r="AF26">
            <v>2031</v>
          </cell>
        </row>
        <row r="27">
          <cell r="G27">
            <v>2</v>
          </cell>
          <cell r="AE27">
            <v>18</v>
          </cell>
          <cell r="AF27">
            <v>2032</v>
          </cell>
        </row>
        <row r="28">
          <cell r="G28">
            <v>3</v>
          </cell>
          <cell r="AE28">
            <v>19</v>
          </cell>
          <cell r="AF28">
            <v>2033</v>
          </cell>
        </row>
        <row r="29">
          <cell r="G29">
            <v>4</v>
          </cell>
          <cell r="AE29">
            <v>20</v>
          </cell>
          <cell r="AF29">
            <v>2034</v>
          </cell>
        </row>
        <row r="30">
          <cell r="G30">
            <v>5</v>
          </cell>
          <cell r="AE30">
            <v>21</v>
          </cell>
          <cell r="AF30">
            <v>2035</v>
          </cell>
        </row>
        <row r="31">
          <cell r="G31">
            <v>6</v>
          </cell>
          <cell r="AE31">
            <v>22</v>
          </cell>
          <cell r="AF31">
            <v>2036</v>
          </cell>
        </row>
        <row r="32">
          <cell r="G32">
            <v>7</v>
          </cell>
          <cell r="AE32">
            <v>23</v>
          </cell>
          <cell r="AF32">
            <v>2037</v>
          </cell>
        </row>
        <row r="33">
          <cell r="G33">
            <v>8</v>
          </cell>
          <cell r="AE33">
            <v>24</v>
          </cell>
          <cell r="AF33">
            <v>2038</v>
          </cell>
        </row>
        <row r="34">
          <cell r="AE34">
            <v>25</v>
          </cell>
          <cell r="AF34">
            <v>2039</v>
          </cell>
        </row>
        <row r="35">
          <cell r="AE35">
            <v>26</v>
          </cell>
          <cell r="AF35">
            <v>2040</v>
          </cell>
        </row>
        <row r="36">
          <cell r="AE36">
            <v>27</v>
          </cell>
          <cell r="AF36">
            <v>2041</v>
          </cell>
        </row>
        <row r="37">
          <cell r="AE37">
            <v>28</v>
          </cell>
          <cell r="AF37">
            <v>2042</v>
          </cell>
        </row>
        <row r="38">
          <cell r="AE38">
            <v>29</v>
          </cell>
          <cell r="AF38">
            <v>2043</v>
          </cell>
        </row>
        <row r="39">
          <cell r="AE39">
            <v>30</v>
          </cell>
          <cell r="AF39">
            <v>2044</v>
          </cell>
        </row>
        <row r="40">
          <cell r="AE40">
            <v>31</v>
          </cell>
          <cell r="AF40">
            <v>2045</v>
          </cell>
        </row>
        <row r="41">
          <cell r="AE41">
            <v>32</v>
          </cell>
          <cell r="AF41">
            <v>2046</v>
          </cell>
        </row>
        <row r="42">
          <cell r="AE42">
            <v>33</v>
          </cell>
          <cell r="AF42">
            <v>2047</v>
          </cell>
        </row>
        <row r="43">
          <cell r="AE43">
            <v>34</v>
          </cell>
          <cell r="AF43">
            <v>2048</v>
          </cell>
        </row>
        <row r="44">
          <cell r="AE44">
            <v>35</v>
          </cell>
          <cell r="AF44">
            <v>2049</v>
          </cell>
        </row>
        <row r="45">
          <cell r="AE45">
            <v>36</v>
          </cell>
          <cell r="AF45">
            <v>2050</v>
          </cell>
        </row>
        <row r="46">
          <cell r="AE46">
            <v>37</v>
          </cell>
          <cell r="AF46">
            <v>2051</v>
          </cell>
        </row>
        <row r="47">
          <cell r="AE47">
            <v>38</v>
          </cell>
          <cell r="AF47">
            <v>2052</v>
          </cell>
        </row>
        <row r="48">
          <cell r="AE48">
            <v>39</v>
          </cell>
          <cell r="AF48">
            <v>2053</v>
          </cell>
        </row>
        <row r="49">
          <cell r="AE49">
            <v>40</v>
          </cell>
          <cell r="AF49">
            <v>2054</v>
          </cell>
        </row>
        <row r="50">
          <cell r="AE50">
            <v>41</v>
          </cell>
          <cell r="AF50">
            <v>2055</v>
          </cell>
        </row>
        <row r="51">
          <cell r="AE51">
            <v>42</v>
          </cell>
          <cell r="AF51">
            <v>2056</v>
          </cell>
        </row>
        <row r="52">
          <cell r="AE52">
            <v>43</v>
          </cell>
          <cell r="AF52">
            <v>2057</v>
          </cell>
        </row>
        <row r="53">
          <cell r="AE53">
            <v>44</v>
          </cell>
          <cell r="AF53">
            <v>2058</v>
          </cell>
        </row>
        <row r="54">
          <cell r="AE54">
            <v>45</v>
          </cell>
          <cell r="AF54">
            <v>2059</v>
          </cell>
        </row>
        <row r="55">
          <cell r="AE55">
            <v>46</v>
          </cell>
          <cell r="AF55">
            <v>2060</v>
          </cell>
        </row>
        <row r="56">
          <cell r="AE56">
            <v>47</v>
          </cell>
          <cell r="AF56">
            <v>2061</v>
          </cell>
        </row>
        <row r="57">
          <cell r="AE57">
            <v>48</v>
          </cell>
          <cell r="AF57">
            <v>2062</v>
          </cell>
        </row>
        <row r="58">
          <cell r="AE58">
            <v>49</v>
          </cell>
          <cell r="AF58">
            <v>2063</v>
          </cell>
        </row>
        <row r="59">
          <cell r="AE59">
            <v>50</v>
          </cell>
          <cell r="AF59">
            <v>2064</v>
          </cell>
        </row>
      </sheetData>
      <sheetData sheetId="4">
        <row r="9">
          <cell r="C9">
            <v>0</v>
          </cell>
          <cell r="D9">
            <v>0</v>
          </cell>
        </row>
        <row r="33">
          <cell r="I33">
            <v>295</v>
          </cell>
        </row>
      </sheetData>
      <sheetData sheetId="5">
        <row r="5">
          <cell r="K5">
            <v>0</v>
          </cell>
          <cell r="L5">
            <v>0</v>
          </cell>
          <cell r="P5">
            <v>0</v>
          </cell>
          <cell r="S5">
            <v>0</v>
          </cell>
          <cell r="W5">
            <v>0</v>
          </cell>
          <cell r="X5">
            <v>0</v>
          </cell>
          <cell r="Y5">
            <v>0</v>
          </cell>
        </row>
        <row r="6">
          <cell r="C6">
            <v>2</v>
          </cell>
          <cell r="D6">
            <v>2</v>
          </cell>
          <cell r="I6">
            <v>1</v>
          </cell>
          <cell r="J6">
            <v>25677.965246700001</v>
          </cell>
          <cell r="P6">
            <v>3</v>
          </cell>
          <cell r="Q6">
            <v>1</v>
          </cell>
          <cell r="R6">
            <v>1</v>
          </cell>
          <cell r="V6">
            <v>1</v>
          </cell>
          <cell r="W6">
            <v>1</v>
          </cell>
          <cell r="Y6">
            <v>1</v>
          </cell>
          <cell r="Z6">
            <v>156</v>
          </cell>
          <cell r="AA6">
            <v>1</v>
          </cell>
        </row>
        <row r="7">
          <cell r="C7">
            <v>0</v>
          </cell>
          <cell r="D7">
            <v>2</v>
          </cell>
          <cell r="I7">
            <v>2</v>
          </cell>
          <cell r="J7">
            <v>24261.8102616</v>
          </cell>
          <cell r="P7">
            <v>6</v>
          </cell>
          <cell r="Q7">
            <v>1</v>
          </cell>
          <cell r="R7">
            <v>1</v>
          </cell>
          <cell r="V7">
            <v>1</v>
          </cell>
          <cell r="W7">
            <v>5</v>
          </cell>
          <cell r="Y7">
            <v>1</v>
          </cell>
          <cell r="Z7">
            <v>364</v>
          </cell>
          <cell r="AA7">
            <v>1</v>
          </cell>
        </row>
        <row r="8">
          <cell r="C8">
            <v>247.76261512458447</v>
          </cell>
          <cell r="D8">
            <v>15.150922940434818</v>
          </cell>
          <cell r="I8">
            <v>3</v>
          </cell>
          <cell r="J8">
            <v>31806.295015899999</v>
          </cell>
          <cell r="P8">
            <v>4</v>
          </cell>
          <cell r="Q8">
            <v>1</v>
          </cell>
          <cell r="R8">
            <v>1</v>
          </cell>
          <cell r="V8">
            <v>1</v>
          </cell>
          <cell r="W8">
            <v>5</v>
          </cell>
          <cell r="Y8">
            <v>1</v>
          </cell>
          <cell r="Z8">
            <v>364</v>
          </cell>
          <cell r="AA8">
            <v>0.75</v>
          </cell>
        </row>
        <row r="9">
          <cell r="C9">
            <v>0</v>
          </cell>
          <cell r="D9">
            <v>0.75</v>
          </cell>
          <cell r="I9">
            <v>4</v>
          </cell>
          <cell r="J9">
            <v>22345.397491299998</v>
          </cell>
          <cell r="P9">
            <v>1</v>
          </cell>
          <cell r="Q9">
            <v>1</v>
          </cell>
          <cell r="R9">
            <v>1</v>
          </cell>
          <cell r="V9">
            <v>1</v>
          </cell>
          <cell r="W9">
            <v>5</v>
          </cell>
          <cell r="Y9">
            <v>5</v>
          </cell>
          <cell r="Z9">
            <v>650</v>
          </cell>
          <cell r="AA9">
            <v>1</v>
          </cell>
        </row>
        <row r="10">
          <cell r="G10">
            <v>0</v>
          </cell>
          <cell r="I10">
            <v>5</v>
          </cell>
          <cell r="J10">
            <v>18842.4554202</v>
          </cell>
          <cell r="P10">
            <v>8</v>
          </cell>
          <cell r="Q10">
            <v>1</v>
          </cell>
          <cell r="R10">
            <v>1</v>
          </cell>
          <cell r="V10">
            <v>1</v>
          </cell>
          <cell r="W10">
            <v>5</v>
          </cell>
          <cell r="Y10">
            <v>5</v>
          </cell>
          <cell r="Z10">
            <v>364</v>
          </cell>
          <cell r="AA10">
            <v>1</v>
          </cell>
        </row>
        <row r="11">
          <cell r="I11">
            <v>6</v>
          </cell>
          <cell r="J11">
            <v>5665.8754184999998</v>
          </cell>
          <cell r="P11">
            <v>5</v>
          </cell>
          <cell r="Q11">
            <v>1</v>
          </cell>
          <cell r="R11">
            <v>1</v>
          </cell>
          <cell r="V11">
            <v>1</v>
          </cell>
          <cell r="W11">
            <v>5</v>
          </cell>
          <cell r="Y11">
            <v>1</v>
          </cell>
          <cell r="Z11">
            <v>156</v>
          </cell>
          <cell r="AA11">
            <v>1</v>
          </cell>
        </row>
        <row r="12">
          <cell r="I12">
            <v>7</v>
          </cell>
          <cell r="J12">
            <v>5958.8038630999999</v>
          </cell>
          <cell r="P12">
            <v>6</v>
          </cell>
          <cell r="Q12">
            <v>1</v>
          </cell>
          <cell r="R12">
            <v>1</v>
          </cell>
          <cell r="V12">
            <v>1</v>
          </cell>
          <cell r="W12">
            <v>5</v>
          </cell>
          <cell r="Y12">
            <v>5</v>
          </cell>
          <cell r="Z12">
            <v>156</v>
          </cell>
          <cell r="AA12">
            <v>1</v>
          </cell>
        </row>
        <row r="13">
          <cell r="I13">
            <v>8</v>
          </cell>
          <cell r="J13">
            <v>29405.323538500001</v>
          </cell>
          <cell r="P13">
            <v>5</v>
          </cell>
          <cell r="Q13">
            <v>1</v>
          </cell>
          <cell r="R13">
            <v>1</v>
          </cell>
          <cell r="V13">
            <v>1</v>
          </cell>
          <cell r="W13">
            <v>5</v>
          </cell>
          <cell r="Y13">
            <v>5</v>
          </cell>
          <cell r="Z13">
            <v>364</v>
          </cell>
          <cell r="AA13">
            <v>0.75</v>
          </cell>
        </row>
        <row r="14">
          <cell r="I14">
            <v>9</v>
          </cell>
          <cell r="J14">
            <v>34572.066300400002</v>
          </cell>
          <cell r="P14">
            <v>9</v>
          </cell>
          <cell r="Q14">
            <v>1</v>
          </cell>
          <cell r="R14">
            <v>1</v>
          </cell>
          <cell r="V14">
            <v>1</v>
          </cell>
          <cell r="W14">
            <v>1</v>
          </cell>
          <cell r="Y14">
            <v>1</v>
          </cell>
          <cell r="Z14">
            <v>364</v>
          </cell>
          <cell r="AA14">
            <v>1</v>
          </cell>
        </row>
        <row r="15">
          <cell r="C15">
            <v>8</v>
          </cell>
          <cell r="D15">
            <v>2</v>
          </cell>
          <cell r="I15">
            <v>10</v>
          </cell>
          <cell r="J15">
            <v>29899.027651600001</v>
          </cell>
          <cell r="P15">
            <v>7</v>
          </cell>
          <cell r="Q15">
            <v>1</v>
          </cell>
          <cell r="R15">
            <v>1</v>
          </cell>
          <cell r="V15">
            <v>1</v>
          </cell>
          <cell r="W15">
            <v>5</v>
          </cell>
          <cell r="Y15">
            <v>5</v>
          </cell>
          <cell r="Z15">
            <v>31.2</v>
          </cell>
          <cell r="AA15">
            <v>1</v>
          </cell>
        </row>
        <row r="16">
          <cell r="I16">
            <v>11</v>
          </cell>
          <cell r="J16">
            <v>26711.663324900001</v>
          </cell>
          <cell r="P16">
            <v>6</v>
          </cell>
          <cell r="Q16">
            <v>1</v>
          </cell>
          <cell r="R16">
            <v>1</v>
          </cell>
          <cell r="V16">
            <v>1</v>
          </cell>
          <cell r="W16">
            <v>5</v>
          </cell>
          <cell r="Y16">
            <v>5</v>
          </cell>
          <cell r="Z16">
            <v>156</v>
          </cell>
          <cell r="AA16">
            <v>1</v>
          </cell>
        </row>
        <row r="17">
          <cell r="C17">
            <v>4</v>
          </cell>
          <cell r="D17">
            <v>1</v>
          </cell>
          <cell r="I17">
            <v>12</v>
          </cell>
          <cell r="J17">
            <v>31646.770981099999</v>
          </cell>
          <cell r="P17">
            <v>6</v>
          </cell>
          <cell r="Q17">
            <v>1</v>
          </cell>
          <cell r="R17">
            <v>1</v>
          </cell>
          <cell r="V17">
            <v>1</v>
          </cell>
          <cell r="W17">
            <v>5</v>
          </cell>
          <cell r="Y17">
            <v>1</v>
          </cell>
          <cell r="Z17">
            <v>364</v>
          </cell>
          <cell r="AA17">
            <v>1</v>
          </cell>
        </row>
        <row r="18">
          <cell r="I18">
            <v>13</v>
          </cell>
          <cell r="J18">
            <v>37194.088252299996</v>
          </cell>
          <cell r="P18">
            <v>8</v>
          </cell>
          <cell r="Q18">
            <v>1</v>
          </cell>
          <cell r="R18">
            <v>1</v>
          </cell>
          <cell r="V18">
            <v>0</v>
          </cell>
          <cell r="W18">
            <v>99</v>
          </cell>
          <cell r="Y18">
            <v>5</v>
          </cell>
          <cell r="Z18">
            <v>156</v>
          </cell>
          <cell r="AA18">
            <v>0</v>
          </cell>
        </row>
        <row r="19">
          <cell r="C19">
            <v>1</v>
          </cell>
          <cell r="D19">
            <v>1</v>
          </cell>
          <cell r="I19">
            <v>14</v>
          </cell>
          <cell r="J19">
            <v>36233.899289100002</v>
          </cell>
          <cell r="P19">
            <v>5</v>
          </cell>
          <cell r="Q19">
            <v>1</v>
          </cell>
          <cell r="R19">
            <v>1</v>
          </cell>
          <cell r="V19">
            <v>1</v>
          </cell>
          <cell r="W19">
            <v>5</v>
          </cell>
          <cell r="Y19">
            <v>5</v>
          </cell>
          <cell r="Z19">
            <v>650</v>
          </cell>
          <cell r="AA19">
            <v>1</v>
          </cell>
        </row>
        <row r="20">
          <cell r="I20">
            <v>15</v>
          </cell>
          <cell r="J20">
            <v>24273.850862300002</v>
          </cell>
          <cell r="P20">
            <v>6</v>
          </cell>
          <cell r="Q20">
            <v>1</v>
          </cell>
          <cell r="R20">
            <v>1</v>
          </cell>
          <cell r="V20">
            <v>1</v>
          </cell>
          <cell r="W20">
            <v>5</v>
          </cell>
          <cell r="Y20">
            <v>5</v>
          </cell>
          <cell r="Z20">
            <v>364</v>
          </cell>
          <cell r="AA20">
            <v>0.25</v>
          </cell>
        </row>
        <row r="21">
          <cell r="I21">
            <v>16</v>
          </cell>
          <cell r="J21">
            <v>25591.027030400001</v>
          </cell>
          <cell r="P21">
            <v>9</v>
          </cell>
          <cell r="Q21">
            <v>1</v>
          </cell>
          <cell r="R21">
            <v>1</v>
          </cell>
          <cell r="V21">
            <v>1</v>
          </cell>
          <cell r="W21">
            <v>5</v>
          </cell>
          <cell r="Y21">
            <v>5</v>
          </cell>
          <cell r="Z21">
            <v>156</v>
          </cell>
          <cell r="AA21">
            <v>1</v>
          </cell>
        </row>
        <row r="22">
          <cell r="I22">
            <v>18</v>
          </cell>
          <cell r="J22">
            <v>25955.156549700001</v>
          </cell>
          <cell r="P22">
            <v>2</v>
          </cell>
          <cell r="Q22">
            <v>1</v>
          </cell>
          <cell r="R22">
            <v>1</v>
          </cell>
          <cell r="V22">
            <v>1</v>
          </cell>
          <cell r="W22">
            <v>1</v>
          </cell>
          <cell r="Y22">
            <v>1</v>
          </cell>
          <cell r="Z22">
            <v>364</v>
          </cell>
          <cell r="AA22">
            <v>1</v>
          </cell>
        </row>
        <row r="23">
          <cell r="I23">
            <v>20</v>
          </cell>
          <cell r="J23">
            <v>30185.844012000001</v>
          </cell>
          <cell r="P23">
            <v>2</v>
          </cell>
          <cell r="Q23">
            <v>1</v>
          </cell>
          <cell r="R23">
            <v>1</v>
          </cell>
          <cell r="V23">
            <v>1</v>
          </cell>
          <cell r="W23">
            <v>5</v>
          </cell>
          <cell r="Y23">
            <v>5</v>
          </cell>
          <cell r="Z23">
            <v>364</v>
          </cell>
          <cell r="AA23">
            <v>1</v>
          </cell>
        </row>
        <row r="24">
          <cell r="I24">
            <v>21</v>
          </cell>
          <cell r="J24">
            <v>29329.387293700001</v>
          </cell>
          <cell r="P24">
            <v>8</v>
          </cell>
          <cell r="Q24">
            <v>1</v>
          </cell>
          <cell r="R24">
            <v>1</v>
          </cell>
          <cell r="V24">
            <v>1</v>
          </cell>
          <cell r="W24">
            <v>1</v>
          </cell>
          <cell r="Y24">
            <v>1</v>
          </cell>
          <cell r="Z24">
            <v>156</v>
          </cell>
          <cell r="AA24">
            <v>1</v>
          </cell>
        </row>
        <row r="25">
          <cell r="I25">
            <v>22</v>
          </cell>
          <cell r="J25">
            <v>22132.6167766</v>
          </cell>
          <cell r="P25">
            <v>2</v>
          </cell>
          <cell r="Q25">
            <v>1</v>
          </cell>
          <cell r="R25">
            <v>1</v>
          </cell>
          <cell r="V25">
            <v>1</v>
          </cell>
          <cell r="W25">
            <v>1</v>
          </cell>
          <cell r="Y25">
            <v>1</v>
          </cell>
          <cell r="Z25">
            <v>31.2</v>
          </cell>
          <cell r="AA25">
            <v>0.25</v>
          </cell>
        </row>
        <row r="26">
          <cell r="I26">
            <v>23</v>
          </cell>
          <cell r="J26">
            <v>37566.673953500002</v>
          </cell>
          <cell r="P26">
            <v>3</v>
          </cell>
          <cell r="Q26">
            <v>1</v>
          </cell>
          <cell r="R26">
            <v>1</v>
          </cell>
          <cell r="V26">
            <v>1</v>
          </cell>
          <cell r="W26">
            <v>1</v>
          </cell>
          <cell r="Y26">
            <v>1</v>
          </cell>
          <cell r="Z26">
            <v>364</v>
          </cell>
          <cell r="AA26">
            <v>1</v>
          </cell>
        </row>
        <row r="27">
          <cell r="I27">
            <v>24</v>
          </cell>
          <cell r="J27">
            <v>19827.8389307</v>
          </cell>
          <cell r="P27">
            <v>4</v>
          </cell>
          <cell r="Q27">
            <v>1</v>
          </cell>
          <cell r="R27">
            <v>1</v>
          </cell>
          <cell r="V27">
            <v>1</v>
          </cell>
          <cell r="W27">
            <v>5</v>
          </cell>
          <cell r="Y27">
            <v>5</v>
          </cell>
          <cell r="Z27">
            <v>364</v>
          </cell>
          <cell r="AA27">
            <v>1</v>
          </cell>
        </row>
        <row r="28">
          <cell r="I28">
            <v>25</v>
          </cell>
          <cell r="J28">
            <v>28107.329489799999</v>
          </cell>
          <cell r="P28">
            <v>2</v>
          </cell>
          <cell r="Q28">
            <v>1</v>
          </cell>
          <cell r="R28">
            <v>1</v>
          </cell>
          <cell r="V28">
            <v>1</v>
          </cell>
          <cell r="W28">
            <v>1</v>
          </cell>
          <cell r="Y28">
            <v>1</v>
          </cell>
          <cell r="Z28">
            <v>364</v>
          </cell>
          <cell r="AA28">
            <v>1</v>
          </cell>
        </row>
        <row r="29">
          <cell r="I29">
            <v>26</v>
          </cell>
          <cell r="J29">
            <v>29637.1076201</v>
          </cell>
          <cell r="P29">
            <v>5</v>
          </cell>
          <cell r="Q29">
            <v>1</v>
          </cell>
          <cell r="R29">
            <v>1</v>
          </cell>
          <cell r="V29">
            <v>1</v>
          </cell>
          <cell r="W29">
            <v>5</v>
          </cell>
          <cell r="Y29">
            <v>1</v>
          </cell>
          <cell r="Z29">
            <v>364</v>
          </cell>
          <cell r="AA29">
            <v>1</v>
          </cell>
        </row>
        <row r="30">
          <cell r="I30">
            <v>27</v>
          </cell>
          <cell r="J30">
            <v>27042.033588800001</v>
          </cell>
          <cell r="P30">
            <v>7</v>
          </cell>
          <cell r="Q30">
            <v>1</v>
          </cell>
          <cell r="R30">
            <v>1</v>
          </cell>
          <cell r="V30">
            <v>1</v>
          </cell>
          <cell r="W30">
            <v>1</v>
          </cell>
          <cell r="Y30">
            <v>1</v>
          </cell>
          <cell r="Z30">
            <v>364</v>
          </cell>
          <cell r="AA30">
            <v>1</v>
          </cell>
        </row>
        <row r="31">
          <cell r="I31">
            <v>28</v>
          </cell>
          <cell r="J31">
            <v>8785.1275248000002</v>
          </cell>
          <cell r="P31">
            <v>6</v>
          </cell>
          <cell r="Q31">
            <v>1</v>
          </cell>
          <cell r="R31">
            <v>1</v>
          </cell>
          <cell r="V31">
            <v>1</v>
          </cell>
          <cell r="W31">
            <v>5</v>
          </cell>
          <cell r="Y31">
            <v>5</v>
          </cell>
          <cell r="Z31">
            <v>156</v>
          </cell>
          <cell r="AA31">
            <v>1</v>
          </cell>
        </row>
        <row r="32">
          <cell r="I32">
            <v>29</v>
          </cell>
          <cell r="J32">
            <v>4997.0665417</v>
          </cell>
          <cell r="P32">
            <v>12</v>
          </cell>
          <cell r="Q32">
            <v>1</v>
          </cell>
          <cell r="R32">
            <v>1</v>
          </cell>
          <cell r="V32">
            <v>1</v>
          </cell>
          <cell r="W32">
            <v>5</v>
          </cell>
          <cell r="Y32">
            <v>5</v>
          </cell>
          <cell r="Z32">
            <v>650</v>
          </cell>
          <cell r="AA32">
            <v>1</v>
          </cell>
        </row>
        <row r="33">
          <cell r="I33">
            <v>30</v>
          </cell>
          <cell r="J33">
            <v>4125.2324732999996</v>
          </cell>
          <cell r="P33">
            <v>7</v>
          </cell>
          <cell r="Q33">
            <v>1</v>
          </cell>
          <cell r="R33">
            <v>1</v>
          </cell>
          <cell r="V33">
            <v>1</v>
          </cell>
          <cell r="W33">
            <v>1</v>
          </cell>
          <cell r="Y33">
            <v>1</v>
          </cell>
          <cell r="Z33">
            <v>650</v>
          </cell>
          <cell r="AA33">
            <v>1</v>
          </cell>
        </row>
        <row r="34">
          <cell r="I34">
            <v>31</v>
          </cell>
          <cell r="J34">
            <v>28137.352891499999</v>
          </cell>
          <cell r="P34">
            <v>4</v>
          </cell>
          <cell r="Q34">
            <v>1</v>
          </cell>
          <cell r="R34">
            <v>1</v>
          </cell>
          <cell r="V34">
            <v>1</v>
          </cell>
          <cell r="W34">
            <v>5</v>
          </cell>
          <cell r="Y34">
            <v>5</v>
          </cell>
          <cell r="Z34">
            <v>156</v>
          </cell>
          <cell r="AA34">
            <v>1</v>
          </cell>
        </row>
        <row r="35">
          <cell r="I35">
            <v>33</v>
          </cell>
          <cell r="J35">
            <v>28054.601121799999</v>
          </cell>
          <cell r="P35">
            <v>11</v>
          </cell>
          <cell r="Q35">
            <v>1</v>
          </cell>
          <cell r="R35">
            <v>1</v>
          </cell>
          <cell r="V35">
            <v>1</v>
          </cell>
          <cell r="W35">
            <v>1</v>
          </cell>
          <cell r="Y35">
            <v>7</v>
          </cell>
          <cell r="Z35">
            <v>364</v>
          </cell>
          <cell r="AA35">
            <v>1</v>
          </cell>
        </row>
        <row r="36">
          <cell r="I36">
            <v>34</v>
          </cell>
          <cell r="J36">
            <v>5146.6977435999997</v>
          </cell>
          <cell r="P36">
            <v>3</v>
          </cell>
          <cell r="Q36">
            <v>1</v>
          </cell>
          <cell r="R36">
            <v>1</v>
          </cell>
          <cell r="V36">
            <v>1</v>
          </cell>
          <cell r="W36">
            <v>5</v>
          </cell>
          <cell r="Y36">
            <v>3</v>
          </cell>
          <cell r="Z36">
            <v>364</v>
          </cell>
          <cell r="AA36">
            <v>0.75</v>
          </cell>
        </row>
        <row r="37">
          <cell r="I37">
            <v>35</v>
          </cell>
          <cell r="J37">
            <v>30307.033536800001</v>
          </cell>
          <cell r="P37">
            <v>4</v>
          </cell>
          <cell r="Q37">
            <v>1</v>
          </cell>
          <cell r="R37">
            <v>1</v>
          </cell>
          <cell r="V37">
            <v>1</v>
          </cell>
          <cell r="W37">
            <v>1</v>
          </cell>
          <cell r="Y37">
            <v>1</v>
          </cell>
          <cell r="Z37">
            <v>364</v>
          </cell>
          <cell r="AA37">
            <v>1</v>
          </cell>
        </row>
        <row r="38">
          <cell r="I38">
            <v>36</v>
          </cell>
          <cell r="J38">
            <v>24788.530789799999</v>
          </cell>
          <cell r="P38">
            <v>1</v>
          </cell>
          <cell r="Q38">
            <v>1</v>
          </cell>
          <cell r="R38">
            <v>1</v>
          </cell>
          <cell r="V38">
            <v>1</v>
          </cell>
          <cell r="W38">
            <v>1</v>
          </cell>
          <cell r="Y38">
            <v>1</v>
          </cell>
          <cell r="Z38">
            <v>156</v>
          </cell>
          <cell r="AA38">
            <v>1</v>
          </cell>
        </row>
        <row r="39">
          <cell r="I39">
            <v>37</v>
          </cell>
          <cell r="J39">
            <v>30598.5415178</v>
          </cell>
          <cell r="P39">
            <v>6</v>
          </cell>
          <cell r="Q39">
            <v>1</v>
          </cell>
          <cell r="R39">
            <v>1</v>
          </cell>
          <cell r="V39">
            <v>1</v>
          </cell>
          <cell r="W39">
            <v>5</v>
          </cell>
          <cell r="Y39">
            <v>5</v>
          </cell>
          <cell r="Z39">
            <v>364</v>
          </cell>
          <cell r="AA39">
            <v>1</v>
          </cell>
        </row>
        <row r="40">
          <cell r="B40">
            <v>0.6</v>
          </cell>
          <cell r="F40">
            <v>0.29136390270066959</v>
          </cell>
          <cell r="I40">
            <v>38</v>
          </cell>
          <cell r="J40">
            <v>26169.000255899999</v>
          </cell>
          <cell r="P40">
            <v>12</v>
          </cell>
          <cell r="Q40">
            <v>1</v>
          </cell>
          <cell r="R40">
            <v>1</v>
          </cell>
          <cell r="V40">
            <v>1</v>
          </cell>
          <cell r="W40">
            <v>5</v>
          </cell>
          <cell r="Y40">
            <v>5</v>
          </cell>
          <cell r="Z40">
            <v>364</v>
          </cell>
          <cell r="AA40">
            <v>1</v>
          </cell>
        </row>
        <row r="41">
          <cell r="B41">
            <v>3</v>
          </cell>
          <cell r="F41">
            <v>3.3115625767091115</v>
          </cell>
          <cell r="I41">
            <v>39</v>
          </cell>
          <cell r="J41">
            <v>24921.096893599999</v>
          </cell>
          <cell r="P41">
            <v>4</v>
          </cell>
          <cell r="Q41">
            <v>1</v>
          </cell>
          <cell r="R41">
            <v>1</v>
          </cell>
          <cell r="V41">
            <v>1</v>
          </cell>
          <cell r="W41">
            <v>1</v>
          </cell>
          <cell r="Y41">
            <v>1</v>
          </cell>
          <cell r="Z41">
            <v>364</v>
          </cell>
          <cell r="AA41">
            <v>1</v>
          </cell>
        </row>
        <row r="42">
          <cell r="B42">
            <v>7</v>
          </cell>
          <cell r="F42">
            <v>4.7646656754727781</v>
          </cell>
          <cell r="I42">
            <v>40</v>
          </cell>
          <cell r="J42">
            <v>25955.156549700001</v>
          </cell>
          <cell r="P42">
            <v>6</v>
          </cell>
          <cell r="Q42">
            <v>1</v>
          </cell>
          <cell r="R42">
            <v>1</v>
          </cell>
          <cell r="V42">
            <v>1</v>
          </cell>
          <cell r="W42">
            <v>1</v>
          </cell>
          <cell r="Y42">
            <v>1</v>
          </cell>
          <cell r="Z42">
            <v>364</v>
          </cell>
          <cell r="AA42">
            <v>1</v>
          </cell>
        </row>
        <row r="43">
          <cell r="B43">
            <v>12.5</v>
          </cell>
          <cell r="F43">
            <v>13.381831611451615</v>
          </cell>
          <cell r="I43">
            <v>41</v>
          </cell>
          <cell r="J43">
            <v>29873.992133</v>
          </cell>
          <cell r="P43">
            <v>9</v>
          </cell>
          <cell r="Q43">
            <v>1</v>
          </cell>
          <cell r="R43">
            <v>1</v>
          </cell>
          <cell r="V43">
            <v>1</v>
          </cell>
          <cell r="W43">
            <v>5</v>
          </cell>
          <cell r="Y43">
            <v>2</v>
          </cell>
          <cell r="Z43">
            <v>156</v>
          </cell>
          <cell r="AA43">
            <v>1</v>
          </cell>
        </row>
        <row r="44">
          <cell r="B44">
            <v>19.5</v>
          </cell>
          <cell r="F44">
            <v>22.159493941341761</v>
          </cell>
          <cell r="I44">
            <v>43</v>
          </cell>
          <cell r="J44">
            <v>12080.6479502</v>
          </cell>
          <cell r="P44">
            <v>4</v>
          </cell>
          <cell r="Q44">
            <v>1</v>
          </cell>
          <cell r="R44">
            <v>1</v>
          </cell>
          <cell r="V44">
            <v>1</v>
          </cell>
          <cell r="W44">
            <v>5</v>
          </cell>
          <cell r="Y44">
            <v>2</v>
          </cell>
          <cell r="Z44">
            <v>364</v>
          </cell>
          <cell r="AA44">
            <v>0.75</v>
          </cell>
        </row>
        <row r="45">
          <cell r="I45">
            <v>46</v>
          </cell>
          <cell r="J45">
            <v>23793.7781344</v>
          </cell>
          <cell r="P45">
            <v>5</v>
          </cell>
          <cell r="Q45">
            <v>1</v>
          </cell>
          <cell r="R45">
            <v>1</v>
          </cell>
          <cell r="V45">
            <v>1</v>
          </cell>
          <cell r="W45">
            <v>5</v>
          </cell>
          <cell r="Y45">
            <v>5</v>
          </cell>
          <cell r="Z45">
            <v>364</v>
          </cell>
          <cell r="AA45">
            <v>1</v>
          </cell>
        </row>
        <row r="46">
          <cell r="I46">
            <v>47</v>
          </cell>
          <cell r="J46">
            <v>14540.7810634</v>
          </cell>
          <cell r="P46">
            <v>1</v>
          </cell>
          <cell r="Q46">
            <v>1</v>
          </cell>
          <cell r="R46">
            <v>1</v>
          </cell>
          <cell r="V46">
            <v>1</v>
          </cell>
          <cell r="W46">
            <v>5</v>
          </cell>
          <cell r="Y46">
            <v>1</v>
          </cell>
          <cell r="Z46">
            <v>156</v>
          </cell>
          <cell r="AA46">
            <v>1</v>
          </cell>
        </row>
        <row r="47">
          <cell r="I47">
            <v>49</v>
          </cell>
          <cell r="J47">
            <v>18135.316182499999</v>
          </cell>
          <cell r="P47">
            <v>9</v>
          </cell>
          <cell r="Q47">
            <v>1</v>
          </cell>
          <cell r="R47">
            <v>1</v>
          </cell>
          <cell r="V47">
            <v>1</v>
          </cell>
          <cell r="W47">
            <v>5</v>
          </cell>
          <cell r="Y47">
            <v>5</v>
          </cell>
          <cell r="Z47">
            <v>156</v>
          </cell>
          <cell r="AA47">
            <v>1</v>
          </cell>
        </row>
        <row r="48">
          <cell r="I48">
            <v>50</v>
          </cell>
          <cell r="J48">
            <v>29467.611839500001</v>
          </cell>
          <cell r="P48">
            <v>6</v>
          </cell>
          <cell r="Q48">
            <v>1</v>
          </cell>
          <cell r="R48">
            <v>1</v>
          </cell>
          <cell r="V48">
            <v>1</v>
          </cell>
          <cell r="W48">
            <v>5</v>
          </cell>
          <cell r="Y48">
            <v>5</v>
          </cell>
          <cell r="Z48">
            <v>156</v>
          </cell>
          <cell r="AA48">
            <v>0.75</v>
          </cell>
        </row>
        <row r="49">
          <cell r="I49">
            <v>51</v>
          </cell>
          <cell r="J49">
            <v>3908.1861217999999</v>
          </cell>
          <cell r="P49">
            <v>6</v>
          </cell>
          <cell r="Q49">
            <v>1</v>
          </cell>
          <cell r="R49">
            <v>1</v>
          </cell>
          <cell r="V49">
            <v>1</v>
          </cell>
          <cell r="W49">
            <v>5</v>
          </cell>
          <cell r="Y49">
            <v>1</v>
          </cell>
          <cell r="Z49">
            <v>156</v>
          </cell>
          <cell r="AA49">
            <v>1</v>
          </cell>
        </row>
        <row r="50">
          <cell r="I50">
            <v>52</v>
          </cell>
          <cell r="J50">
            <v>24261.8102616</v>
          </cell>
          <cell r="P50">
            <v>7</v>
          </cell>
          <cell r="Q50">
            <v>1</v>
          </cell>
          <cell r="R50">
            <v>1</v>
          </cell>
          <cell r="V50">
            <v>1</v>
          </cell>
          <cell r="W50">
            <v>5</v>
          </cell>
          <cell r="Y50">
            <v>1</v>
          </cell>
          <cell r="Z50">
            <v>156</v>
          </cell>
          <cell r="AA50">
            <v>1</v>
          </cell>
        </row>
        <row r="51">
          <cell r="I51">
            <v>53</v>
          </cell>
          <cell r="J51">
            <v>23022.864404799999</v>
          </cell>
          <cell r="P51">
            <v>2</v>
          </cell>
          <cell r="Q51">
            <v>1</v>
          </cell>
          <cell r="R51">
            <v>1</v>
          </cell>
          <cell r="V51">
            <v>1</v>
          </cell>
          <cell r="W51">
            <v>5</v>
          </cell>
          <cell r="Y51">
            <v>1</v>
          </cell>
          <cell r="Z51">
            <v>156</v>
          </cell>
          <cell r="AA51">
            <v>1</v>
          </cell>
        </row>
        <row r="52">
          <cell r="I52">
            <v>55</v>
          </cell>
          <cell r="J52">
            <v>17859.6834796</v>
          </cell>
          <cell r="P52">
            <v>9</v>
          </cell>
          <cell r="Q52">
            <v>1</v>
          </cell>
          <cell r="R52">
            <v>1</v>
          </cell>
          <cell r="V52">
            <v>0</v>
          </cell>
          <cell r="W52">
            <v>99</v>
          </cell>
          <cell r="Y52">
            <v>5</v>
          </cell>
          <cell r="Z52">
            <v>364</v>
          </cell>
          <cell r="AA52">
            <v>0</v>
          </cell>
        </row>
        <row r="53">
          <cell r="I53">
            <v>56</v>
          </cell>
          <cell r="J53">
            <v>35902.1467481</v>
          </cell>
          <cell r="P53">
            <v>3</v>
          </cell>
          <cell r="Q53">
            <v>1</v>
          </cell>
          <cell r="R53">
            <v>1</v>
          </cell>
          <cell r="V53">
            <v>1</v>
          </cell>
          <cell r="W53">
            <v>5</v>
          </cell>
          <cell r="Y53">
            <v>1</v>
          </cell>
          <cell r="Z53">
            <v>31.2</v>
          </cell>
          <cell r="AA53">
            <v>1</v>
          </cell>
        </row>
        <row r="54">
          <cell r="I54">
            <v>57</v>
          </cell>
          <cell r="J54">
            <v>27565.842227000001</v>
          </cell>
          <cell r="P54">
            <v>9</v>
          </cell>
          <cell r="Q54">
            <v>1</v>
          </cell>
          <cell r="R54">
            <v>1</v>
          </cell>
          <cell r="V54">
            <v>1</v>
          </cell>
          <cell r="W54">
            <v>5</v>
          </cell>
          <cell r="Y54">
            <v>1</v>
          </cell>
          <cell r="Z54">
            <v>364</v>
          </cell>
          <cell r="AA54">
            <v>1</v>
          </cell>
        </row>
        <row r="55">
          <cell r="I55">
            <v>58</v>
          </cell>
          <cell r="J55">
            <v>36130.370837900002</v>
          </cell>
          <cell r="P55">
            <v>8</v>
          </cell>
          <cell r="Q55">
            <v>1</v>
          </cell>
          <cell r="R55">
            <v>1</v>
          </cell>
          <cell r="V55">
            <v>1</v>
          </cell>
          <cell r="W55">
            <v>5</v>
          </cell>
          <cell r="Y55">
            <v>1</v>
          </cell>
          <cell r="Z55">
            <v>364</v>
          </cell>
          <cell r="AA55">
            <v>1</v>
          </cell>
        </row>
        <row r="56">
          <cell r="I56">
            <v>59</v>
          </cell>
          <cell r="J56">
            <v>26873.502478400002</v>
          </cell>
          <cell r="P56">
            <v>3</v>
          </cell>
          <cell r="Q56">
            <v>1</v>
          </cell>
          <cell r="R56">
            <v>1</v>
          </cell>
          <cell r="V56">
            <v>1</v>
          </cell>
          <cell r="W56">
            <v>1</v>
          </cell>
          <cell r="Y56">
            <v>1</v>
          </cell>
          <cell r="Z56">
            <v>364</v>
          </cell>
          <cell r="AA56">
            <v>1</v>
          </cell>
        </row>
        <row r="57">
          <cell r="I57">
            <v>60</v>
          </cell>
          <cell r="J57">
            <v>24906.705861499999</v>
          </cell>
          <cell r="P57">
            <v>9</v>
          </cell>
          <cell r="Q57">
            <v>1</v>
          </cell>
          <cell r="R57">
            <v>1</v>
          </cell>
          <cell r="V57">
            <v>1</v>
          </cell>
          <cell r="W57">
            <v>2</v>
          </cell>
          <cell r="Y57">
            <v>2</v>
          </cell>
          <cell r="Z57">
            <v>650</v>
          </cell>
          <cell r="AA57">
            <v>0.75</v>
          </cell>
        </row>
        <row r="58">
          <cell r="I58">
            <v>61</v>
          </cell>
          <cell r="J58">
            <v>37175.9277287</v>
          </cell>
          <cell r="P58">
            <v>1</v>
          </cell>
          <cell r="Q58">
            <v>1</v>
          </cell>
          <cell r="R58">
            <v>1</v>
          </cell>
          <cell r="V58">
            <v>1</v>
          </cell>
          <cell r="W58">
            <v>5</v>
          </cell>
          <cell r="Y58">
            <v>5</v>
          </cell>
          <cell r="Z58">
            <v>156</v>
          </cell>
          <cell r="AA58">
            <v>0.75</v>
          </cell>
        </row>
        <row r="59">
          <cell r="I59">
            <v>63</v>
          </cell>
          <cell r="J59">
            <v>29961.707465799998</v>
          </cell>
          <cell r="P59">
            <v>3</v>
          </cell>
          <cell r="Q59">
            <v>1</v>
          </cell>
          <cell r="R59">
            <v>1</v>
          </cell>
          <cell r="V59">
            <v>1</v>
          </cell>
          <cell r="W59">
            <v>5</v>
          </cell>
          <cell r="Y59">
            <v>3</v>
          </cell>
          <cell r="Z59">
            <v>156</v>
          </cell>
          <cell r="AA59">
            <v>1</v>
          </cell>
        </row>
        <row r="60">
          <cell r="I60">
            <v>65</v>
          </cell>
          <cell r="J60">
            <v>27601.009912900001</v>
          </cell>
          <cell r="P60">
            <v>6</v>
          </cell>
          <cell r="Q60">
            <v>1</v>
          </cell>
          <cell r="R60">
            <v>1</v>
          </cell>
          <cell r="V60">
            <v>1</v>
          </cell>
          <cell r="W60">
            <v>5</v>
          </cell>
          <cell r="Y60">
            <v>5</v>
          </cell>
          <cell r="Z60">
            <v>364</v>
          </cell>
          <cell r="AA60">
            <v>1</v>
          </cell>
        </row>
        <row r="61">
          <cell r="I61">
            <v>67</v>
          </cell>
          <cell r="J61">
            <v>7299.9904716000001</v>
          </cell>
          <cell r="P61">
            <v>2</v>
          </cell>
          <cell r="Q61">
            <v>1</v>
          </cell>
          <cell r="R61">
            <v>1</v>
          </cell>
          <cell r="V61">
            <v>1</v>
          </cell>
          <cell r="W61">
            <v>1</v>
          </cell>
          <cell r="Y61">
            <v>1</v>
          </cell>
          <cell r="Z61">
            <v>364</v>
          </cell>
          <cell r="AA61">
            <v>1</v>
          </cell>
        </row>
        <row r="62">
          <cell r="I62">
            <v>68</v>
          </cell>
          <cell r="J62">
            <v>5446.6428525000001</v>
          </cell>
          <cell r="P62">
            <v>7</v>
          </cell>
          <cell r="Q62">
            <v>1</v>
          </cell>
          <cell r="R62">
            <v>1</v>
          </cell>
          <cell r="V62">
            <v>1</v>
          </cell>
          <cell r="W62">
            <v>5</v>
          </cell>
          <cell r="Y62">
            <v>5</v>
          </cell>
          <cell r="Z62">
            <v>156</v>
          </cell>
          <cell r="AA62">
            <v>1</v>
          </cell>
        </row>
        <row r="63">
          <cell r="I63">
            <v>69</v>
          </cell>
          <cell r="J63">
            <v>20318.869911999998</v>
          </cell>
          <cell r="P63">
            <v>4</v>
          </cell>
          <cell r="Q63">
            <v>1</v>
          </cell>
          <cell r="R63">
            <v>1</v>
          </cell>
          <cell r="V63">
            <v>1</v>
          </cell>
          <cell r="W63">
            <v>5</v>
          </cell>
          <cell r="Y63">
            <v>5</v>
          </cell>
          <cell r="Z63">
            <v>364</v>
          </cell>
          <cell r="AA63">
            <v>1</v>
          </cell>
        </row>
        <row r="64">
          <cell r="I64">
            <v>71</v>
          </cell>
          <cell r="J64">
            <v>30402.684793100001</v>
          </cell>
          <cell r="P64">
            <v>8</v>
          </cell>
          <cell r="Q64">
            <v>1</v>
          </cell>
          <cell r="R64">
            <v>1</v>
          </cell>
          <cell r="V64">
            <v>1</v>
          </cell>
          <cell r="W64">
            <v>5</v>
          </cell>
          <cell r="Y64">
            <v>5</v>
          </cell>
          <cell r="Z64">
            <v>156</v>
          </cell>
          <cell r="AA64">
            <v>1</v>
          </cell>
        </row>
        <row r="65">
          <cell r="I65">
            <v>72</v>
          </cell>
          <cell r="J65">
            <v>27556.400422300001</v>
          </cell>
          <cell r="P65">
            <v>6</v>
          </cell>
          <cell r="Q65">
            <v>1</v>
          </cell>
          <cell r="R65">
            <v>1</v>
          </cell>
          <cell r="V65">
            <v>1</v>
          </cell>
          <cell r="W65">
            <v>5</v>
          </cell>
          <cell r="Y65">
            <v>5</v>
          </cell>
          <cell r="Z65">
            <v>156</v>
          </cell>
          <cell r="AA65">
            <v>1</v>
          </cell>
        </row>
        <row r="66">
          <cell r="I66">
            <v>75</v>
          </cell>
          <cell r="J66">
            <v>36233.899289100002</v>
          </cell>
          <cell r="P66">
            <v>6</v>
          </cell>
          <cell r="Q66">
            <v>1</v>
          </cell>
          <cell r="R66">
            <v>1</v>
          </cell>
          <cell r="V66">
            <v>1</v>
          </cell>
          <cell r="W66">
            <v>5</v>
          </cell>
          <cell r="Y66">
            <v>5</v>
          </cell>
          <cell r="Z66">
            <v>364</v>
          </cell>
          <cell r="AA66">
            <v>0.75</v>
          </cell>
        </row>
        <row r="67">
          <cell r="I67">
            <v>76</v>
          </cell>
          <cell r="J67">
            <v>7299.9904716000001</v>
          </cell>
          <cell r="P67">
            <v>1</v>
          </cell>
          <cell r="Q67">
            <v>1</v>
          </cell>
          <cell r="R67">
            <v>1</v>
          </cell>
          <cell r="V67">
            <v>1</v>
          </cell>
          <cell r="W67">
            <v>5</v>
          </cell>
          <cell r="Y67">
            <v>1</v>
          </cell>
          <cell r="Z67">
            <v>156</v>
          </cell>
          <cell r="AA67">
            <v>1</v>
          </cell>
        </row>
        <row r="68">
          <cell r="I68">
            <v>77</v>
          </cell>
          <cell r="J68">
            <v>4493.9047437999998</v>
          </cell>
          <cell r="P68">
            <v>2</v>
          </cell>
          <cell r="Q68">
            <v>1</v>
          </cell>
          <cell r="R68">
            <v>1</v>
          </cell>
          <cell r="V68">
            <v>1</v>
          </cell>
          <cell r="W68">
            <v>5</v>
          </cell>
          <cell r="Y68">
            <v>2</v>
          </cell>
          <cell r="Z68">
            <v>31.2</v>
          </cell>
          <cell r="AA68">
            <v>0.25</v>
          </cell>
        </row>
        <row r="69">
          <cell r="I69">
            <v>78</v>
          </cell>
          <cell r="J69">
            <v>40131.307981999998</v>
          </cell>
          <cell r="P69">
            <v>7</v>
          </cell>
          <cell r="Q69">
            <v>1</v>
          </cell>
          <cell r="R69">
            <v>1</v>
          </cell>
          <cell r="V69">
            <v>1</v>
          </cell>
          <cell r="W69">
            <v>5</v>
          </cell>
          <cell r="Y69">
            <v>5</v>
          </cell>
          <cell r="Z69">
            <v>156</v>
          </cell>
          <cell r="AA69">
            <v>1</v>
          </cell>
        </row>
        <row r="70">
          <cell r="I70">
            <v>79</v>
          </cell>
          <cell r="J70">
            <v>50112.634712400002</v>
          </cell>
          <cell r="P70">
            <v>1</v>
          </cell>
          <cell r="Q70">
            <v>1</v>
          </cell>
          <cell r="R70">
            <v>1</v>
          </cell>
          <cell r="V70">
            <v>1</v>
          </cell>
          <cell r="W70">
            <v>5</v>
          </cell>
          <cell r="Y70">
            <v>1</v>
          </cell>
          <cell r="Z70">
            <v>156</v>
          </cell>
          <cell r="AA70">
            <v>1</v>
          </cell>
        </row>
        <row r="71">
          <cell r="I71">
            <v>80</v>
          </cell>
          <cell r="J71">
            <v>28629.221707799999</v>
          </cell>
          <cell r="P71">
            <v>9</v>
          </cell>
          <cell r="Q71">
            <v>1</v>
          </cell>
          <cell r="R71">
            <v>1</v>
          </cell>
          <cell r="V71">
            <v>1</v>
          </cell>
          <cell r="W71">
            <v>5</v>
          </cell>
          <cell r="Y71">
            <v>1</v>
          </cell>
          <cell r="Z71">
            <v>364</v>
          </cell>
          <cell r="AA71">
            <v>1</v>
          </cell>
        </row>
        <row r="72">
          <cell r="I72">
            <v>83</v>
          </cell>
          <cell r="J72">
            <v>31637.2836962</v>
          </cell>
          <cell r="P72">
            <v>6</v>
          </cell>
          <cell r="Q72">
            <v>1</v>
          </cell>
          <cell r="R72">
            <v>1</v>
          </cell>
          <cell r="V72">
            <v>1</v>
          </cell>
          <cell r="W72">
            <v>5</v>
          </cell>
          <cell r="Y72">
            <v>1</v>
          </cell>
          <cell r="Z72">
            <v>156</v>
          </cell>
          <cell r="AA72">
            <v>1</v>
          </cell>
        </row>
        <row r="73">
          <cell r="I73">
            <v>84</v>
          </cell>
          <cell r="J73">
            <v>22333.560845799999</v>
          </cell>
          <cell r="P73">
            <v>5</v>
          </cell>
          <cell r="Q73">
            <v>1</v>
          </cell>
          <cell r="R73">
            <v>1</v>
          </cell>
          <cell r="V73">
            <v>1</v>
          </cell>
          <cell r="W73">
            <v>5</v>
          </cell>
          <cell r="Y73">
            <v>5</v>
          </cell>
          <cell r="Z73">
            <v>364</v>
          </cell>
          <cell r="AA73">
            <v>1</v>
          </cell>
        </row>
        <row r="74">
          <cell r="I74">
            <v>86</v>
          </cell>
          <cell r="J74">
            <v>12080.6479502</v>
          </cell>
          <cell r="P74">
            <v>1</v>
          </cell>
          <cell r="Q74">
            <v>1</v>
          </cell>
          <cell r="R74">
            <v>1</v>
          </cell>
          <cell r="V74">
            <v>1</v>
          </cell>
          <cell r="W74">
            <v>5</v>
          </cell>
          <cell r="Y74">
            <v>3</v>
          </cell>
          <cell r="Z74">
            <v>156</v>
          </cell>
          <cell r="AA74">
            <v>0.75</v>
          </cell>
        </row>
        <row r="75">
          <cell r="I75">
            <v>87</v>
          </cell>
          <cell r="J75">
            <v>14710.294874499999</v>
          </cell>
          <cell r="P75">
            <v>1</v>
          </cell>
          <cell r="Q75">
            <v>1</v>
          </cell>
          <cell r="R75">
            <v>1</v>
          </cell>
          <cell r="V75">
            <v>1</v>
          </cell>
          <cell r="W75">
            <v>5</v>
          </cell>
          <cell r="Y75">
            <v>1</v>
          </cell>
          <cell r="Z75">
            <v>364</v>
          </cell>
          <cell r="AA75">
            <v>1</v>
          </cell>
        </row>
        <row r="76">
          <cell r="I76">
            <v>88</v>
          </cell>
          <cell r="J76">
            <v>28481.169387999998</v>
          </cell>
          <cell r="P76">
            <v>4</v>
          </cell>
          <cell r="Q76">
            <v>1</v>
          </cell>
          <cell r="R76">
            <v>1</v>
          </cell>
          <cell r="V76">
            <v>1</v>
          </cell>
          <cell r="W76">
            <v>1</v>
          </cell>
          <cell r="Y76">
            <v>1</v>
          </cell>
          <cell r="Z76">
            <v>31.2</v>
          </cell>
          <cell r="AA76">
            <v>1</v>
          </cell>
        </row>
        <row r="77">
          <cell r="I77">
            <v>89</v>
          </cell>
          <cell r="J77">
            <v>28134.242080600001</v>
          </cell>
          <cell r="P77">
            <v>6</v>
          </cell>
          <cell r="Q77">
            <v>1</v>
          </cell>
          <cell r="R77">
            <v>1</v>
          </cell>
          <cell r="V77">
            <v>1</v>
          </cell>
          <cell r="W77">
            <v>5</v>
          </cell>
          <cell r="Y77">
            <v>1</v>
          </cell>
          <cell r="Z77">
            <v>156</v>
          </cell>
          <cell r="AA77">
            <v>1</v>
          </cell>
        </row>
        <row r="78">
          <cell r="I78">
            <v>94</v>
          </cell>
          <cell r="J78">
            <v>27969.9763661</v>
          </cell>
          <cell r="P78">
            <v>5</v>
          </cell>
          <cell r="Q78">
            <v>1</v>
          </cell>
          <cell r="R78">
            <v>1</v>
          </cell>
          <cell r="V78">
            <v>1</v>
          </cell>
          <cell r="W78">
            <v>5</v>
          </cell>
          <cell r="Y78">
            <v>5</v>
          </cell>
          <cell r="Z78">
            <v>364</v>
          </cell>
          <cell r="AA78">
            <v>1</v>
          </cell>
        </row>
        <row r="79">
          <cell r="I79">
            <v>95</v>
          </cell>
          <cell r="J79">
            <v>32365.806607099999</v>
          </cell>
          <cell r="P79">
            <v>5</v>
          </cell>
          <cell r="Q79">
            <v>1</v>
          </cell>
          <cell r="R79">
            <v>1</v>
          </cell>
          <cell r="V79">
            <v>1</v>
          </cell>
          <cell r="W79">
            <v>5</v>
          </cell>
          <cell r="Y79">
            <v>5</v>
          </cell>
          <cell r="Z79">
            <v>156</v>
          </cell>
          <cell r="AA79">
            <v>1</v>
          </cell>
        </row>
        <row r="80">
          <cell r="I80">
            <v>96</v>
          </cell>
          <cell r="J80">
            <v>4762.1851446999999</v>
          </cell>
          <cell r="P80">
            <v>5</v>
          </cell>
          <cell r="Q80">
            <v>1</v>
          </cell>
          <cell r="R80">
            <v>1</v>
          </cell>
          <cell r="V80">
            <v>1</v>
          </cell>
          <cell r="W80">
            <v>5</v>
          </cell>
          <cell r="Y80">
            <v>5</v>
          </cell>
          <cell r="Z80">
            <v>156</v>
          </cell>
          <cell r="AA80">
            <v>0.75</v>
          </cell>
        </row>
        <row r="81">
          <cell r="I81">
            <v>97</v>
          </cell>
          <cell r="J81">
            <v>25500.613510300002</v>
          </cell>
          <cell r="P81">
            <v>12</v>
          </cell>
          <cell r="Q81">
            <v>1</v>
          </cell>
          <cell r="R81">
            <v>1</v>
          </cell>
          <cell r="V81">
            <v>1</v>
          </cell>
          <cell r="W81">
            <v>5</v>
          </cell>
          <cell r="Y81">
            <v>1</v>
          </cell>
          <cell r="Z81">
            <v>31.2</v>
          </cell>
          <cell r="AA81">
            <v>1</v>
          </cell>
        </row>
        <row r="82">
          <cell r="I82">
            <v>98</v>
          </cell>
          <cell r="J82">
            <v>24273.850862300002</v>
          </cell>
          <cell r="P82">
            <v>4</v>
          </cell>
          <cell r="Q82">
            <v>1</v>
          </cell>
          <cell r="R82">
            <v>1</v>
          </cell>
          <cell r="V82">
            <v>1</v>
          </cell>
          <cell r="W82">
            <v>1</v>
          </cell>
          <cell r="Y82">
            <v>1</v>
          </cell>
          <cell r="Z82">
            <v>156</v>
          </cell>
          <cell r="AA82">
            <v>1</v>
          </cell>
        </row>
        <row r="83">
          <cell r="I83">
            <v>99</v>
          </cell>
          <cell r="J83">
            <v>37510.9910122</v>
          </cell>
          <cell r="P83">
            <v>2</v>
          </cell>
          <cell r="Q83">
            <v>1</v>
          </cell>
          <cell r="R83">
            <v>1</v>
          </cell>
          <cell r="V83">
            <v>0</v>
          </cell>
          <cell r="W83">
            <v>99</v>
          </cell>
          <cell r="Y83">
            <v>1</v>
          </cell>
          <cell r="Z83">
            <v>156</v>
          </cell>
          <cell r="AA83">
            <v>0</v>
          </cell>
        </row>
        <row r="84">
          <cell r="I84">
            <v>100</v>
          </cell>
          <cell r="J84">
            <v>26330.6011899</v>
          </cell>
          <cell r="P84">
            <v>9</v>
          </cell>
          <cell r="Q84">
            <v>1</v>
          </cell>
          <cell r="R84">
            <v>1</v>
          </cell>
          <cell r="V84">
            <v>1</v>
          </cell>
          <cell r="W84">
            <v>1</v>
          </cell>
          <cell r="Y84">
            <v>1</v>
          </cell>
          <cell r="Z84">
            <v>650</v>
          </cell>
          <cell r="AA84">
            <v>1</v>
          </cell>
        </row>
        <row r="85">
          <cell r="I85">
            <v>101</v>
          </cell>
          <cell r="J85">
            <v>18258.8362065</v>
          </cell>
          <cell r="P85">
            <v>3</v>
          </cell>
          <cell r="Q85">
            <v>1</v>
          </cell>
          <cell r="R85">
            <v>1</v>
          </cell>
          <cell r="V85">
            <v>1</v>
          </cell>
          <cell r="W85">
            <v>5</v>
          </cell>
          <cell r="Y85">
            <v>1</v>
          </cell>
          <cell r="Z85">
            <v>364</v>
          </cell>
          <cell r="AA85">
            <v>1</v>
          </cell>
        </row>
        <row r="86">
          <cell r="I86">
            <v>102</v>
          </cell>
          <cell r="J86">
            <v>34098.658947199998</v>
          </cell>
          <cell r="P86">
            <v>11</v>
          </cell>
          <cell r="Q86">
            <v>1</v>
          </cell>
          <cell r="R86">
            <v>1</v>
          </cell>
          <cell r="V86">
            <v>1</v>
          </cell>
          <cell r="W86">
            <v>5</v>
          </cell>
          <cell r="Y86">
            <v>2</v>
          </cell>
          <cell r="Z86">
            <v>364</v>
          </cell>
          <cell r="AA86">
            <v>0.75</v>
          </cell>
        </row>
        <row r="87">
          <cell r="I87">
            <v>103</v>
          </cell>
          <cell r="J87">
            <v>20428.682534600001</v>
          </cell>
          <cell r="P87">
            <v>9</v>
          </cell>
          <cell r="Q87">
            <v>1</v>
          </cell>
          <cell r="R87">
            <v>1</v>
          </cell>
          <cell r="V87">
            <v>1</v>
          </cell>
          <cell r="W87">
            <v>5</v>
          </cell>
          <cell r="Y87">
            <v>1</v>
          </cell>
          <cell r="Z87">
            <v>156</v>
          </cell>
          <cell r="AA87">
            <v>1</v>
          </cell>
        </row>
        <row r="88">
          <cell r="I88">
            <v>104</v>
          </cell>
          <cell r="J88">
            <v>30035.5984522</v>
          </cell>
          <cell r="P88">
            <v>2</v>
          </cell>
          <cell r="Q88">
            <v>1</v>
          </cell>
          <cell r="R88">
            <v>1</v>
          </cell>
          <cell r="V88">
            <v>1</v>
          </cell>
          <cell r="W88">
            <v>5</v>
          </cell>
          <cell r="Y88">
            <v>1</v>
          </cell>
          <cell r="Z88">
            <v>364</v>
          </cell>
          <cell r="AA88">
            <v>0.75</v>
          </cell>
        </row>
        <row r="89">
          <cell r="I89">
            <v>105</v>
          </cell>
          <cell r="J89">
            <v>25500.613510300002</v>
          </cell>
          <cell r="P89">
            <v>4</v>
          </cell>
          <cell r="Q89">
            <v>1</v>
          </cell>
          <cell r="R89">
            <v>1</v>
          </cell>
          <cell r="V89">
            <v>1</v>
          </cell>
          <cell r="W89">
            <v>5</v>
          </cell>
          <cell r="Y89">
            <v>1</v>
          </cell>
          <cell r="Z89">
            <v>1014</v>
          </cell>
          <cell r="AA89">
            <v>0.25</v>
          </cell>
        </row>
        <row r="90">
          <cell r="I90">
            <v>106</v>
          </cell>
          <cell r="J90">
            <v>30681.4805308</v>
          </cell>
          <cell r="P90">
            <v>4</v>
          </cell>
          <cell r="Q90">
            <v>1</v>
          </cell>
          <cell r="R90">
            <v>1</v>
          </cell>
          <cell r="V90">
            <v>1</v>
          </cell>
          <cell r="W90">
            <v>5</v>
          </cell>
          <cell r="Y90">
            <v>1</v>
          </cell>
          <cell r="Z90">
            <v>364</v>
          </cell>
          <cell r="AA90">
            <v>1</v>
          </cell>
        </row>
        <row r="91">
          <cell r="I91">
            <v>108</v>
          </cell>
          <cell r="J91">
            <v>22696.5321802</v>
          </cell>
          <cell r="P91">
            <v>8</v>
          </cell>
          <cell r="Q91">
            <v>1</v>
          </cell>
          <cell r="R91">
            <v>1</v>
          </cell>
          <cell r="V91">
            <v>1</v>
          </cell>
          <cell r="W91">
            <v>5</v>
          </cell>
          <cell r="Y91">
            <v>1</v>
          </cell>
          <cell r="Z91">
            <v>364</v>
          </cell>
          <cell r="AA91">
            <v>1</v>
          </cell>
        </row>
        <row r="92">
          <cell r="I92">
            <v>109</v>
          </cell>
          <cell r="J92">
            <v>29397.385303700001</v>
          </cell>
          <cell r="P92">
            <v>3</v>
          </cell>
          <cell r="Q92">
            <v>1</v>
          </cell>
          <cell r="R92">
            <v>1</v>
          </cell>
          <cell r="V92">
            <v>1</v>
          </cell>
          <cell r="W92">
            <v>1</v>
          </cell>
          <cell r="Y92">
            <v>1</v>
          </cell>
          <cell r="Z92">
            <v>156</v>
          </cell>
          <cell r="AA92">
            <v>0.75</v>
          </cell>
        </row>
        <row r="93">
          <cell r="I93">
            <v>110</v>
          </cell>
          <cell r="J93">
            <v>24610.648156800002</v>
          </cell>
          <cell r="P93">
            <v>2</v>
          </cell>
          <cell r="Q93">
            <v>1</v>
          </cell>
          <cell r="R93">
            <v>1</v>
          </cell>
          <cell r="V93">
            <v>1</v>
          </cell>
          <cell r="W93">
            <v>1</v>
          </cell>
          <cell r="Y93">
            <v>1</v>
          </cell>
          <cell r="Z93">
            <v>364</v>
          </cell>
          <cell r="AA93">
            <v>1</v>
          </cell>
        </row>
        <row r="94">
          <cell r="I94">
            <v>111</v>
          </cell>
          <cell r="J94">
            <v>18502.012487100001</v>
          </cell>
          <cell r="P94">
            <v>9</v>
          </cell>
          <cell r="Q94">
            <v>1</v>
          </cell>
          <cell r="R94">
            <v>1</v>
          </cell>
          <cell r="V94">
            <v>1</v>
          </cell>
          <cell r="W94">
            <v>5</v>
          </cell>
          <cell r="Y94">
            <v>5</v>
          </cell>
          <cell r="Z94">
            <v>364</v>
          </cell>
          <cell r="AA94">
            <v>1</v>
          </cell>
        </row>
        <row r="95">
          <cell r="I95">
            <v>112</v>
          </cell>
          <cell r="J95">
            <v>45682.311588800003</v>
          </cell>
          <cell r="P95">
            <v>3</v>
          </cell>
          <cell r="Q95">
            <v>1</v>
          </cell>
          <cell r="R95">
            <v>1</v>
          </cell>
          <cell r="V95">
            <v>1</v>
          </cell>
          <cell r="W95">
            <v>5</v>
          </cell>
          <cell r="Y95">
            <v>1</v>
          </cell>
          <cell r="Z95">
            <v>31.2</v>
          </cell>
          <cell r="AA95">
            <v>0.25</v>
          </cell>
        </row>
        <row r="96">
          <cell r="I96">
            <v>113</v>
          </cell>
          <cell r="J96">
            <v>8065.4202549000001</v>
          </cell>
          <cell r="P96">
            <v>1</v>
          </cell>
          <cell r="Q96">
            <v>1</v>
          </cell>
          <cell r="R96">
            <v>1</v>
          </cell>
          <cell r="V96">
            <v>1</v>
          </cell>
          <cell r="W96">
            <v>5</v>
          </cell>
          <cell r="Y96">
            <v>1</v>
          </cell>
          <cell r="Z96">
            <v>156</v>
          </cell>
          <cell r="AA96">
            <v>0.75</v>
          </cell>
        </row>
        <row r="97">
          <cell r="I97">
            <v>114</v>
          </cell>
          <cell r="J97">
            <v>14540.7810634</v>
          </cell>
          <cell r="P97">
            <v>1</v>
          </cell>
          <cell r="Q97">
            <v>1</v>
          </cell>
          <cell r="R97">
            <v>1</v>
          </cell>
          <cell r="V97">
            <v>1</v>
          </cell>
          <cell r="W97">
            <v>5</v>
          </cell>
          <cell r="Y97">
            <v>3</v>
          </cell>
          <cell r="Z97">
            <v>364</v>
          </cell>
          <cell r="AA97">
            <v>0.75</v>
          </cell>
        </row>
        <row r="98">
          <cell r="I98">
            <v>115</v>
          </cell>
          <cell r="J98">
            <v>25636.091830000001</v>
          </cell>
          <cell r="P98">
            <v>5</v>
          </cell>
          <cell r="Q98">
            <v>1</v>
          </cell>
          <cell r="R98">
            <v>1</v>
          </cell>
          <cell r="V98">
            <v>1</v>
          </cell>
          <cell r="W98">
            <v>5</v>
          </cell>
          <cell r="Y98">
            <v>1</v>
          </cell>
          <cell r="Z98">
            <v>364</v>
          </cell>
          <cell r="AA98">
            <v>1</v>
          </cell>
        </row>
        <row r="99">
          <cell r="I99">
            <v>116</v>
          </cell>
          <cell r="J99">
            <v>15573.227894600001</v>
          </cell>
          <cell r="P99">
            <v>1</v>
          </cell>
          <cell r="Q99">
            <v>1</v>
          </cell>
          <cell r="R99">
            <v>1</v>
          </cell>
          <cell r="V99">
            <v>0</v>
          </cell>
          <cell r="W99">
            <v>99</v>
          </cell>
          <cell r="Y99">
            <v>3</v>
          </cell>
          <cell r="Z99">
            <v>156</v>
          </cell>
          <cell r="AA99">
            <v>0</v>
          </cell>
        </row>
        <row r="100">
          <cell r="I100">
            <v>117</v>
          </cell>
          <cell r="J100">
            <v>30402.684793100001</v>
          </cell>
          <cell r="P100">
            <v>5</v>
          </cell>
          <cell r="Q100">
            <v>1</v>
          </cell>
          <cell r="R100">
            <v>1</v>
          </cell>
          <cell r="V100">
            <v>1</v>
          </cell>
          <cell r="W100">
            <v>5</v>
          </cell>
          <cell r="Y100">
            <v>5</v>
          </cell>
          <cell r="Z100">
            <v>156</v>
          </cell>
          <cell r="AA100">
            <v>0.75</v>
          </cell>
        </row>
        <row r="101">
          <cell r="I101">
            <v>118</v>
          </cell>
          <cell r="J101">
            <v>20763.476847599999</v>
          </cell>
          <cell r="P101">
            <v>7</v>
          </cell>
          <cell r="Q101">
            <v>1</v>
          </cell>
          <cell r="R101">
            <v>1</v>
          </cell>
          <cell r="V101">
            <v>1</v>
          </cell>
          <cell r="W101">
            <v>5</v>
          </cell>
          <cell r="Y101">
            <v>5</v>
          </cell>
          <cell r="Z101">
            <v>364</v>
          </cell>
          <cell r="AA101">
            <v>0.75</v>
          </cell>
        </row>
        <row r="102">
          <cell r="I102">
            <v>119</v>
          </cell>
          <cell r="J102">
            <v>30307.033536800001</v>
          </cell>
          <cell r="P102">
            <v>9</v>
          </cell>
          <cell r="Q102">
            <v>1</v>
          </cell>
          <cell r="R102">
            <v>1</v>
          </cell>
          <cell r="V102">
            <v>1</v>
          </cell>
          <cell r="W102">
            <v>1</v>
          </cell>
          <cell r="Y102">
            <v>1</v>
          </cell>
          <cell r="Z102">
            <v>156</v>
          </cell>
          <cell r="AA102">
            <v>1</v>
          </cell>
        </row>
        <row r="103">
          <cell r="I103">
            <v>121</v>
          </cell>
          <cell r="J103">
            <v>30532.0836093</v>
          </cell>
          <cell r="P103">
            <v>7</v>
          </cell>
          <cell r="Q103">
            <v>1</v>
          </cell>
          <cell r="R103">
            <v>1</v>
          </cell>
          <cell r="V103">
            <v>1</v>
          </cell>
          <cell r="W103">
            <v>1</v>
          </cell>
          <cell r="Y103">
            <v>1</v>
          </cell>
          <cell r="Z103">
            <v>156</v>
          </cell>
          <cell r="AA103">
            <v>0.75</v>
          </cell>
        </row>
        <row r="104">
          <cell r="I104">
            <v>122</v>
          </cell>
          <cell r="J104">
            <v>28333.537114800001</v>
          </cell>
          <cell r="P104">
            <v>1</v>
          </cell>
          <cell r="Q104">
            <v>1</v>
          </cell>
          <cell r="R104">
            <v>1</v>
          </cell>
          <cell r="V104">
            <v>1</v>
          </cell>
          <cell r="W104">
            <v>1</v>
          </cell>
          <cell r="Y104">
            <v>1</v>
          </cell>
          <cell r="Z104">
            <v>156</v>
          </cell>
          <cell r="AA104">
            <v>1</v>
          </cell>
        </row>
        <row r="105">
          <cell r="I105">
            <v>124</v>
          </cell>
          <cell r="J105">
            <v>13304.2684095</v>
          </cell>
          <cell r="P105">
            <v>3</v>
          </cell>
          <cell r="Q105">
            <v>1</v>
          </cell>
          <cell r="R105">
            <v>1</v>
          </cell>
          <cell r="V105">
            <v>0</v>
          </cell>
          <cell r="W105">
            <v>99</v>
          </cell>
          <cell r="Y105">
            <v>5</v>
          </cell>
          <cell r="Z105">
            <v>156</v>
          </cell>
          <cell r="AA105">
            <v>0</v>
          </cell>
        </row>
        <row r="106">
          <cell r="B106">
            <v>1</v>
          </cell>
          <cell r="F106">
            <v>1</v>
          </cell>
          <cell r="I106">
            <v>125</v>
          </cell>
          <cell r="J106">
            <v>37854.523270799997</v>
          </cell>
          <cell r="P106">
            <v>2</v>
          </cell>
          <cell r="Q106">
            <v>1</v>
          </cell>
          <cell r="R106">
            <v>1</v>
          </cell>
          <cell r="V106">
            <v>1</v>
          </cell>
          <cell r="W106">
            <v>5</v>
          </cell>
          <cell r="Y106">
            <v>1</v>
          </cell>
          <cell r="Z106">
            <v>156</v>
          </cell>
          <cell r="AA106">
            <v>1</v>
          </cell>
        </row>
        <row r="107">
          <cell r="B107">
            <v>0.75</v>
          </cell>
          <cell r="F107">
            <v>0.75</v>
          </cell>
          <cell r="I107">
            <v>127</v>
          </cell>
          <cell r="J107">
            <v>42408.439051499998</v>
          </cell>
          <cell r="P107">
            <v>4</v>
          </cell>
          <cell r="Q107">
            <v>1</v>
          </cell>
          <cell r="R107">
            <v>1</v>
          </cell>
          <cell r="V107">
            <v>0</v>
          </cell>
          <cell r="W107">
            <v>99</v>
          </cell>
          <cell r="Y107">
            <v>1</v>
          </cell>
          <cell r="Z107">
            <v>364</v>
          </cell>
          <cell r="AA107">
            <v>0</v>
          </cell>
        </row>
        <row r="108">
          <cell r="B108">
            <v>0.25</v>
          </cell>
          <cell r="F108">
            <v>0.25</v>
          </cell>
          <cell r="I108">
            <v>130</v>
          </cell>
          <cell r="J108">
            <v>3860.6209997000001</v>
          </cell>
          <cell r="P108">
            <v>6</v>
          </cell>
          <cell r="Q108">
            <v>1</v>
          </cell>
          <cell r="R108">
            <v>1</v>
          </cell>
          <cell r="V108">
            <v>0</v>
          </cell>
          <cell r="W108">
            <v>99</v>
          </cell>
          <cell r="Y108">
            <v>1</v>
          </cell>
          <cell r="Z108">
            <v>156</v>
          </cell>
          <cell r="AA108">
            <v>0</v>
          </cell>
        </row>
        <row r="109">
          <cell r="B109">
            <v>0</v>
          </cell>
          <cell r="F109">
            <v>0</v>
          </cell>
          <cell r="I109">
            <v>131</v>
          </cell>
          <cell r="J109">
            <v>6144.3558413000001</v>
          </cell>
          <cell r="P109">
            <v>5</v>
          </cell>
          <cell r="Q109">
            <v>1</v>
          </cell>
          <cell r="R109">
            <v>1</v>
          </cell>
          <cell r="V109">
            <v>1</v>
          </cell>
          <cell r="W109">
            <v>1</v>
          </cell>
          <cell r="Y109">
            <v>1</v>
          </cell>
          <cell r="Z109">
            <v>156</v>
          </cell>
          <cell r="AA109">
            <v>1</v>
          </cell>
        </row>
        <row r="110">
          <cell r="I110">
            <v>133</v>
          </cell>
          <cell r="J110">
            <v>13303.094469</v>
          </cell>
          <cell r="P110">
            <v>9</v>
          </cell>
          <cell r="Q110">
            <v>1</v>
          </cell>
          <cell r="R110">
            <v>1</v>
          </cell>
          <cell r="V110">
            <v>1</v>
          </cell>
          <cell r="W110">
            <v>5</v>
          </cell>
          <cell r="Y110">
            <v>3</v>
          </cell>
          <cell r="Z110">
            <v>156</v>
          </cell>
          <cell r="AA110">
            <v>1</v>
          </cell>
        </row>
        <row r="111">
          <cell r="I111">
            <v>134</v>
          </cell>
          <cell r="J111">
            <v>28936.321534399998</v>
          </cell>
          <cell r="P111">
            <v>3</v>
          </cell>
          <cell r="Q111">
            <v>1</v>
          </cell>
          <cell r="R111">
            <v>1</v>
          </cell>
          <cell r="V111">
            <v>1</v>
          </cell>
          <cell r="W111">
            <v>5</v>
          </cell>
          <cell r="Y111">
            <v>1</v>
          </cell>
          <cell r="Z111">
            <v>364</v>
          </cell>
          <cell r="AA111">
            <v>0.75</v>
          </cell>
        </row>
        <row r="112">
          <cell r="I112">
            <v>135</v>
          </cell>
          <cell r="J112">
            <v>31646.770981099999</v>
          </cell>
          <cell r="P112">
            <v>9</v>
          </cell>
          <cell r="Q112">
            <v>1</v>
          </cell>
          <cell r="R112">
            <v>1</v>
          </cell>
          <cell r="V112">
            <v>1</v>
          </cell>
          <cell r="W112">
            <v>1</v>
          </cell>
          <cell r="Y112">
            <v>1</v>
          </cell>
          <cell r="Z112">
            <v>650</v>
          </cell>
          <cell r="AA112">
            <v>1</v>
          </cell>
        </row>
        <row r="113">
          <cell r="I113">
            <v>136</v>
          </cell>
          <cell r="J113">
            <v>22818.0009722</v>
          </cell>
          <cell r="P113">
            <v>7</v>
          </cell>
          <cell r="Q113">
            <v>1</v>
          </cell>
          <cell r="R113">
            <v>1</v>
          </cell>
          <cell r="V113">
            <v>1</v>
          </cell>
          <cell r="W113">
            <v>5</v>
          </cell>
          <cell r="Y113">
            <v>5</v>
          </cell>
          <cell r="Z113">
            <v>650</v>
          </cell>
          <cell r="AA113">
            <v>1</v>
          </cell>
        </row>
        <row r="114">
          <cell r="I114">
            <v>137</v>
          </cell>
          <cell r="J114">
            <v>29248.476332400001</v>
          </cell>
          <cell r="P114">
            <v>9</v>
          </cell>
          <cell r="Q114">
            <v>1</v>
          </cell>
          <cell r="R114">
            <v>1</v>
          </cell>
          <cell r="V114">
            <v>1</v>
          </cell>
          <cell r="W114">
            <v>5</v>
          </cell>
          <cell r="Y114">
            <v>5</v>
          </cell>
          <cell r="Z114">
            <v>650</v>
          </cell>
          <cell r="AA114">
            <v>1</v>
          </cell>
        </row>
        <row r="115">
          <cell r="I115">
            <v>138</v>
          </cell>
          <cell r="J115">
            <v>25057.167927499999</v>
          </cell>
          <cell r="P115">
            <v>4</v>
          </cell>
          <cell r="Q115">
            <v>1</v>
          </cell>
          <cell r="R115">
            <v>1</v>
          </cell>
          <cell r="V115">
            <v>1</v>
          </cell>
          <cell r="W115">
            <v>5</v>
          </cell>
          <cell r="Y115">
            <v>5</v>
          </cell>
          <cell r="Z115">
            <v>156</v>
          </cell>
          <cell r="AA115">
            <v>1</v>
          </cell>
        </row>
        <row r="116">
          <cell r="I116">
            <v>140</v>
          </cell>
          <cell r="J116">
            <v>28107.329489799999</v>
          </cell>
          <cell r="P116">
            <v>5</v>
          </cell>
          <cell r="Q116">
            <v>1</v>
          </cell>
          <cell r="R116">
            <v>1</v>
          </cell>
          <cell r="V116">
            <v>1</v>
          </cell>
          <cell r="W116">
            <v>1</v>
          </cell>
          <cell r="Y116">
            <v>1</v>
          </cell>
          <cell r="Z116">
            <v>31.2</v>
          </cell>
          <cell r="AA116">
            <v>1</v>
          </cell>
        </row>
        <row r="117">
          <cell r="I117">
            <v>143</v>
          </cell>
          <cell r="J117">
            <v>26340.5830647</v>
          </cell>
          <cell r="P117">
            <v>1</v>
          </cell>
          <cell r="Q117">
            <v>1</v>
          </cell>
          <cell r="R117">
            <v>1</v>
          </cell>
          <cell r="V117">
            <v>1</v>
          </cell>
          <cell r="W117">
            <v>5</v>
          </cell>
          <cell r="Y117">
            <v>1</v>
          </cell>
          <cell r="Z117">
            <v>156</v>
          </cell>
          <cell r="AA117">
            <v>1</v>
          </cell>
        </row>
        <row r="118">
          <cell r="I118">
            <v>145</v>
          </cell>
          <cell r="J118">
            <v>43872.593160299999</v>
          </cell>
          <cell r="P118">
            <v>1</v>
          </cell>
          <cell r="Q118">
            <v>1</v>
          </cell>
          <cell r="R118">
            <v>1</v>
          </cell>
          <cell r="V118">
            <v>1</v>
          </cell>
          <cell r="W118">
            <v>1</v>
          </cell>
          <cell r="Y118">
            <v>1</v>
          </cell>
          <cell r="Z118">
            <v>650</v>
          </cell>
          <cell r="AA118">
            <v>1</v>
          </cell>
        </row>
        <row r="119">
          <cell r="I119">
            <v>146</v>
          </cell>
          <cell r="J119">
            <v>24610.648156800002</v>
          </cell>
          <cell r="P119">
            <v>3</v>
          </cell>
          <cell r="Q119">
            <v>1</v>
          </cell>
          <cell r="R119">
            <v>1</v>
          </cell>
          <cell r="V119">
            <v>1</v>
          </cell>
          <cell r="W119">
            <v>1</v>
          </cell>
          <cell r="Y119">
            <v>5</v>
          </cell>
          <cell r="Z119">
            <v>156</v>
          </cell>
          <cell r="AA119">
            <v>1</v>
          </cell>
        </row>
        <row r="120">
          <cell r="I120">
            <v>147</v>
          </cell>
          <cell r="J120">
            <v>4925.5598618000004</v>
          </cell>
          <cell r="P120">
            <v>1</v>
          </cell>
          <cell r="Q120">
            <v>1</v>
          </cell>
          <cell r="R120">
            <v>1</v>
          </cell>
          <cell r="V120">
            <v>1</v>
          </cell>
          <cell r="W120">
            <v>5</v>
          </cell>
          <cell r="Y120">
            <v>5</v>
          </cell>
          <cell r="Z120">
            <v>156</v>
          </cell>
          <cell r="AA120">
            <v>1</v>
          </cell>
        </row>
        <row r="121">
          <cell r="I121">
            <v>148</v>
          </cell>
          <cell r="J121">
            <v>47137.799324</v>
          </cell>
          <cell r="P121">
            <v>6</v>
          </cell>
          <cell r="Q121">
            <v>1</v>
          </cell>
          <cell r="R121">
            <v>1</v>
          </cell>
          <cell r="V121">
            <v>1</v>
          </cell>
          <cell r="W121">
            <v>5</v>
          </cell>
          <cell r="Y121">
            <v>5</v>
          </cell>
          <cell r="Z121">
            <v>156</v>
          </cell>
          <cell r="AA121">
            <v>1</v>
          </cell>
        </row>
        <row r="122">
          <cell r="I122">
            <v>150</v>
          </cell>
          <cell r="J122">
            <v>19922.766685800001</v>
          </cell>
          <cell r="P122">
            <v>7</v>
          </cell>
          <cell r="Q122">
            <v>1</v>
          </cell>
          <cell r="R122">
            <v>1</v>
          </cell>
          <cell r="V122">
            <v>1</v>
          </cell>
          <cell r="W122">
            <v>5</v>
          </cell>
          <cell r="Y122">
            <v>5</v>
          </cell>
          <cell r="Z122">
            <v>364</v>
          </cell>
          <cell r="AA122">
            <v>1</v>
          </cell>
        </row>
        <row r="123">
          <cell r="I123">
            <v>151</v>
          </cell>
          <cell r="J123">
            <v>4560.3905418000004</v>
          </cell>
          <cell r="P123">
            <v>2</v>
          </cell>
          <cell r="Q123">
            <v>1</v>
          </cell>
          <cell r="R123">
            <v>1</v>
          </cell>
          <cell r="V123">
            <v>0</v>
          </cell>
          <cell r="W123">
            <v>99</v>
          </cell>
          <cell r="Y123">
            <v>1</v>
          </cell>
          <cell r="Z123">
            <v>364</v>
          </cell>
          <cell r="AA123">
            <v>0</v>
          </cell>
        </row>
        <row r="124">
          <cell r="I124">
            <v>152</v>
          </cell>
          <cell r="J124">
            <v>34415.717740599997</v>
          </cell>
          <cell r="P124">
            <v>5</v>
          </cell>
          <cell r="Q124">
            <v>1</v>
          </cell>
          <cell r="R124">
            <v>1</v>
          </cell>
          <cell r="V124">
            <v>1</v>
          </cell>
          <cell r="W124">
            <v>5</v>
          </cell>
          <cell r="Y124">
            <v>5</v>
          </cell>
          <cell r="Z124">
            <v>364</v>
          </cell>
          <cell r="AA124">
            <v>1</v>
          </cell>
        </row>
        <row r="125">
          <cell r="I125">
            <v>153</v>
          </cell>
          <cell r="J125">
            <v>31558.0942603</v>
          </cell>
          <cell r="P125">
            <v>1</v>
          </cell>
          <cell r="Q125">
            <v>1</v>
          </cell>
          <cell r="R125">
            <v>1</v>
          </cell>
          <cell r="V125">
            <v>1</v>
          </cell>
          <cell r="W125">
            <v>5</v>
          </cell>
          <cell r="Y125">
            <v>5</v>
          </cell>
          <cell r="Z125">
            <v>156</v>
          </cell>
          <cell r="AA125">
            <v>1</v>
          </cell>
        </row>
        <row r="126">
          <cell r="I126">
            <v>154</v>
          </cell>
          <cell r="J126">
            <v>18262.984507900001</v>
          </cell>
          <cell r="P126">
            <v>1</v>
          </cell>
          <cell r="Q126">
            <v>1</v>
          </cell>
          <cell r="R126">
            <v>1</v>
          </cell>
          <cell r="V126">
            <v>0</v>
          </cell>
          <cell r="W126">
            <v>99</v>
          </cell>
          <cell r="Y126">
            <v>1</v>
          </cell>
          <cell r="Z126">
            <v>31.2</v>
          </cell>
          <cell r="AA126">
            <v>0</v>
          </cell>
        </row>
        <row r="127">
          <cell r="I127">
            <v>155</v>
          </cell>
          <cell r="J127">
            <v>50300.292386599998</v>
          </cell>
          <cell r="P127">
            <v>9</v>
          </cell>
          <cell r="Q127">
            <v>1</v>
          </cell>
          <cell r="R127">
            <v>1</v>
          </cell>
          <cell r="V127">
            <v>1</v>
          </cell>
          <cell r="W127">
            <v>5</v>
          </cell>
          <cell r="Y127">
            <v>5</v>
          </cell>
          <cell r="Z127">
            <v>156</v>
          </cell>
          <cell r="AA127">
            <v>1</v>
          </cell>
        </row>
        <row r="128">
          <cell r="I128">
            <v>156</v>
          </cell>
          <cell r="J128">
            <v>36448.802673600003</v>
          </cell>
          <cell r="P128">
            <v>9</v>
          </cell>
          <cell r="Q128">
            <v>1</v>
          </cell>
          <cell r="R128">
            <v>1</v>
          </cell>
          <cell r="V128">
            <v>1</v>
          </cell>
          <cell r="W128">
            <v>5</v>
          </cell>
          <cell r="Y128">
            <v>5</v>
          </cell>
          <cell r="Z128">
            <v>156</v>
          </cell>
          <cell r="AA128">
            <v>1</v>
          </cell>
        </row>
        <row r="129">
          <cell r="I129">
            <v>157</v>
          </cell>
          <cell r="J129">
            <v>19968.5386918</v>
          </cell>
          <cell r="P129">
            <v>3</v>
          </cell>
          <cell r="Q129">
            <v>1</v>
          </cell>
          <cell r="R129">
            <v>1</v>
          </cell>
          <cell r="V129">
            <v>1</v>
          </cell>
          <cell r="W129">
            <v>5</v>
          </cell>
          <cell r="Y129">
            <v>1</v>
          </cell>
          <cell r="Z129">
            <v>156</v>
          </cell>
          <cell r="AA129">
            <v>1</v>
          </cell>
        </row>
        <row r="130">
          <cell r="I130">
            <v>158</v>
          </cell>
          <cell r="J130">
            <v>31646.770981099999</v>
          </cell>
          <cell r="P130">
            <v>6</v>
          </cell>
          <cell r="Q130">
            <v>1</v>
          </cell>
          <cell r="R130">
            <v>1</v>
          </cell>
          <cell r="V130">
            <v>1</v>
          </cell>
          <cell r="W130">
            <v>1</v>
          </cell>
          <cell r="Y130">
            <v>1</v>
          </cell>
          <cell r="Z130">
            <v>156</v>
          </cell>
          <cell r="AA130">
            <v>1</v>
          </cell>
        </row>
        <row r="131">
          <cell r="I131">
            <v>159</v>
          </cell>
          <cell r="J131">
            <v>22431.161306900001</v>
          </cell>
          <cell r="P131">
            <v>8</v>
          </cell>
          <cell r="Q131">
            <v>1</v>
          </cell>
          <cell r="R131">
            <v>1</v>
          </cell>
          <cell r="V131">
            <v>1</v>
          </cell>
          <cell r="W131">
            <v>5</v>
          </cell>
          <cell r="Y131">
            <v>5</v>
          </cell>
          <cell r="Z131">
            <v>156</v>
          </cell>
          <cell r="AA131">
            <v>1</v>
          </cell>
        </row>
        <row r="132">
          <cell r="I132">
            <v>161</v>
          </cell>
          <cell r="J132">
            <v>33714.492968300001</v>
          </cell>
          <cell r="P132">
            <v>1</v>
          </cell>
          <cell r="Q132">
            <v>1</v>
          </cell>
          <cell r="R132">
            <v>1</v>
          </cell>
          <cell r="V132">
            <v>1</v>
          </cell>
          <cell r="W132">
            <v>5</v>
          </cell>
          <cell r="Y132">
            <v>5</v>
          </cell>
          <cell r="Z132">
            <v>31.2</v>
          </cell>
          <cell r="AA132">
            <v>1</v>
          </cell>
        </row>
        <row r="133">
          <cell r="I133">
            <v>164</v>
          </cell>
          <cell r="J133">
            <v>30307.033536800001</v>
          </cell>
          <cell r="P133">
            <v>1</v>
          </cell>
          <cell r="Q133">
            <v>1</v>
          </cell>
          <cell r="R133">
            <v>1</v>
          </cell>
          <cell r="V133">
            <v>1</v>
          </cell>
          <cell r="W133">
            <v>5</v>
          </cell>
          <cell r="Y133">
            <v>1</v>
          </cell>
          <cell r="Z133">
            <v>364</v>
          </cell>
          <cell r="AA133">
            <v>1</v>
          </cell>
        </row>
        <row r="134">
          <cell r="I134">
            <v>166</v>
          </cell>
          <cell r="J134">
            <v>25292.6641772</v>
          </cell>
          <cell r="P134">
            <v>5</v>
          </cell>
          <cell r="Q134">
            <v>1</v>
          </cell>
          <cell r="R134">
            <v>1</v>
          </cell>
          <cell r="V134">
            <v>1</v>
          </cell>
          <cell r="W134">
            <v>1</v>
          </cell>
          <cell r="Y134">
            <v>1</v>
          </cell>
          <cell r="Z134">
            <v>156</v>
          </cell>
          <cell r="AA134">
            <v>1</v>
          </cell>
        </row>
        <row r="135">
          <cell r="I135">
            <v>168</v>
          </cell>
          <cell r="J135">
            <v>36752.874409099997</v>
          </cell>
          <cell r="P135">
            <v>5</v>
          </cell>
          <cell r="Q135">
            <v>1</v>
          </cell>
          <cell r="R135">
            <v>1</v>
          </cell>
          <cell r="V135">
            <v>1</v>
          </cell>
          <cell r="W135">
            <v>5</v>
          </cell>
          <cell r="Y135">
            <v>5</v>
          </cell>
          <cell r="Z135">
            <v>364</v>
          </cell>
          <cell r="AA135">
            <v>1</v>
          </cell>
        </row>
        <row r="136">
          <cell r="I136">
            <v>169</v>
          </cell>
          <cell r="J136">
            <v>6998.1578111999997</v>
          </cell>
          <cell r="P136">
            <v>3</v>
          </cell>
          <cell r="Q136">
            <v>1</v>
          </cell>
          <cell r="R136">
            <v>1</v>
          </cell>
          <cell r="V136">
            <v>1</v>
          </cell>
          <cell r="W136">
            <v>1</v>
          </cell>
          <cell r="Y136">
            <v>1</v>
          </cell>
          <cell r="Z136">
            <v>364</v>
          </cell>
          <cell r="AA136">
            <v>1</v>
          </cell>
        </row>
        <row r="137">
          <cell r="I137">
            <v>170</v>
          </cell>
          <cell r="J137">
            <v>20260.242922000001</v>
          </cell>
          <cell r="P137">
            <v>9</v>
          </cell>
          <cell r="Q137">
            <v>1</v>
          </cell>
          <cell r="R137">
            <v>1</v>
          </cell>
          <cell r="V137">
            <v>1</v>
          </cell>
          <cell r="W137">
            <v>5</v>
          </cell>
          <cell r="Y137">
            <v>5</v>
          </cell>
          <cell r="Z137">
            <v>650</v>
          </cell>
          <cell r="AA137">
            <v>1</v>
          </cell>
        </row>
        <row r="138">
          <cell r="I138">
            <v>172</v>
          </cell>
          <cell r="J138">
            <v>21304.910411299999</v>
          </cell>
          <cell r="P138">
            <v>8</v>
          </cell>
          <cell r="Q138">
            <v>1</v>
          </cell>
          <cell r="R138">
            <v>1</v>
          </cell>
          <cell r="V138">
            <v>1</v>
          </cell>
          <cell r="W138">
            <v>5</v>
          </cell>
          <cell r="Y138">
            <v>1</v>
          </cell>
          <cell r="Z138">
            <v>364</v>
          </cell>
          <cell r="AA138">
            <v>1</v>
          </cell>
        </row>
        <row r="139">
          <cell r="I139">
            <v>174</v>
          </cell>
          <cell r="J139">
            <v>11185.7851391</v>
          </cell>
          <cell r="P139">
            <v>10</v>
          </cell>
          <cell r="Q139">
            <v>1</v>
          </cell>
          <cell r="R139">
            <v>1</v>
          </cell>
          <cell r="V139">
            <v>1</v>
          </cell>
          <cell r="W139">
            <v>5</v>
          </cell>
          <cell r="Y139">
            <v>3</v>
          </cell>
          <cell r="Z139">
            <v>364</v>
          </cell>
          <cell r="AA139">
            <v>0.75</v>
          </cell>
        </row>
        <row r="140">
          <cell r="I140">
            <v>175</v>
          </cell>
          <cell r="J140">
            <v>46640.720289700002</v>
          </cell>
          <cell r="P140">
            <v>5</v>
          </cell>
          <cell r="Q140">
            <v>1</v>
          </cell>
          <cell r="R140">
            <v>1</v>
          </cell>
          <cell r="V140">
            <v>1</v>
          </cell>
          <cell r="W140">
            <v>5</v>
          </cell>
          <cell r="Y140">
            <v>5</v>
          </cell>
          <cell r="Z140">
            <v>156</v>
          </cell>
          <cell r="AA140">
            <v>1</v>
          </cell>
        </row>
        <row r="141">
          <cell r="I141">
            <v>176</v>
          </cell>
          <cell r="J141">
            <v>22977.3113214</v>
          </cell>
          <cell r="P141">
            <v>7</v>
          </cell>
          <cell r="Q141">
            <v>1</v>
          </cell>
          <cell r="R141">
            <v>1</v>
          </cell>
          <cell r="V141">
            <v>1</v>
          </cell>
          <cell r="W141">
            <v>5</v>
          </cell>
          <cell r="Y141">
            <v>5</v>
          </cell>
          <cell r="Z141">
            <v>156</v>
          </cell>
          <cell r="AA141">
            <v>1</v>
          </cell>
        </row>
        <row r="142">
          <cell r="I142">
            <v>177</v>
          </cell>
          <cell r="J142">
            <v>30280.660022100001</v>
          </cell>
          <cell r="P142">
            <v>2</v>
          </cell>
          <cell r="Q142">
            <v>1</v>
          </cell>
          <cell r="R142">
            <v>1</v>
          </cell>
          <cell r="V142">
            <v>1</v>
          </cell>
          <cell r="W142">
            <v>1</v>
          </cell>
          <cell r="Y142">
            <v>1</v>
          </cell>
          <cell r="Z142">
            <v>650</v>
          </cell>
          <cell r="AA142">
            <v>0.75</v>
          </cell>
        </row>
        <row r="143">
          <cell r="I143">
            <v>178</v>
          </cell>
          <cell r="J143">
            <v>5718.0153444999996</v>
          </cell>
          <cell r="P143">
            <v>1</v>
          </cell>
          <cell r="Q143">
            <v>1</v>
          </cell>
          <cell r="R143">
            <v>1</v>
          </cell>
          <cell r="V143">
            <v>1</v>
          </cell>
          <cell r="W143">
            <v>5</v>
          </cell>
          <cell r="Y143">
            <v>1</v>
          </cell>
          <cell r="Z143">
            <v>156</v>
          </cell>
          <cell r="AA143">
            <v>1</v>
          </cell>
        </row>
        <row r="144">
          <cell r="I144">
            <v>180</v>
          </cell>
          <cell r="J144">
            <v>24298.787985899999</v>
          </cell>
          <cell r="P144">
            <v>9</v>
          </cell>
          <cell r="Q144">
            <v>1</v>
          </cell>
          <cell r="R144">
            <v>1</v>
          </cell>
          <cell r="V144">
            <v>1</v>
          </cell>
          <cell r="W144">
            <v>1</v>
          </cell>
          <cell r="Y144">
            <v>1</v>
          </cell>
          <cell r="Z144">
            <v>364</v>
          </cell>
          <cell r="AA144">
            <v>1</v>
          </cell>
        </row>
        <row r="145">
          <cell r="I145">
            <v>181</v>
          </cell>
          <cell r="J145">
            <v>12484.786963500001</v>
          </cell>
          <cell r="P145">
            <v>1</v>
          </cell>
          <cell r="Q145">
            <v>1</v>
          </cell>
          <cell r="R145">
            <v>1</v>
          </cell>
          <cell r="V145">
            <v>1</v>
          </cell>
          <cell r="W145">
            <v>5</v>
          </cell>
          <cell r="Y145">
            <v>1</v>
          </cell>
          <cell r="Z145">
            <v>364</v>
          </cell>
          <cell r="AA145">
            <v>0.75</v>
          </cell>
        </row>
        <row r="146">
          <cell r="I146">
            <v>184</v>
          </cell>
          <cell r="J146">
            <v>19117.751035099998</v>
          </cell>
          <cell r="P146">
            <v>1</v>
          </cell>
          <cell r="Q146">
            <v>1</v>
          </cell>
          <cell r="R146">
            <v>1</v>
          </cell>
          <cell r="V146">
            <v>1</v>
          </cell>
          <cell r="W146">
            <v>5</v>
          </cell>
          <cell r="Y146">
            <v>1</v>
          </cell>
          <cell r="Z146">
            <v>650</v>
          </cell>
          <cell r="AA146">
            <v>1</v>
          </cell>
        </row>
        <row r="147">
          <cell r="I147">
            <v>185</v>
          </cell>
          <cell r="J147">
            <v>27167.2596108</v>
          </cell>
          <cell r="P147">
            <v>4</v>
          </cell>
          <cell r="Q147">
            <v>1</v>
          </cell>
          <cell r="R147">
            <v>1</v>
          </cell>
          <cell r="V147">
            <v>1</v>
          </cell>
          <cell r="W147">
            <v>5</v>
          </cell>
          <cell r="Y147">
            <v>1</v>
          </cell>
          <cell r="Z147">
            <v>364</v>
          </cell>
          <cell r="AA147">
            <v>1</v>
          </cell>
        </row>
        <row r="148">
          <cell r="I148">
            <v>187</v>
          </cell>
          <cell r="J148">
            <v>28107.329489799999</v>
          </cell>
          <cell r="P148">
            <v>3</v>
          </cell>
          <cell r="Q148">
            <v>1</v>
          </cell>
          <cell r="R148">
            <v>1</v>
          </cell>
          <cell r="V148">
            <v>1</v>
          </cell>
          <cell r="W148">
            <v>1</v>
          </cell>
          <cell r="Y148">
            <v>1</v>
          </cell>
          <cell r="Z148">
            <v>31.2</v>
          </cell>
          <cell r="AA148">
            <v>1</v>
          </cell>
        </row>
        <row r="149">
          <cell r="I149">
            <v>188</v>
          </cell>
          <cell r="J149">
            <v>7032.6264933000002</v>
          </cell>
          <cell r="P149">
            <v>3</v>
          </cell>
          <cell r="Q149">
            <v>1</v>
          </cell>
          <cell r="R149">
            <v>1</v>
          </cell>
          <cell r="V149">
            <v>1</v>
          </cell>
          <cell r="W149">
            <v>5</v>
          </cell>
          <cell r="Y149">
            <v>1</v>
          </cell>
          <cell r="Z149">
            <v>650</v>
          </cell>
          <cell r="AA149">
            <v>1</v>
          </cell>
        </row>
        <row r="150">
          <cell r="I150">
            <v>189</v>
          </cell>
          <cell r="J150">
            <v>28252.941146100002</v>
          </cell>
          <cell r="P150">
            <v>8</v>
          </cell>
          <cell r="Q150">
            <v>1</v>
          </cell>
          <cell r="R150">
            <v>1</v>
          </cell>
          <cell r="V150">
            <v>1</v>
          </cell>
          <cell r="W150">
            <v>1</v>
          </cell>
          <cell r="Y150">
            <v>1</v>
          </cell>
          <cell r="Z150">
            <v>364</v>
          </cell>
          <cell r="AA150">
            <v>1</v>
          </cell>
        </row>
        <row r="151">
          <cell r="I151">
            <v>190</v>
          </cell>
          <cell r="J151">
            <v>25504.182838000001</v>
          </cell>
          <cell r="P151">
            <v>1</v>
          </cell>
          <cell r="Q151">
            <v>1</v>
          </cell>
          <cell r="R151">
            <v>1</v>
          </cell>
          <cell r="V151">
            <v>1</v>
          </cell>
          <cell r="W151">
            <v>5</v>
          </cell>
          <cell r="Y151">
            <v>5</v>
          </cell>
          <cell r="Z151">
            <v>156</v>
          </cell>
          <cell r="AA151">
            <v>1</v>
          </cell>
        </row>
        <row r="152">
          <cell r="I152">
            <v>191</v>
          </cell>
          <cell r="J152">
            <v>28481.169387999998</v>
          </cell>
          <cell r="P152">
            <v>4</v>
          </cell>
          <cell r="Q152">
            <v>1</v>
          </cell>
          <cell r="R152">
            <v>1</v>
          </cell>
          <cell r="V152">
            <v>1</v>
          </cell>
          <cell r="W152">
            <v>5</v>
          </cell>
          <cell r="Y152">
            <v>1</v>
          </cell>
          <cell r="Z152">
            <v>156</v>
          </cell>
          <cell r="AA152">
            <v>1</v>
          </cell>
        </row>
        <row r="153">
          <cell r="I153">
            <v>193</v>
          </cell>
          <cell r="J153">
            <v>18258.8362065</v>
          </cell>
          <cell r="P153">
            <v>11</v>
          </cell>
          <cell r="Q153">
            <v>1</v>
          </cell>
          <cell r="R153">
            <v>1</v>
          </cell>
          <cell r="V153">
            <v>1</v>
          </cell>
          <cell r="W153">
            <v>5</v>
          </cell>
          <cell r="Y153">
            <v>5</v>
          </cell>
          <cell r="Z153">
            <v>156</v>
          </cell>
          <cell r="AA153">
            <v>1</v>
          </cell>
        </row>
        <row r="154">
          <cell r="I154">
            <v>194</v>
          </cell>
          <cell r="J154">
            <v>44532.472984200002</v>
          </cell>
          <cell r="P154">
            <v>4</v>
          </cell>
          <cell r="Q154">
            <v>1</v>
          </cell>
          <cell r="R154">
            <v>1</v>
          </cell>
          <cell r="V154">
            <v>1</v>
          </cell>
          <cell r="W154">
            <v>5</v>
          </cell>
          <cell r="Y154">
            <v>5</v>
          </cell>
          <cell r="Z154">
            <v>156</v>
          </cell>
          <cell r="AA154">
            <v>0.25</v>
          </cell>
        </row>
        <row r="155">
          <cell r="I155">
            <v>195</v>
          </cell>
          <cell r="J155">
            <v>4845.7713799000003</v>
          </cell>
          <cell r="P155">
            <v>6</v>
          </cell>
          <cell r="Q155">
            <v>1</v>
          </cell>
          <cell r="R155">
            <v>1</v>
          </cell>
          <cell r="V155">
            <v>1</v>
          </cell>
          <cell r="W155">
            <v>5</v>
          </cell>
          <cell r="Y155">
            <v>5</v>
          </cell>
          <cell r="Z155">
            <v>364</v>
          </cell>
          <cell r="AA155">
            <v>0.25</v>
          </cell>
        </row>
        <row r="156">
          <cell r="I156">
            <v>196</v>
          </cell>
          <cell r="J156">
            <v>4679.7800794000004</v>
          </cell>
          <cell r="P156">
            <v>1</v>
          </cell>
          <cell r="Q156">
            <v>1</v>
          </cell>
          <cell r="R156">
            <v>1</v>
          </cell>
          <cell r="V156">
            <v>1</v>
          </cell>
          <cell r="W156">
            <v>1</v>
          </cell>
          <cell r="Y156">
            <v>1</v>
          </cell>
          <cell r="Z156">
            <v>156</v>
          </cell>
          <cell r="AA156">
            <v>1</v>
          </cell>
        </row>
        <row r="157">
          <cell r="I157">
            <v>197</v>
          </cell>
          <cell r="J157">
            <v>23022.864404799999</v>
          </cell>
          <cell r="P157">
            <v>1</v>
          </cell>
          <cell r="Q157">
            <v>1</v>
          </cell>
          <cell r="R157">
            <v>1</v>
          </cell>
          <cell r="V157">
            <v>1</v>
          </cell>
          <cell r="W157">
            <v>5</v>
          </cell>
          <cell r="Y157">
            <v>1</v>
          </cell>
          <cell r="Z157">
            <v>364</v>
          </cell>
          <cell r="AA157">
            <v>1</v>
          </cell>
        </row>
        <row r="158">
          <cell r="I158">
            <v>198</v>
          </cell>
          <cell r="J158">
            <v>36167.072013500001</v>
          </cell>
          <cell r="P158">
            <v>3</v>
          </cell>
          <cell r="Q158">
            <v>1</v>
          </cell>
          <cell r="R158">
            <v>1</v>
          </cell>
          <cell r="V158">
            <v>1</v>
          </cell>
          <cell r="W158">
            <v>5</v>
          </cell>
          <cell r="Y158">
            <v>5</v>
          </cell>
          <cell r="Z158">
            <v>156</v>
          </cell>
          <cell r="AA158">
            <v>1</v>
          </cell>
        </row>
        <row r="159">
          <cell r="I159">
            <v>199</v>
          </cell>
          <cell r="J159">
            <v>19117.751035099998</v>
          </cell>
          <cell r="P159">
            <v>1</v>
          </cell>
          <cell r="Q159">
            <v>1</v>
          </cell>
          <cell r="R159">
            <v>1</v>
          </cell>
          <cell r="V159">
            <v>1</v>
          </cell>
          <cell r="W159">
            <v>1</v>
          </cell>
          <cell r="Y159">
            <v>1</v>
          </cell>
          <cell r="Z159">
            <v>364</v>
          </cell>
          <cell r="AA159">
            <v>0.75</v>
          </cell>
        </row>
        <row r="160">
          <cell r="I160">
            <v>200</v>
          </cell>
          <cell r="J160">
            <v>35917.1534713</v>
          </cell>
          <cell r="P160">
            <v>3</v>
          </cell>
          <cell r="Q160">
            <v>1</v>
          </cell>
          <cell r="R160">
            <v>1</v>
          </cell>
          <cell r="V160">
            <v>1</v>
          </cell>
          <cell r="W160">
            <v>5</v>
          </cell>
          <cell r="Y160">
            <v>5</v>
          </cell>
          <cell r="Z160">
            <v>364</v>
          </cell>
          <cell r="AA160">
            <v>1</v>
          </cell>
        </row>
        <row r="161">
          <cell r="I161">
            <v>201</v>
          </cell>
          <cell r="J161">
            <v>20342.112389499998</v>
          </cell>
          <cell r="P161">
            <v>5</v>
          </cell>
          <cell r="Q161">
            <v>1</v>
          </cell>
          <cell r="R161">
            <v>1</v>
          </cell>
          <cell r="V161">
            <v>1</v>
          </cell>
          <cell r="W161">
            <v>5</v>
          </cell>
          <cell r="Y161">
            <v>1</v>
          </cell>
          <cell r="Z161">
            <v>364</v>
          </cell>
          <cell r="AA161">
            <v>1</v>
          </cell>
        </row>
        <row r="162">
          <cell r="I162">
            <v>202</v>
          </cell>
          <cell r="J162">
            <v>26641.865600000001</v>
          </cell>
          <cell r="P162">
            <v>5</v>
          </cell>
          <cell r="Q162">
            <v>1</v>
          </cell>
          <cell r="R162">
            <v>1</v>
          </cell>
          <cell r="V162">
            <v>1</v>
          </cell>
          <cell r="W162">
            <v>5</v>
          </cell>
          <cell r="Y162">
            <v>95</v>
          </cell>
          <cell r="Z162">
            <v>364</v>
          </cell>
          <cell r="AA162">
            <v>1</v>
          </cell>
        </row>
        <row r="163">
          <cell r="I163">
            <v>203</v>
          </cell>
          <cell r="J163">
            <v>3517.1185114999998</v>
          </cell>
          <cell r="P163">
            <v>5</v>
          </cell>
          <cell r="Q163">
            <v>1</v>
          </cell>
          <cell r="R163">
            <v>1</v>
          </cell>
          <cell r="V163">
            <v>1</v>
          </cell>
          <cell r="W163">
            <v>5</v>
          </cell>
          <cell r="Y163">
            <v>5</v>
          </cell>
          <cell r="Z163">
            <v>156</v>
          </cell>
          <cell r="AA163">
            <v>1</v>
          </cell>
        </row>
        <row r="164">
          <cell r="I164">
            <v>204</v>
          </cell>
          <cell r="J164">
            <v>7207.7093063000002</v>
          </cell>
          <cell r="P164">
            <v>2</v>
          </cell>
          <cell r="Q164">
            <v>1</v>
          </cell>
          <cell r="R164">
            <v>1</v>
          </cell>
          <cell r="V164">
            <v>1</v>
          </cell>
          <cell r="W164">
            <v>5</v>
          </cell>
          <cell r="Y164">
            <v>5</v>
          </cell>
          <cell r="Z164">
            <v>156</v>
          </cell>
          <cell r="AA164">
            <v>1</v>
          </cell>
        </row>
        <row r="165">
          <cell r="I165">
            <v>206</v>
          </cell>
          <cell r="J165">
            <v>34964.037328799997</v>
          </cell>
          <cell r="P165">
            <v>3</v>
          </cell>
          <cell r="Q165">
            <v>1</v>
          </cell>
          <cell r="R165">
            <v>1</v>
          </cell>
          <cell r="V165">
            <v>0</v>
          </cell>
          <cell r="W165">
            <v>99</v>
          </cell>
          <cell r="Y165">
            <v>5</v>
          </cell>
          <cell r="Z165">
            <v>364</v>
          </cell>
          <cell r="AA165">
            <v>0</v>
          </cell>
        </row>
        <row r="166">
          <cell r="I166">
            <v>207</v>
          </cell>
          <cell r="J166">
            <v>24788.530789799999</v>
          </cell>
          <cell r="P166">
            <v>3</v>
          </cell>
          <cell r="Q166">
            <v>1</v>
          </cell>
          <cell r="R166">
            <v>1</v>
          </cell>
          <cell r="V166">
            <v>1</v>
          </cell>
          <cell r="W166">
            <v>5</v>
          </cell>
          <cell r="Y166">
            <v>1</v>
          </cell>
          <cell r="Z166">
            <v>364</v>
          </cell>
          <cell r="AA166">
            <v>1</v>
          </cell>
        </row>
        <row r="167">
          <cell r="I167">
            <v>208</v>
          </cell>
          <cell r="J167">
            <v>29902.3956512</v>
          </cell>
          <cell r="P167">
            <v>6</v>
          </cell>
          <cell r="Q167">
            <v>1</v>
          </cell>
          <cell r="R167">
            <v>1</v>
          </cell>
          <cell r="V167">
            <v>1</v>
          </cell>
          <cell r="W167">
            <v>5</v>
          </cell>
          <cell r="Y167">
            <v>1</v>
          </cell>
          <cell r="Z167">
            <v>156</v>
          </cell>
          <cell r="AA167">
            <v>1</v>
          </cell>
        </row>
        <row r="168">
          <cell r="I168">
            <v>209</v>
          </cell>
          <cell r="J168">
            <v>22696.5321802</v>
          </cell>
          <cell r="P168">
            <v>3</v>
          </cell>
          <cell r="Q168">
            <v>1</v>
          </cell>
          <cell r="R168">
            <v>1</v>
          </cell>
          <cell r="V168">
            <v>1</v>
          </cell>
          <cell r="W168">
            <v>1</v>
          </cell>
          <cell r="Y168">
            <v>1</v>
          </cell>
          <cell r="Z168">
            <v>650</v>
          </cell>
          <cell r="AA168">
            <v>1</v>
          </cell>
        </row>
        <row r="169">
          <cell r="I169">
            <v>210</v>
          </cell>
          <cell r="J169">
            <v>38455.311587600001</v>
          </cell>
          <cell r="P169">
            <v>7</v>
          </cell>
          <cell r="Q169">
            <v>1</v>
          </cell>
          <cell r="R169">
            <v>1</v>
          </cell>
          <cell r="V169">
            <v>1</v>
          </cell>
          <cell r="W169">
            <v>1</v>
          </cell>
          <cell r="Y169">
            <v>1</v>
          </cell>
          <cell r="Z169">
            <v>156</v>
          </cell>
          <cell r="AA169">
            <v>1</v>
          </cell>
        </row>
        <row r="170">
          <cell r="I170">
            <v>211</v>
          </cell>
          <cell r="J170">
            <v>32830.459102399996</v>
          </cell>
          <cell r="P170">
            <v>6</v>
          </cell>
          <cell r="Q170">
            <v>1</v>
          </cell>
          <cell r="R170">
            <v>1</v>
          </cell>
          <cell r="V170">
            <v>1</v>
          </cell>
          <cell r="W170">
            <v>5</v>
          </cell>
          <cell r="Y170">
            <v>5</v>
          </cell>
          <cell r="Z170">
            <v>650</v>
          </cell>
          <cell r="AA170">
            <v>1</v>
          </cell>
        </row>
        <row r="171">
          <cell r="I171">
            <v>212</v>
          </cell>
          <cell r="J171">
            <v>5063.4813537</v>
          </cell>
          <cell r="P171">
            <v>3</v>
          </cell>
          <cell r="Q171">
            <v>1</v>
          </cell>
          <cell r="R171">
            <v>1</v>
          </cell>
          <cell r="V171">
            <v>1</v>
          </cell>
          <cell r="W171">
            <v>5</v>
          </cell>
          <cell r="Y171">
            <v>1</v>
          </cell>
          <cell r="Z171">
            <v>156</v>
          </cell>
          <cell r="AA171">
            <v>1</v>
          </cell>
        </row>
        <row r="172">
          <cell r="I172">
            <v>213</v>
          </cell>
          <cell r="J172">
            <v>30185.844012000001</v>
          </cell>
          <cell r="P172">
            <v>1</v>
          </cell>
          <cell r="Q172">
            <v>1</v>
          </cell>
          <cell r="R172">
            <v>1</v>
          </cell>
          <cell r="V172">
            <v>1</v>
          </cell>
          <cell r="W172">
            <v>5</v>
          </cell>
          <cell r="Y172">
            <v>1</v>
          </cell>
          <cell r="Z172">
            <v>650</v>
          </cell>
          <cell r="AA172">
            <v>1</v>
          </cell>
        </row>
        <row r="173">
          <cell r="I173">
            <v>214</v>
          </cell>
          <cell r="J173">
            <v>35127.781039900001</v>
          </cell>
          <cell r="P173">
            <v>7</v>
          </cell>
          <cell r="Q173">
            <v>1</v>
          </cell>
          <cell r="R173">
            <v>1</v>
          </cell>
          <cell r="V173">
            <v>1</v>
          </cell>
          <cell r="W173">
            <v>5</v>
          </cell>
          <cell r="Y173">
            <v>5</v>
          </cell>
          <cell r="Z173">
            <v>156</v>
          </cell>
          <cell r="AA173">
            <v>1</v>
          </cell>
        </row>
        <row r="174">
          <cell r="I174">
            <v>215</v>
          </cell>
          <cell r="J174">
            <v>24543.600000300001</v>
          </cell>
          <cell r="P174">
            <v>4</v>
          </cell>
          <cell r="Q174">
            <v>1</v>
          </cell>
          <cell r="R174">
            <v>1</v>
          </cell>
          <cell r="V174">
            <v>1</v>
          </cell>
          <cell r="W174">
            <v>5</v>
          </cell>
          <cell r="Y174">
            <v>5</v>
          </cell>
          <cell r="Z174">
            <v>364</v>
          </cell>
          <cell r="AA174">
            <v>1</v>
          </cell>
        </row>
        <row r="175">
          <cell r="I175">
            <v>216</v>
          </cell>
          <cell r="J175">
            <v>33310.826848199998</v>
          </cell>
          <cell r="P175">
            <v>5</v>
          </cell>
          <cell r="Q175">
            <v>1</v>
          </cell>
          <cell r="R175">
            <v>1</v>
          </cell>
          <cell r="V175">
            <v>1</v>
          </cell>
          <cell r="W175">
            <v>5</v>
          </cell>
          <cell r="Y175">
            <v>5</v>
          </cell>
          <cell r="Z175">
            <v>156</v>
          </cell>
          <cell r="AA175">
            <v>1</v>
          </cell>
        </row>
        <row r="176">
          <cell r="I176">
            <v>217</v>
          </cell>
          <cell r="J176">
            <v>28295.279857400001</v>
          </cell>
          <cell r="P176">
            <v>5</v>
          </cell>
          <cell r="Q176">
            <v>1</v>
          </cell>
          <cell r="R176">
            <v>1</v>
          </cell>
          <cell r="V176">
            <v>1</v>
          </cell>
          <cell r="W176">
            <v>5</v>
          </cell>
          <cell r="Y176">
            <v>5</v>
          </cell>
          <cell r="Z176">
            <v>156</v>
          </cell>
          <cell r="AA176">
            <v>1</v>
          </cell>
        </row>
        <row r="177">
          <cell r="I177">
            <v>218</v>
          </cell>
          <cell r="J177">
            <v>21744.4050895</v>
          </cell>
          <cell r="P177">
            <v>12</v>
          </cell>
          <cell r="Q177">
            <v>1</v>
          </cell>
          <cell r="R177">
            <v>1</v>
          </cell>
          <cell r="V177">
            <v>1</v>
          </cell>
          <cell r="W177">
            <v>5</v>
          </cell>
          <cell r="Y177">
            <v>1</v>
          </cell>
          <cell r="Z177">
            <v>364</v>
          </cell>
          <cell r="AA177">
            <v>1</v>
          </cell>
        </row>
        <row r="178">
          <cell r="I178">
            <v>220</v>
          </cell>
          <cell r="J178">
            <v>19712.4581435</v>
          </cell>
          <cell r="P178">
            <v>6</v>
          </cell>
          <cell r="Q178">
            <v>1</v>
          </cell>
          <cell r="R178">
            <v>1</v>
          </cell>
          <cell r="V178">
            <v>1</v>
          </cell>
          <cell r="W178">
            <v>5</v>
          </cell>
          <cell r="Y178">
            <v>5</v>
          </cell>
          <cell r="Z178">
            <v>364</v>
          </cell>
          <cell r="AA178">
            <v>1</v>
          </cell>
        </row>
        <row r="179">
          <cell r="I179">
            <v>221</v>
          </cell>
          <cell r="J179">
            <v>44319.821578100004</v>
          </cell>
          <cell r="P179">
            <v>8</v>
          </cell>
          <cell r="Q179">
            <v>1</v>
          </cell>
          <cell r="R179">
            <v>1</v>
          </cell>
          <cell r="V179">
            <v>1</v>
          </cell>
          <cell r="W179">
            <v>1</v>
          </cell>
          <cell r="Y179">
            <v>1</v>
          </cell>
          <cell r="Z179">
            <v>364</v>
          </cell>
          <cell r="AA179">
            <v>1</v>
          </cell>
        </row>
        <row r="180">
          <cell r="I180">
            <v>222</v>
          </cell>
          <cell r="J180">
            <v>22831.147039700001</v>
          </cell>
          <cell r="P180">
            <v>1</v>
          </cell>
          <cell r="Q180">
            <v>1</v>
          </cell>
          <cell r="R180">
            <v>1</v>
          </cell>
          <cell r="V180">
            <v>0</v>
          </cell>
          <cell r="W180">
            <v>99</v>
          </cell>
          <cell r="Y180">
            <v>2</v>
          </cell>
          <cell r="Z180">
            <v>364</v>
          </cell>
          <cell r="AA180">
            <v>0</v>
          </cell>
        </row>
        <row r="181">
          <cell r="I181">
            <v>223</v>
          </cell>
          <cell r="J181">
            <v>29467.611839500001</v>
          </cell>
          <cell r="P181">
            <v>2</v>
          </cell>
          <cell r="Q181">
            <v>1</v>
          </cell>
          <cell r="R181">
            <v>1</v>
          </cell>
          <cell r="V181">
            <v>1</v>
          </cell>
          <cell r="W181">
            <v>5</v>
          </cell>
          <cell r="Y181">
            <v>5</v>
          </cell>
          <cell r="Z181">
            <v>364</v>
          </cell>
          <cell r="AA181">
            <v>1</v>
          </cell>
        </row>
        <row r="182">
          <cell r="I182">
            <v>224</v>
          </cell>
          <cell r="J182">
            <v>30280.660022100001</v>
          </cell>
          <cell r="P182">
            <v>4</v>
          </cell>
          <cell r="Q182">
            <v>1</v>
          </cell>
          <cell r="R182">
            <v>1</v>
          </cell>
          <cell r="V182">
            <v>1</v>
          </cell>
          <cell r="W182">
            <v>5</v>
          </cell>
          <cell r="Y182">
            <v>5</v>
          </cell>
          <cell r="Z182">
            <v>156</v>
          </cell>
          <cell r="AA182">
            <v>1</v>
          </cell>
        </row>
        <row r="183">
          <cell r="I183">
            <v>226</v>
          </cell>
          <cell r="J183">
            <v>37119.396266600001</v>
          </cell>
          <cell r="P183">
            <v>3</v>
          </cell>
          <cell r="Q183">
            <v>1</v>
          </cell>
          <cell r="R183">
            <v>1</v>
          </cell>
          <cell r="V183">
            <v>0</v>
          </cell>
          <cell r="W183">
            <v>99</v>
          </cell>
          <cell r="Y183">
            <v>1</v>
          </cell>
          <cell r="Z183">
            <v>156</v>
          </cell>
          <cell r="AA183">
            <v>0</v>
          </cell>
        </row>
        <row r="184">
          <cell r="I184">
            <v>227</v>
          </cell>
          <cell r="J184">
            <v>37075.432749400003</v>
          </cell>
          <cell r="P184">
            <v>7</v>
          </cell>
          <cell r="Q184">
            <v>1</v>
          </cell>
          <cell r="R184">
            <v>1</v>
          </cell>
          <cell r="V184">
            <v>1</v>
          </cell>
          <cell r="W184">
            <v>5</v>
          </cell>
          <cell r="Y184">
            <v>1</v>
          </cell>
          <cell r="Z184">
            <v>156</v>
          </cell>
          <cell r="AA184">
            <v>1</v>
          </cell>
        </row>
        <row r="185">
          <cell r="I185">
            <v>228</v>
          </cell>
          <cell r="J185">
            <v>25500.613510300002</v>
          </cell>
          <cell r="P185">
            <v>5</v>
          </cell>
          <cell r="Q185">
            <v>1</v>
          </cell>
          <cell r="R185">
            <v>1</v>
          </cell>
          <cell r="V185">
            <v>1</v>
          </cell>
          <cell r="W185">
            <v>5</v>
          </cell>
          <cell r="Y185">
            <v>1</v>
          </cell>
          <cell r="Z185">
            <v>364</v>
          </cell>
          <cell r="AA185">
            <v>1</v>
          </cell>
        </row>
        <row r="186">
          <cell r="I186">
            <v>230</v>
          </cell>
          <cell r="J186">
            <v>4560.3905418000004</v>
          </cell>
          <cell r="P186">
            <v>3</v>
          </cell>
          <cell r="Q186">
            <v>1</v>
          </cell>
          <cell r="R186">
            <v>1</v>
          </cell>
          <cell r="V186">
            <v>1</v>
          </cell>
          <cell r="W186">
            <v>5</v>
          </cell>
          <cell r="Y186">
            <v>1</v>
          </cell>
          <cell r="Z186">
            <v>364</v>
          </cell>
          <cell r="AA186">
            <v>0.75</v>
          </cell>
        </row>
        <row r="187">
          <cell r="I187">
            <v>232</v>
          </cell>
          <cell r="J187">
            <v>28364.578478399999</v>
          </cell>
          <cell r="P187">
            <v>7</v>
          </cell>
          <cell r="Q187">
            <v>1</v>
          </cell>
          <cell r="R187">
            <v>1</v>
          </cell>
          <cell r="V187">
            <v>1</v>
          </cell>
          <cell r="W187">
            <v>5</v>
          </cell>
          <cell r="Y187">
            <v>5</v>
          </cell>
          <cell r="Z187">
            <v>156</v>
          </cell>
          <cell r="AA187">
            <v>0.75</v>
          </cell>
        </row>
        <row r="188">
          <cell r="I188">
            <v>233</v>
          </cell>
          <cell r="J188">
            <v>28327.506955199999</v>
          </cell>
          <cell r="P188">
            <v>3</v>
          </cell>
          <cell r="Q188">
            <v>1</v>
          </cell>
          <cell r="R188">
            <v>1</v>
          </cell>
          <cell r="V188">
            <v>1</v>
          </cell>
          <cell r="W188">
            <v>5</v>
          </cell>
          <cell r="Y188">
            <v>5</v>
          </cell>
          <cell r="Z188">
            <v>31.2</v>
          </cell>
          <cell r="AA188">
            <v>1</v>
          </cell>
        </row>
        <row r="189">
          <cell r="I189">
            <v>234</v>
          </cell>
          <cell r="J189">
            <v>20537.7278816</v>
          </cell>
          <cell r="P189">
            <v>1</v>
          </cell>
          <cell r="Q189">
            <v>1</v>
          </cell>
          <cell r="R189">
            <v>1</v>
          </cell>
          <cell r="V189">
            <v>1</v>
          </cell>
          <cell r="W189">
            <v>5</v>
          </cell>
          <cell r="Y189">
            <v>5</v>
          </cell>
          <cell r="Z189">
            <v>156</v>
          </cell>
          <cell r="AA189">
            <v>1</v>
          </cell>
        </row>
        <row r="190">
          <cell r="I190">
            <v>236</v>
          </cell>
          <cell r="J190">
            <v>20091.9116278</v>
          </cell>
          <cell r="P190">
            <v>3</v>
          </cell>
          <cell r="Q190">
            <v>1</v>
          </cell>
          <cell r="R190">
            <v>1</v>
          </cell>
          <cell r="V190">
            <v>1</v>
          </cell>
          <cell r="W190">
            <v>5</v>
          </cell>
          <cell r="Y190">
            <v>5</v>
          </cell>
          <cell r="Z190">
            <v>364</v>
          </cell>
          <cell r="AA190">
            <v>1</v>
          </cell>
        </row>
        <row r="191">
          <cell r="I191">
            <v>238</v>
          </cell>
          <cell r="J191">
            <v>26340.5830647</v>
          </cell>
          <cell r="P191">
            <v>8</v>
          </cell>
          <cell r="Q191">
            <v>1</v>
          </cell>
          <cell r="R191">
            <v>1</v>
          </cell>
          <cell r="V191">
            <v>1</v>
          </cell>
          <cell r="W191">
            <v>1</v>
          </cell>
          <cell r="Y191">
            <v>1</v>
          </cell>
          <cell r="Z191">
            <v>650</v>
          </cell>
          <cell r="AA191">
            <v>1</v>
          </cell>
        </row>
        <row r="192">
          <cell r="I192">
            <v>239</v>
          </cell>
          <cell r="J192">
            <v>31166.442895200002</v>
          </cell>
          <cell r="P192">
            <v>6</v>
          </cell>
          <cell r="Q192">
            <v>1</v>
          </cell>
          <cell r="R192">
            <v>1</v>
          </cell>
          <cell r="V192">
            <v>0</v>
          </cell>
          <cell r="W192">
            <v>99</v>
          </cell>
          <cell r="Y192">
            <v>1</v>
          </cell>
          <cell r="Z192">
            <v>156</v>
          </cell>
          <cell r="AA192">
            <v>0</v>
          </cell>
        </row>
        <row r="193">
          <cell r="I193">
            <v>240</v>
          </cell>
          <cell r="J193">
            <v>30307.033536800001</v>
          </cell>
          <cell r="P193">
            <v>2</v>
          </cell>
          <cell r="Q193">
            <v>1</v>
          </cell>
          <cell r="R193">
            <v>1</v>
          </cell>
          <cell r="V193">
            <v>1</v>
          </cell>
          <cell r="W193">
            <v>1</v>
          </cell>
          <cell r="Y193">
            <v>1</v>
          </cell>
          <cell r="Z193">
            <v>650</v>
          </cell>
          <cell r="AA193">
            <v>1</v>
          </cell>
        </row>
        <row r="194">
          <cell r="I194">
            <v>241</v>
          </cell>
          <cell r="J194">
            <v>3323.5079773000002</v>
          </cell>
          <cell r="P194">
            <v>1</v>
          </cell>
          <cell r="Q194">
            <v>1</v>
          </cell>
          <cell r="R194">
            <v>1</v>
          </cell>
          <cell r="V194">
            <v>0</v>
          </cell>
          <cell r="W194">
            <v>99</v>
          </cell>
          <cell r="Y194">
            <v>5</v>
          </cell>
          <cell r="Z194">
            <v>156</v>
          </cell>
          <cell r="AA194">
            <v>0</v>
          </cell>
        </row>
        <row r="195">
          <cell r="I195">
            <v>242</v>
          </cell>
          <cell r="J195">
            <v>5602.9658220000001</v>
          </cell>
          <cell r="P195">
            <v>7</v>
          </cell>
          <cell r="Q195">
            <v>1</v>
          </cell>
          <cell r="R195">
            <v>1</v>
          </cell>
          <cell r="V195">
            <v>1</v>
          </cell>
          <cell r="W195">
            <v>5</v>
          </cell>
          <cell r="Y195">
            <v>5</v>
          </cell>
          <cell r="Z195">
            <v>156</v>
          </cell>
          <cell r="AA195">
            <v>1</v>
          </cell>
        </row>
        <row r="196">
          <cell r="I196">
            <v>243</v>
          </cell>
          <cell r="J196">
            <v>28107.329489799999</v>
          </cell>
          <cell r="P196">
            <v>4</v>
          </cell>
          <cell r="Q196">
            <v>1</v>
          </cell>
          <cell r="R196">
            <v>1</v>
          </cell>
          <cell r="V196">
            <v>1</v>
          </cell>
          <cell r="W196">
            <v>1</v>
          </cell>
          <cell r="Y196">
            <v>1</v>
          </cell>
          <cell r="Z196">
            <v>156</v>
          </cell>
          <cell r="AA196">
            <v>1</v>
          </cell>
        </row>
        <row r="197">
          <cell r="I197">
            <v>244</v>
          </cell>
          <cell r="J197">
            <v>32639.771911100001</v>
          </cell>
          <cell r="P197">
            <v>4</v>
          </cell>
          <cell r="Q197">
            <v>1</v>
          </cell>
          <cell r="R197">
            <v>1</v>
          </cell>
          <cell r="V197">
            <v>1</v>
          </cell>
          <cell r="W197">
            <v>5</v>
          </cell>
          <cell r="Y197">
            <v>5</v>
          </cell>
          <cell r="Z197">
            <v>156</v>
          </cell>
          <cell r="AA197">
            <v>1</v>
          </cell>
        </row>
        <row r="198">
          <cell r="I198">
            <v>245</v>
          </cell>
          <cell r="J198">
            <v>20472.2355938</v>
          </cell>
          <cell r="P198">
            <v>8</v>
          </cell>
          <cell r="Q198">
            <v>1</v>
          </cell>
          <cell r="R198">
            <v>1</v>
          </cell>
          <cell r="V198">
            <v>1</v>
          </cell>
          <cell r="W198">
            <v>5</v>
          </cell>
          <cell r="Y198">
            <v>5</v>
          </cell>
          <cell r="Z198">
            <v>650</v>
          </cell>
          <cell r="AA198">
            <v>1</v>
          </cell>
        </row>
        <row r="199">
          <cell r="I199">
            <v>246</v>
          </cell>
          <cell r="J199">
            <v>24261.8102616</v>
          </cell>
          <cell r="P199">
            <v>7</v>
          </cell>
          <cell r="Q199">
            <v>1</v>
          </cell>
          <cell r="R199">
            <v>1</v>
          </cell>
          <cell r="V199">
            <v>0</v>
          </cell>
          <cell r="W199">
            <v>99</v>
          </cell>
          <cell r="Y199">
            <v>1</v>
          </cell>
          <cell r="Z199">
            <v>156</v>
          </cell>
          <cell r="AA199">
            <v>0</v>
          </cell>
        </row>
        <row r="200">
          <cell r="I200">
            <v>249</v>
          </cell>
          <cell r="J200">
            <v>4034.9005971000001</v>
          </cell>
          <cell r="P200">
            <v>6</v>
          </cell>
          <cell r="Q200">
            <v>1</v>
          </cell>
          <cell r="R200">
            <v>1</v>
          </cell>
          <cell r="V200">
            <v>1</v>
          </cell>
          <cell r="W200">
            <v>5</v>
          </cell>
          <cell r="Y200">
            <v>5</v>
          </cell>
          <cell r="Z200">
            <v>650</v>
          </cell>
          <cell r="AA200">
            <v>1</v>
          </cell>
        </row>
        <row r="201">
          <cell r="I201">
            <v>250</v>
          </cell>
          <cell r="J201">
            <v>19093.404504499998</v>
          </cell>
          <cell r="P201">
            <v>11</v>
          </cell>
          <cell r="Q201">
            <v>1</v>
          </cell>
          <cell r="R201">
            <v>1</v>
          </cell>
          <cell r="V201">
            <v>1</v>
          </cell>
          <cell r="W201">
            <v>5</v>
          </cell>
          <cell r="Y201">
            <v>5</v>
          </cell>
          <cell r="Z201">
            <v>364</v>
          </cell>
          <cell r="AA201">
            <v>1</v>
          </cell>
        </row>
        <row r="202">
          <cell r="I202">
            <v>251</v>
          </cell>
          <cell r="J202">
            <v>19882.619320000002</v>
          </cell>
          <cell r="P202">
            <v>4</v>
          </cell>
          <cell r="Q202">
            <v>1</v>
          </cell>
          <cell r="R202">
            <v>1</v>
          </cell>
          <cell r="V202">
            <v>1</v>
          </cell>
          <cell r="W202">
            <v>5</v>
          </cell>
          <cell r="Y202">
            <v>5</v>
          </cell>
          <cell r="Z202">
            <v>364</v>
          </cell>
          <cell r="AA202">
            <v>1</v>
          </cell>
        </row>
        <row r="203">
          <cell r="I203">
            <v>253</v>
          </cell>
          <cell r="J203">
            <v>34586.192738999998</v>
          </cell>
          <cell r="P203">
            <v>5</v>
          </cell>
          <cell r="Q203">
            <v>1</v>
          </cell>
          <cell r="R203">
            <v>1</v>
          </cell>
          <cell r="V203">
            <v>1</v>
          </cell>
          <cell r="W203">
            <v>5</v>
          </cell>
          <cell r="Y203">
            <v>5</v>
          </cell>
          <cell r="Z203">
            <v>156</v>
          </cell>
          <cell r="AA203">
            <v>0.25</v>
          </cell>
        </row>
        <row r="204">
          <cell r="I204">
            <v>254</v>
          </cell>
          <cell r="J204">
            <v>27844.677780800001</v>
          </cell>
          <cell r="P204">
            <v>9</v>
          </cell>
          <cell r="Q204">
            <v>1</v>
          </cell>
          <cell r="R204">
            <v>1</v>
          </cell>
          <cell r="V204">
            <v>1</v>
          </cell>
          <cell r="W204">
            <v>5</v>
          </cell>
          <cell r="Y204">
            <v>5</v>
          </cell>
          <cell r="Z204">
            <v>156</v>
          </cell>
          <cell r="AA204">
            <v>1</v>
          </cell>
        </row>
        <row r="205">
          <cell r="I205">
            <v>255</v>
          </cell>
          <cell r="J205">
            <v>29566.467055500001</v>
          </cell>
          <cell r="P205">
            <v>8</v>
          </cell>
          <cell r="Q205">
            <v>1</v>
          </cell>
          <cell r="R205">
            <v>1</v>
          </cell>
          <cell r="V205">
            <v>1</v>
          </cell>
          <cell r="W205">
            <v>5</v>
          </cell>
          <cell r="Y205">
            <v>5</v>
          </cell>
          <cell r="Z205">
            <v>364</v>
          </cell>
          <cell r="AA205">
            <v>1</v>
          </cell>
        </row>
        <row r="206">
          <cell r="I206">
            <v>256</v>
          </cell>
          <cell r="J206">
            <v>11921.692056100001</v>
          </cell>
          <cell r="P206">
            <v>5</v>
          </cell>
          <cell r="Q206">
            <v>1</v>
          </cell>
          <cell r="R206">
            <v>1</v>
          </cell>
          <cell r="V206">
            <v>1</v>
          </cell>
          <cell r="W206">
            <v>2</v>
          </cell>
          <cell r="Y206">
            <v>3</v>
          </cell>
          <cell r="Z206">
            <v>650</v>
          </cell>
          <cell r="AA206">
            <v>1</v>
          </cell>
        </row>
        <row r="207">
          <cell r="I207">
            <v>258</v>
          </cell>
          <cell r="J207">
            <v>31433.2326613</v>
          </cell>
          <cell r="P207">
            <v>8</v>
          </cell>
          <cell r="Q207">
            <v>1</v>
          </cell>
          <cell r="R207">
            <v>1</v>
          </cell>
          <cell r="V207">
            <v>1</v>
          </cell>
          <cell r="W207">
            <v>5</v>
          </cell>
          <cell r="Y207">
            <v>5</v>
          </cell>
          <cell r="Z207">
            <v>364</v>
          </cell>
          <cell r="AA207">
            <v>0.75</v>
          </cell>
        </row>
        <row r="208">
          <cell r="I208">
            <v>259</v>
          </cell>
          <cell r="J208">
            <v>30628.713585599999</v>
          </cell>
          <cell r="P208">
            <v>9</v>
          </cell>
          <cell r="Q208">
            <v>1</v>
          </cell>
          <cell r="R208">
            <v>1</v>
          </cell>
          <cell r="V208">
            <v>1</v>
          </cell>
          <cell r="W208">
            <v>5</v>
          </cell>
          <cell r="Y208">
            <v>1</v>
          </cell>
          <cell r="Z208">
            <v>364</v>
          </cell>
          <cell r="AA208">
            <v>1</v>
          </cell>
        </row>
        <row r="209">
          <cell r="I209">
            <v>260</v>
          </cell>
          <cell r="J209">
            <v>27805.306266600001</v>
          </cell>
          <cell r="P209">
            <v>5</v>
          </cell>
          <cell r="Q209">
            <v>1</v>
          </cell>
          <cell r="R209">
            <v>1</v>
          </cell>
          <cell r="V209">
            <v>1</v>
          </cell>
          <cell r="W209">
            <v>5</v>
          </cell>
          <cell r="Y209">
            <v>5</v>
          </cell>
          <cell r="Z209">
            <v>156</v>
          </cell>
          <cell r="AA209">
            <v>1</v>
          </cell>
        </row>
        <row r="210">
          <cell r="I210">
            <v>261</v>
          </cell>
          <cell r="J210">
            <v>27276.3580922</v>
          </cell>
          <cell r="P210">
            <v>5</v>
          </cell>
          <cell r="Q210">
            <v>1</v>
          </cell>
          <cell r="R210">
            <v>1</v>
          </cell>
          <cell r="V210">
            <v>1</v>
          </cell>
          <cell r="W210">
            <v>5</v>
          </cell>
          <cell r="Y210">
            <v>5</v>
          </cell>
          <cell r="Z210">
            <v>31.2</v>
          </cell>
          <cell r="AA210">
            <v>0.25</v>
          </cell>
        </row>
        <row r="211">
          <cell r="I211">
            <v>262</v>
          </cell>
          <cell r="J211">
            <v>20694.4874991</v>
          </cell>
          <cell r="P211">
            <v>7</v>
          </cell>
          <cell r="Q211">
            <v>1</v>
          </cell>
          <cell r="R211">
            <v>1</v>
          </cell>
          <cell r="V211">
            <v>0</v>
          </cell>
          <cell r="W211">
            <v>99</v>
          </cell>
          <cell r="Y211">
            <v>1</v>
          </cell>
          <cell r="Z211">
            <v>31.2</v>
          </cell>
          <cell r="AA211">
            <v>0</v>
          </cell>
        </row>
        <row r="212">
          <cell r="I212">
            <v>263</v>
          </cell>
          <cell r="J212">
            <v>36912.037514700001</v>
          </cell>
          <cell r="P212">
            <v>4</v>
          </cell>
          <cell r="Q212">
            <v>1</v>
          </cell>
          <cell r="R212">
            <v>1</v>
          </cell>
          <cell r="V212">
            <v>1</v>
          </cell>
          <cell r="W212">
            <v>1</v>
          </cell>
          <cell r="Y212">
            <v>1</v>
          </cell>
          <cell r="Z212">
            <v>1014</v>
          </cell>
          <cell r="AA212">
            <v>1</v>
          </cell>
        </row>
        <row r="213">
          <cell r="I213">
            <v>264</v>
          </cell>
          <cell r="J213">
            <v>19849.295414200002</v>
          </cell>
          <cell r="P213">
            <v>5</v>
          </cell>
          <cell r="Q213">
            <v>1</v>
          </cell>
          <cell r="R213">
            <v>1</v>
          </cell>
          <cell r="V213">
            <v>1</v>
          </cell>
          <cell r="W213">
            <v>5</v>
          </cell>
          <cell r="Y213">
            <v>1</v>
          </cell>
          <cell r="Z213">
            <v>650</v>
          </cell>
          <cell r="AA213">
            <v>1</v>
          </cell>
        </row>
        <row r="214">
          <cell r="I214">
            <v>265</v>
          </cell>
          <cell r="J214">
            <v>19379.378089099999</v>
          </cell>
          <cell r="P214">
            <v>12</v>
          </cell>
          <cell r="Q214">
            <v>1</v>
          </cell>
          <cell r="R214">
            <v>1</v>
          </cell>
          <cell r="V214">
            <v>1</v>
          </cell>
          <cell r="W214">
            <v>5</v>
          </cell>
          <cell r="Y214">
            <v>1</v>
          </cell>
          <cell r="Z214">
            <v>156</v>
          </cell>
          <cell r="AA214">
            <v>1</v>
          </cell>
        </row>
        <row r="215">
          <cell r="I215">
            <v>266</v>
          </cell>
          <cell r="J215">
            <v>34855.611864099999</v>
          </cell>
          <cell r="P215">
            <v>8</v>
          </cell>
          <cell r="Q215">
            <v>1</v>
          </cell>
          <cell r="R215">
            <v>1</v>
          </cell>
          <cell r="V215">
            <v>1</v>
          </cell>
          <cell r="W215">
            <v>1</v>
          </cell>
          <cell r="Y215">
            <v>1</v>
          </cell>
          <cell r="Z215">
            <v>31.2</v>
          </cell>
          <cell r="AA215">
            <v>1</v>
          </cell>
        </row>
        <row r="216">
          <cell r="I216">
            <v>267</v>
          </cell>
          <cell r="J216">
            <v>3228.6245376000002</v>
          </cell>
          <cell r="P216">
            <v>7</v>
          </cell>
          <cell r="Q216">
            <v>1</v>
          </cell>
          <cell r="R216">
            <v>1</v>
          </cell>
          <cell r="V216">
            <v>1</v>
          </cell>
          <cell r="W216">
            <v>5</v>
          </cell>
          <cell r="Y216">
            <v>5</v>
          </cell>
          <cell r="Z216">
            <v>364</v>
          </cell>
          <cell r="AA216">
            <v>1</v>
          </cell>
        </row>
        <row r="217">
          <cell r="I217">
            <v>268</v>
          </cell>
          <cell r="J217">
            <v>33658.960858699997</v>
          </cell>
          <cell r="P217">
            <v>5</v>
          </cell>
          <cell r="Q217">
            <v>1</v>
          </cell>
          <cell r="R217">
            <v>1</v>
          </cell>
          <cell r="V217">
            <v>1</v>
          </cell>
          <cell r="W217">
            <v>5</v>
          </cell>
          <cell r="Y217">
            <v>1</v>
          </cell>
          <cell r="Z217">
            <v>364</v>
          </cell>
          <cell r="AA217">
            <v>1</v>
          </cell>
        </row>
        <row r="218">
          <cell r="I218">
            <v>271</v>
          </cell>
          <cell r="J218">
            <v>4560.3905418000004</v>
          </cell>
          <cell r="P218">
            <v>2</v>
          </cell>
          <cell r="Q218">
            <v>1</v>
          </cell>
          <cell r="R218">
            <v>1</v>
          </cell>
          <cell r="V218">
            <v>1</v>
          </cell>
          <cell r="W218">
            <v>5</v>
          </cell>
          <cell r="Y218">
            <v>1</v>
          </cell>
          <cell r="Z218">
            <v>156</v>
          </cell>
          <cell r="AA218">
            <v>1</v>
          </cell>
        </row>
        <row r="219">
          <cell r="I219">
            <v>272</v>
          </cell>
          <cell r="J219">
            <v>27397.3764476</v>
          </cell>
          <cell r="P219">
            <v>1</v>
          </cell>
          <cell r="Q219">
            <v>1</v>
          </cell>
          <cell r="R219">
            <v>1</v>
          </cell>
          <cell r="V219">
            <v>1</v>
          </cell>
          <cell r="W219">
            <v>5</v>
          </cell>
          <cell r="Y219">
            <v>5</v>
          </cell>
          <cell r="Z219">
            <v>650</v>
          </cell>
          <cell r="AA219">
            <v>1</v>
          </cell>
        </row>
        <row r="220">
          <cell r="I220">
            <v>273</v>
          </cell>
          <cell r="J220">
            <v>31999.113572900002</v>
          </cell>
          <cell r="P220">
            <v>10</v>
          </cell>
          <cell r="Q220">
            <v>1</v>
          </cell>
          <cell r="R220">
            <v>1</v>
          </cell>
          <cell r="V220">
            <v>1</v>
          </cell>
          <cell r="W220">
            <v>1</v>
          </cell>
          <cell r="Y220">
            <v>1</v>
          </cell>
          <cell r="Z220">
            <v>364</v>
          </cell>
          <cell r="AA220">
            <v>1</v>
          </cell>
        </row>
        <row r="221">
          <cell r="I221">
            <v>274</v>
          </cell>
          <cell r="J221">
            <v>7032.6264933000002</v>
          </cell>
          <cell r="P221">
            <v>6</v>
          </cell>
          <cell r="Q221">
            <v>1</v>
          </cell>
          <cell r="R221">
            <v>1</v>
          </cell>
          <cell r="V221">
            <v>1</v>
          </cell>
          <cell r="W221">
            <v>1</v>
          </cell>
          <cell r="Y221">
            <v>1</v>
          </cell>
          <cell r="Z221">
            <v>650</v>
          </cell>
          <cell r="AA221">
            <v>1</v>
          </cell>
        </row>
        <row r="222">
          <cell r="I222">
            <v>275</v>
          </cell>
          <cell r="J222">
            <v>19753.2787278</v>
          </cell>
          <cell r="P222">
            <v>10</v>
          </cell>
          <cell r="Q222">
            <v>1</v>
          </cell>
          <cell r="R222">
            <v>1</v>
          </cell>
          <cell r="V222">
            <v>1</v>
          </cell>
          <cell r="W222">
            <v>5</v>
          </cell>
          <cell r="Y222">
            <v>95</v>
          </cell>
          <cell r="Z222">
            <v>156</v>
          </cell>
          <cell r="AA222">
            <v>1</v>
          </cell>
        </row>
        <row r="223">
          <cell r="I223">
            <v>276</v>
          </cell>
          <cell r="J223">
            <v>27969.121337699999</v>
          </cell>
          <cell r="P223">
            <v>8</v>
          </cell>
          <cell r="Q223">
            <v>1</v>
          </cell>
          <cell r="R223">
            <v>1</v>
          </cell>
          <cell r="V223">
            <v>1</v>
          </cell>
          <cell r="W223">
            <v>5</v>
          </cell>
          <cell r="Y223">
            <v>1</v>
          </cell>
          <cell r="Z223">
            <v>156</v>
          </cell>
          <cell r="AA223">
            <v>1</v>
          </cell>
        </row>
        <row r="224">
          <cell r="I224">
            <v>277</v>
          </cell>
          <cell r="J224">
            <v>22747.145305999999</v>
          </cell>
          <cell r="P224">
            <v>3</v>
          </cell>
          <cell r="Q224">
            <v>1</v>
          </cell>
          <cell r="R224">
            <v>1</v>
          </cell>
          <cell r="V224">
            <v>1</v>
          </cell>
          <cell r="W224">
            <v>5</v>
          </cell>
          <cell r="Y224">
            <v>5</v>
          </cell>
          <cell r="Z224">
            <v>650</v>
          </cell>
          <cell r="AA224">
            <v>1</v>
          </cell>
        </row>
        <row r="225">
          <cell r="I225">
            <v>278</v>
          </cell>
          <cell r="J225">
            <v>5278.5465981999996</v>
          </cell>
          <cell r="P225">
            <v>1</v>
          </cell>
          <cell r="Q225">
            <v>1</v>
          </cell>
          <cell r="R225">
            <v>1</v>
          </cell>
          <cell r="V225">
            <v>1</v>
          </cell>
          <cell r="W225">
            <v>5</v>
          </cell>
          <cell r="Y225">
            <v>1</v>
          </cell>
          <cell r="Z225">
            <v>364</v>
          </cell>
          <cell r="AA225">
            <v>1</v>
          </cell>
        </row>
        <row r="226">
          <cell r="I226">
            <v>279</v>
          </cell>
          <cell r="J226">
            <v>34488.419879300003</v>
          </cell>
          <cell r="P226">
            <v>4</v>
          </cell>
          <cell r="Q226">
            <v>1</v>
          </cell>
          <cell r="R226">
            <v>1</v>
          </cell>
          <cell r="V226">
            <v>1</v>
          </cell>
          <cell r="W226">
            <v>5</v>
          </cell>
          <cell r="Y226">
            <v>1</v>
          </cell>
          <cell r="Z226">
            <v>156</v>
          </cell>
          <cell r="AA226">
            <v>1</v>
          </cell>
        </row>
        <row r="227">
          <cell r="I227">
            <v>280</v>
          </cell>
          <cell r="J227">
            <v>24280.235885499998</v>
          </cell>
          <cell r="P227">
            <v>5</v>
          </cell>
          <cell r="Q227">
            <v>1</v>
          </cell>
          <cell r="R227">
            <v>1</v>
          </cell>
          <cell r="V227">
            <v>1</v>
          </cell>
          <cell r="W227">
            <v>1</v>
          </cell>
          <cell r="Y227">
            <v>1</v>
          </cell>
          <cell r="Z227">
            <v>156</v>
          </cell>
          <cell r="AA227">
            <v>1</v>
          </cell>
        </row>
        <row r="228">
          <cell r="I228">
            <v>281</v>
          </cell>
          <cell r="J228">
            <v>13247.7521466</v>
          </cell>
          <cell r="P228">
            <v>5</v>
          </cell>
          <cell r="Q228">
            <v>1</v>
          </cell>
          <cell r="R228">
            <v>1</v>
          </cell>
          <cell r="V228">
            <v>1</v>
          </cell>
          <cell r="W228">
            <v>5</v>
          </cell>
          <cell r="Y228">
            <v>5</v>
          </cell>
          <cell r="Z228">
            <v>364</v>
          </cell>
          <cell r="AA228">
            <v>1</v>
          </cell>
        </row>
        <row r="229">
          <cell r="I229">
            <v>282</v>
          </cell>
          <cell r="J229">
            <v>20600.421940100001</v>
          </cell>
          <cell r="P229">
            <v>7</v>
          </cell>
          <cell r="Q229">
            <v>1</v>
          </cell>
          <cell r="R229">
            <v>1</v>
          </cell>
          <cell r="V229">
            <v>1</v>
          </cell>
          <cell r="W229">
            <v>5</v>
          </cell>
          <cell r="Y229">
            <v>1</v>
          </cell>
          <cell r="Z229">
            <v>156</v>
          </cell>
          <cell r="AA229">
            <v>1</v>
          </cell>
        </row>
        <row r="230">
          <cell r="I230">
            <v>285</v>
          </cell>
          <cell r="J230">
            <v>3323.5079773000002</v>
          </cell>
          <cell r="P230">
            <v>3</v>
          </cell>
          <cell r="Q230">
            <v>1</v>
          </cell>
          <cell r="R230">
            <v>1</v>
          </cell>
          <cell r="V230">
            <v>1</v>
          </cell>
          <cell r="W230">
            <v>5</v>
          </cell>
          <cell r="Y230">
            <v>2</v>
          </cell>
          <cell r="Z230">
            <v>156</v>
          </cell>
          <cell r="AA230">
            <v>1</v>
          </cell>
        </row>
        <row r="231">
          <cell r="I231">
            <v>286</v>
          </cell>
          <cell r="J231">
            <v>24261.8102616</v>
          </cell>
          <cell r="P231">
            <v>10</v>
          </cell>
          <cell r="Q231">
            <v>1</v>
          </cell>
          <cell r="R231">
            <v>1</v>
          </cell>
          <cell r="V231">
            <v>1</v>
          </cell>
          <cell r="W231">
            <v>1</v>
          </cell>
          <cell r="Y231">
            <v>1</v>
          </cell>
          <cell r="Z231">
            <v>156</v>
          </cell>
          <cell r="AA231">
            <v>1</v>
          </cell>
        </row>
        <row r="232">
          <cell r="I232">
            <v>287</v>
          </cell>
          <cell r="J232">
            <v>29892.254896900002</v>
          </cell>
          <cell r="P232">
            <v>5</v>
          </cell>
          <cell r="Q232">
            <v>1</v>
          </cell>
          <cell r="R232">
            <v>1</v>
          </cell>
          <cell r="V232">
            <v>1</v>
          </cell>
          <cell r="W232">
            <v>5</v>
          </cell>
          <cell r="Y232">
            <v>1</v>
          </cell>
          <cell r="Z232">
            <v>364</v>
          </cell>
          <cell r="AA232">
            <v>1</v>
          </cell>
        </row>
        <row r="233">
          <cell r="I233">
            <v>288</v>
          </cell>
          <cell r="J233">
            <v>20183.599337</v>
          </cell>
          <cell r="P233">
            <v>5</v>
          </cell>
          <cell r="Q233">
            <v>1</v>
          </cell>
          <cell r="R233">
            <v>1</v>
          </cell>
          <cell r="V233">
            <v>1</v>
          </cell>
          <cell r="W233">
            <v>5</v>
          </cell>
          <cell r="Y233">
            <v>1</v>
          </cell>
          <cell r="Z233">
            <v>364</v>
          </cell>
          <cell r="AA233">
            <v>1</v>
          </cell>
        </row>
        <row r="234">
          <cell r="I234">
            <v>289</v>
          </cell>
          <cell r="J234">
            <v>11577.2876189</v>
          </cell>
          <cell r="P234">
            <v>2</v>
          </cell>
          <cell r="Q234">
            <v>1</v>
          </cell>
          <cell r="R234">
            <v>1</v>
          </cell>
          <cell r="V234">
            <v>1</v>
          </cell>
          <cell r="W234">
            <v>5</v>
          </cell>
          <cell r="Y234">
            <v>3</v>
          </cell>
          <cell r="Z234">
            <v>156</v>
          </cell>
          <cell r="AA234">
            <v>1</v>
          </cell>
        </row>
        <row r="235">
          <cell r="I235">
            <v>292</v>
          </cell>
          <cell r="J235">
            <v>34509.869682899996</v>
          </cell>
          <cell r="P235">
            <v>5</v>
          </cell>
          <cell r="Q235">
            <v>1</v>
          </cell>
          <cell r="R235">
            <v>1</v>
          </cell>
          <cell r="V235">
            <v>1</v>
          </cell>
          <cell r="W235">
            <v>1</v>
          </cell>
          <cell r="Y235">
            <v>1</v>
          </cell>
          <cell r="Z235">
            <v>156</v>
          </cell>
          <cell r="AA235">
            <v>1</v>
          </cell>
        </row>
        <row r="236">
          <cell r="I236">
            <v>294</v>
          </cell>
          <cell r="J236">
            <v>5288.4127979000004</v>
          </cell>
          <cell r="P236">
            <v>3</v>
          </cell>
          <cell r="Q236">
            <v>1</v>
          </cell>
          <cell r="R236">
            <v>1</v>
          </cell>
          <cell r="V236">
            <v>0</v>
          </cell>
          <cell r="W236">
            <v>99</v>
          </cell>
          <cell r="Y236">
            <v>1</v>
          </cell>
          <cell r="Z236">
            <v>31.2</v>
          </cell>
          <cell r="AA236">
            <v>0</v>
          </cell>
        </row>
        <row r="237">
          <cell r="I237">
            <v>296</v>
          </cell>
          <cell r="J237">
            <v>11921.692056100001</v>
          </cell>
          <cell r="P237">
            <v>8</v>
          </cell>
          <cell r="Q237">
            <v>1</v>
          </cell>
          <cell r="R237">
            <v>1</v>
          </cell>
          <cell r="V237">
            <v>1</v>
          </cell>
          <cell r="W237">
            <v>5</v>
          </cell>
          <cell r="Y237">
            <v>3</v>
          </cell>
          <cell r="Z237">
            <v>364</v>
          </cell>
          <cell r="AA237">
            <v>1</v>
          </cell>
        </row>
        <row r="238">
          <cell r="I238">
            <v>297</v>
          </cell>
          <cell r="J238">
            <v>22696.5321802</v>
          </cell>
          <cell r="P238">
            <v>2</v>
          </cell>
          <cell r="Q238">
            <v>1</v>
          </cell>
          <cell r="R238">
            <v>1</v>
          </cell>
          <cell r="V238">
            <v>1</v>
          </cell>
          <cell r="W238">
            <v>1</v>
          </cell>
          <cell r="Y238">
            <v>1</v>
          </cell>
          <cell r="Z238">
            <v>364</v>
          </cell>
          <cell r="AA238">
            <v>1</v>
          </cell>
        </row>
        <row r="239">
          <cell r="I239">
            <v>299</v>
          </cell>
          <cell r="J239">
            <v>6912.1436210000002</v>
          </cell>
          <cell r="P239">
            <v>1</v>
          </cell>
          <cell r="Q239">
            <v>1</v>
          </cell>
          <cell r="R239">
            <v>1</v>
          </cell>
          <cell r="V239">
            <v>1</v>
          </cell>
          <cell r="W239">
            <v>1</v>
          </cell>
          <cell r="Y239">
            <v>1</v>
          </cell>
          <cell r="Z239">
            <v>156</v>
          </cell>
          <cell r="AA239">
            <v>1</v>
          </cell>
        </row>
        <row r="240">
          <cell r="I240">
            <v>302</v>
          </cell>
          <cell r="J240">
            <v>41326.075816999997</v>
          </cell>
          <cell r="P240">
            <v>2</v>
          </cell>
          <cell r="Q240">
            <v>1</v>
          </cell>
          <cell r="R240">
            <v>1</v>
          </cell>
          <cell r="V240">
            <v>1</v>
          </cell>
          <cell r="W240">
            <v>5</v>
          </cell>
          <cell r="Y240">
            <v>1</v>
          </cell>
          <cell r="Z240">
            <v>364</v>
          </cell>
          <cell r="AA240">
            <v>0.75</v>
          </cell>
        </row>
        <row r="241">
          <cell r="I241">
            <v>303</v>
          </cell>
          <cell r="J241">
            <v>26850.525358999999</v>
          </cell>
          <cell r="P241">
            <v>1</v>
          </cell>
          <cell r="Q241">
            <v>1</v>
          </cell>
          <cell r="R241">
            <v>1</v>
          </cell>
          <cell r="V241">
            <v>1</v>
          </cell>
          <cell r="W241">
            <v>2</v>
          </cell>
          <cell r="Y241">
            <v>2</v>
          </cell>
          <cell r="Z241">
            <v>364</v>
          </cell>
          <cell r="AA241">
            <v>0.75</v>
          </cell>
        </row>
        <row r="242">
          <cell r="I242">
            <v>304</v>
          </cell>
          <cell r="J242">
            <v>37178.379368599999</v>
          </cell>
          <cell r="P242">
            <v>1</v>
          </cell>
          <cell r="Q242">
            <v>1</v>
          </cell>
          <cell r="R242">
            <v>1</v>
          </cell>
          <cell r="V242">
            <v>1</v>
          </cell>
          <cell r="W242">
            <v>1</v>
          </cell>
          <cell r="Y242">
            <v>1</v>
          </cell>
          <cell r="Z242">
            <v>650</v>
          </cell>
          <cell r="AA242">
            <v>0.25</v>
          </cell>
        </row>
        <row r="243">
          <cell r="I243">
            <v>305</v>
          </cell>
          <cell r="J243">
            <v>12266.4371727</v>
          </cell>
          <cell r="P243">
            <v>4</v>
          </cell>
          <cell r="Q243">
            <v>1</v>
          </cell>
          <cell r="R243">
            <v>1</v>
          </cell>
          <cell r="V243">
            <v>1</v>
          </cell>
          <cell r="W243">
            <v>5</v>
          </cell>
          <cell r="Y243">
            <v>2</v>
          </cell>
          <cell r="Z243">
            <v>156</v>
          </cell>
          <cell r="AA243">
            <v>0.75</v>
          </cell>
        </row>
        <row r="244">
          <cell r="I244">
            <v>306</v>
          </cell>
          <cell r="J244">
            <v>23520.9745301</v>
          </cell>
          <cell r="P244">
            <v>5</v>
          </cell>
          <cell r="Q244">
            <v>1</v>
          </cell>
          <cell r="R244">
            <v>1</v>
          </cell>
          <cell r="V244">
            <v>1</v>
          </cell>
          <cell r="W244">
            <v>5</v>
          </cell>
          <cell r="Y244">
            <v>5</v>
          </cell>
          <cell r="Z244">
            <v>156</v>
          </cell>
          <cell r="AA244">
            <v>1</v>
          </cell>
        </row>
        <row r="245">
          <cell r="I245">
            <v>308</v>
          </cell>
          <cell r="J245">
            <v>59791.759357100003</v>
          </cell>
          <cell r="P245">
            <v>11</v>
          </cell>
          <cell r="Q245">
            <v>1</v>
          </cell>
          <cell r="R245">
            <v>1</v>
          </cell>
          <cell r="V245">
            <v>1</v>
          </cell>
          <cell r="W245">
            <v>5</v>
          </cell>
          <cell r="Y245">
            <v>5</v>
          </cell>
          <cell r="Z245">
            <v>364</v>
          </cell>
          <cell r="AA245">
            <v>1</v>
          </cell>
        </row>
        <row r="246">
          <cell r="I246">
            <v>309</v>
          </cell>
          <cell r="J246">
            <v>25632.514543099998</v>
          </cell>
          <cell r="P246">
            <v>4</v>
          </cell>
          <cell r="Q246">
            <v>1</v>
          </cell>
          <cell r="R246">
            <v>1</v>
          </cell>
          <cell r="V246">
            <v>1</v>
          </cell>
          <cell r="W246">
            <v>1</v>
          </cell>
          <cell r="Y246">
            <v>1</v>
          </cell>
          <cell r="Z246">
            <v>364</v>
          </cell>
          <cell r="AA246">
            <v>1</v>
          </cell>
        </row>
        <row r="247">
          <cell r="I247">
            <v>310</v>
          </cell>
          <cell r="J247">
            <v>36912.037514700001</v>
          </cell>
          <cell r="P247">
            <v>4</v>
          </cell>
          <cell r="Q247">
            <v>1</v>
          </cell>
          <cell r="R247">
            <v>1</v>
          </cell>
          <cell r="V247">
            <v>1</v>
          </cell>
          <cell r="W247">
            <v>5</v>
          </cell>
          <cell r="Y247">
            <v>1</v>
          </cell>
          <cell r="Z247">
            <v>156</v>
          </cell>
          <cell r="AA247">
            <v>1</v>
          </cell>
        </row>
        <row r="248">
          <cell r="I248">
            <v>312</v>
          </cell>
          <cell r="J248">
            <v>43872.593160299999</v>
          </cell>
          <cell r="P248">
            <v>5</v>
          </cell>
          <cell r="Q248">
            <v>1</v>
          </cell>
          <cell r="R248">
            <v>1</v>
          </cell>
          <cell r="V248">
            <v>1</v>
          </cell>
          <cell r="W248">
            <v>1</v>
          </cell>
          <cell r="Y248">
            <v>1</v>
          </cell>
          <cell r="Z248">
            <v>364</v>
          </cell>
          <cell r="AA248">
            <v>1</v>
          </cell>
        </row>
        <row r="249">
          <cell r="I249">
            <v>313</v>
          </cell>
          <cell r="J249">
            <v>27969.121337699999</v>
          </cell>
          <cell r="P249">
            <v>4</v>
          </cell>
          <cell r="Q249">
            <v>1</v>
          </cell>
          <cell r="R249">
            <v>1</v>
          </cell>
          <cell r="V249">
            <v>1</v>
          </cell>
          <cell r="W249">
            <v>1</v>
          </cell>
          <cell r="Y249">
            <v>1</v>
          </cell>
          <cell r="Z249">
            <v>156</v>
          </cell>
          <cell r="AA249">
            <v>1</v>
          </cell>
        </row>
        <row r="250">
          <cell r="I250">
            <v>314</v>
          </cell>
          <cell r="J250">
            <v>29678.9003519</v>
          </cell>
          <cell r="P250">
            <v>3</v>
          </cell>
          <cell r="Q250">
            <v>1</v>
          </cell>
          <cell r="R250">
            <v>1</v>
          </cell>
          <cell r="V250">
            <v>1</v>
          </cell>
          <cell r="W250">
            <v>5</v>
          </cell>
          <cell r="Y250">
            <v>1</v>
          </cell>
          <cell r="Z250">
            <v>156</v>
          </cell>
          <cell r="AA250">
            <v>1</v>
          </cell>
        </row>
        <row r="251">
          <cell r="I251">
            <v>315</v>
          </cell>
          <cell r="J251">
            <v>20700.757434700001</v>
          </cell>
          <cell r="P251">
            <v>5</v>
          </cell>
          <cell r="Q251">
            <v>1</v>
          </cell>
          <cell r="R251">
            <v>1</v>
          </cell>
          <cell r="V251">
            <v>1</v>
          </cell>
          <cell r="W251">
            <v>5</v>
          </cell>
          <cell r="Y251">
            <v>1</v>
          </cell>
          <cell r="Z251">
            <v>156</v>
          </cell>
          <cell r="AA251">
            <v>1</v>
          </cell>
        </row>
        <row r="252">
          <cell r="I252">
            <v>316</v>
          </cell>
          <cell r="J252">
            <v>30971.355364499999</v>
          </cell>
          <cell r="P252">
            <v>5</v>
          </cell>
          <cell r="Q252">
            <v>1</v>
          </cell>
          <cell r="R252">
            <v>1</v>
          </cell>
          <cell r="V252">
            <v>1</v>
          </cell>
          <cell r="W252">
            <v>5</v>
          </cell>
          <cell r="Y252">
            <v>1</v>
          </cell>
          <cell r="Z252">
            <v>364</v>
          </cell>
          <cell r="AA252">
            <v>1</v>
          </cell>
        </row>
        <row r="253">
          <cell r="I253">
            <v>317</v>
          </cell>
          <cell r="J253">
            <v>20537.7278816</v>
          </cell>
          <cell r="P253">
            <v>9</v>
          </cell>
          <cell r="Q253">
            <v>1</v>
          </cell>
          <cell r="R253">
            <v>1</v>
          </cell>
          <cell r="V253">
            <v>1</v>
          </cell>
          <cell r="W253">
            <v>5</v>
          </cell>
          <cell r="Y253">
            <v>1</v>
          </cell>
          <cell r="Z253">
            <v>364</v>
          </cell>
          <cell r="AA253">
            <v>1</v>
          </cell>
        </row>
        <row r="254">
          <cell r="I254">
            <v>318</v>
          </cell>
          <cell r="J254">
            <v>43872.593160299999</v>
          </cell>
          <cell r="P254">
            <v>4</v>
          </cell>
          <cell r="Q254">
            <v>1</v>
          </cell>
          <cell r="R254">
            <v>1</v>
          </cell>
          <cell r="V254">
            <v>1</v>
          </cell>
          <cell r="W254">
            <v>1</v>
          </cell>
          <cell r="Y254">
            <v>1</v>
          </cell>
          <cell r="Z254">
            <v>156</v>
          </cell>
          <cell r="AA254">
            <v>1</v>
          </cell>
        </row>
        <row r="255">
          <cell r="I255">
            <v>319</v>
          </cell>
          <cell r="J255">
            <v>23352.237081899999</v>
          </cell>
          <cell r="P255">
            <v>5</v>
          </cell>
          <cell r="Q255">
            <v>1</v>
          </cell>
          <cell r="R255">
            <v>1</v>
          </cell>
          <cell r="V255">
            <v>1</v>
          </cell>
          <cell r="W255">
            <v>5</v>
          </cell>
          <cell r="Y255">
            <v>5</v>
          </cell>
          <cell r="Z255">
            <v>156</v>
          </cell>
          <cell r="AA255">
            <v>1</v>
          </cell>
        </row>
        <row r="256">
          <cell r="I256">
            <v>320</v>
          </cell>
          <cell r="J256">
            <v>19621.297400700001</v>
          </cell>
          <cell r="P256">
            <v>5</v>
          </cell>
          <cell r="Q256">
            <v>1</v>
          </cell>
          <cell r="R256">
            <v>1</v>
          </cell>
          <cell r="V256">
            <v>1</v>
          </cell>
          <cell r="W256">
            <v>5</v>
          </cell>
          <cell r="Y256">
            <v>1</v>
          </cell>
          <cell r="Z256">
            <v>364</v>
          </cell>
          <cell r="AA256">
            <v>1</v>
          </cell>
        </row>
        <row r="257">
          <cell r="I257">
            <v>321</v>
          </cell>
          <cell r="J257">
            <v>35917.1534713</v>
          </cell>
          <cell r="P257">
            <v>3</v>
          </cell>
          <cell r="Q257">
            <v>1</v>
          </cell>
          <cell r="R257">
            <v>1</v>
          </cell>
          <cell r="V257">
            <v>1</v>
          </cell>
          <cell r="W257">
            <v>5</v>
          </cell>
          <cell r="Y257">
            <v>5</v>
          </cell>
          <cell r="Z257">
            <v>31.2</v>
          </cell>
          <cell r="AA257">
            <v>1</v>
          </cell>
        </row>
        <row r="258">
          <cell r="I258">
            <v>322</v>
          </cell>
          <cell r="J258">
            <v>13438.948675899999</v>
          </cell>
          <cell r="P258">
            <v>9</v>
          </cell>
          <cell r="Q258">
            <v>1</v>
          </cell>
          <cell r="R258">
            <v>1</v>
          </cell>
          <cell r="V258">
            <v>0</v>
          </cell>
          <cell r="W258">
            <v>99</v>
          </cell>
          <cell r="Y258">
            <v>1</v>
          </cell>
          <cell r="Z258">
            <v>156</v>
          </cell>
          <cell r="AA258">
            <v>0</v>
          </cell>
        </row>
        <row r="259">
          <cell r="I259">
            <v>323</v>
          </cell>
          <cell r="J259">
            <v>51209.892520699999</v>
          </cell>
          <cell r="P259">
            <v>8</v>
          </cell>
          <cell r="Q259">
            <v>1</v>
          </cell>
          <cell r="R259">
            <v>1</v>
          </cell>
          <cell r="V259">
            <v>1</v>
          </cell>
          <cell r="W259">
            <v>1</v>
          </cell>
          <cell r="Y259">
            <v>1</v>
          </cell>
          <cell r="Z259">
            <v>156</v>
          </cell>
          <cell r="AA259">
            <v>1</v>
          </cell>
        </row>
        <row r="260">
          <cell r="I260">
            <v>324</v>
          </cell>
          <cell r="J260">
            <v>35665.671432700001</v>
          </cell>
          <cell r="P260">
            <v>6</v>
          </cell>
          <cell r="Q260">
            <v>1</v>
          </cell>
          <cell r="R260">
            <v>1</v>
          </cell>
          <cell r="V260">
            <v>1</v>
          </cell>
          <cell r="W260">
            <v>5</v>
          </cell>
          <cell r="Y260">
            <v>5</v>
          </cell>
          <cell r="Z260">
            <v>364</v>
          </cell>
          <cell r="AA260">
            <v>1</v>
          </cell>
        </row>
        <row r="261">
          <cell r="I261">
            <v>325</v>
          </cell>
          <cell r="J261">
            <v>24788.530789799999</v>
          </cell>
          <cell r="P261">
            <v>6</v>
          </cell>
          <cell r="Q261">
            <v>1</v>
          </cell>
          <cell r="R261">
            <v>1</v>
          </cell>
          <cell r="V261">
            <v>1</v>
          </cell>
          <cell r="W261">
            <v>1</v>
          </cell>
          <cell r="Y261">
            <v>1</v>
          </cell>
          <cell r="Z261">
            <v>364</v>
          </cell>
          <cell r="AA261">
            <v>1</v>
          </cell>
        </row>
        <row r="262">
          <cell r="I262">
            <v>326</v>
          </cell>
          <cell r="J262">
            <v>19018.006247099998</v>
          </cell>
          <cell r="P262">
            <v>5</v>
          </cell>
          <cell r="Q262">
            <v>1</v>
          </cell>
          <cell r="R262">
            <v>1</v>
          </cell>
          <cell r="V262">
            <v>1</v>
          </cell>
          <cell r="W262">
            <v>5</v>
          </cell>
          <cell r="Y262">
            <v>1</v>
          </cell>
          <cell r="Z262">
            <v>364</v>
          </cell>
          <cell r="AA262">
            <v>1</v>
          </cell>
        </row>
        <row r="263">
          <cell r="I263">
            <v>327</v>
          </cell>
          <cell r="J263">
            <v>56202.018541500001</v>
          </cell>
          <cell r="P263">
            <v>6</v>
          </cell>
          <cell r="Q263">
            <v>1</v>
          </cell>
          <cell r="R263">
            <v>1</v>
          </cell>
          <cell r="V263">
            <v>1</v>
          </cell>
          <cell r="W263">
            <v>5</v>
          </cell>
          <cell r="Y263">
            <v>5</v>
          </cell>
          <cell r="Z263">
            <v>156</v>
          </cell>
          <cell r="AA263">
            <v>1</v>
          </cell>
        </row>
        <row r="264">
          <cell r="I264">
            <v>328</v>
          </cell>
          <cell r="J264">
            <v>16007.595179800001</v>
          </cell>
          <cell r="P264">
            <v>4</v>
          </cell>
          <cell r="Q264">
            <v>1</v>
          </cell>
          <cell r="R264">
            <v>1</v>
          </cell>
          <cell r="V264">
            <v>1</v>
          </cell>
          <cell r="W264">
            <v>5</v>
          </cell>
          <cell r="Y264">
            <v>1</v>
          </cell>
          <cell r="Z264">
            <v>364</v>
          </cell>
          <cell r="AA264">
            <v>1</v>
          </cell>
        </row>
        <row r="265">
          <cell r="I265">
            <v>329</v>
          </cell>
          <cell r="J265">
            <v>28481.169387999998</v>
          </cell>
          <cell r="P265">
            <v>2</v>
          </cell>
          <cell r="Q265">
            <v>1</v>
          </cell>
          <cell r="R265">
            <v>1</v>
          </cell>
          <cell r="V265">
            <v>1</v>
          </cell>
          <cell r="W265">
            <v>5</v>
          </cell>
          <cell r="Y265">
            <v>1</v>
          </cell>
          <cell r="Z265">
            <v>364</v>
          </cell>
          <cell r="AA265">
            <v>1</v>
          </cell>
        </row>
        <row r="266">
          <cell r="I266">
            <v>330</v>
          </cell>
          <cell r="J266">
            <v>11921.692056100001</v>
          </cell>
          <cell r="P266">
            <v>3</v>
          </cell>
          <cell r="Q266">
            <v>1</v>
          </cell>
          <cell r="R266">
            <v>1</v>
          </cell>
          <cell r="V266">
            <v>1</v>
          </cell>
          <cell r="W266">
            <v>5</v>
          </cell>
          <cell r="Y266">
            <v>5</v>
          </cell>
          <cell r="Z266">
            <v>364</v>
          </cell>
          <cell r="AA266">
            <v>1</v>
          </cell>
        </row>
        <row r="267">
          <cell r="I267">
            <v>332</v>
          </cell>
          <cell r="J267">
            <v>26505.274407199999</v>
          </cell>
          <cell r="P267">
            <v>3</v>
          </cell>
          <cell r="Q267">
            <v>1</v>
          </cell>
          <cell r="R267">
            <v>1</v>
          </cell>
          <cell r="V267">
            <v>0</v>
          </cell>
          <cell r="W267">
            <v>99</v>
          </cell>
          <cell r="Y267">
            <v>3</v>
          </cell>
          <cell r="Z267">
            <v>156</v>
          </cell>
          <cell r="AA267">
            <v>0</v>
          </cell>
        </row>
        <row r="268">
          <cell r="I268">
            <v>333</v>
          </cell>
          <cell r="J268">
            <v>31433.2326613</v>
          </cell>
          <cell r="P268">
            <v>9</v>
          </cell>
          <cell r="Q268">
            <v>1</v>
          </cell>
          <cell r="R268">
            <v>1</v>
          </cell>
          <cell r="V268">
            <v>1</v>
          </cell>
          <cell r="W268">
            <v>5</v>
          </cell>
          <cell r="Y268">
            <v>5</v>
          </cell>
          <cell r="Z268">
            <v>364</v>
          </cell>
          <cell r="AA268">
            <v>1</v>
          </cell>
        </row>
        <row r="269">
          <cell r="I269">
            <v>335</v>
          </cell>
          <cell r="J269">
            <v>30598.5415178</v>
          </cell>
          <cell r="P269">
            <v>10</v>
          </cell>
          <cell r="Q269">
            <v>1</v>
          </cell>
          <cell r="R269">
            <v>1</v>
          </cell>
          <cell r="V269">
            <v>1</v>
          </cell>
          <cell r="W269">
            <v>1</v>
          </cell>
          <cell r="Y269">
            <v>1</v>
          </cell>
          <cell r="Z269">
            <v>156</v>
          </cell>
          <cell r="AA269">
            <v>1</v>
          </cell>
        </row>
        <row r="270">
          <cell r="I270">
            <v>336</v>
          </cell>
          <cell r="J270">
            <v>12980.9420507</v>
          </cell>
          <cell r="P270">
            <v>4</v>
          </cell>
          <cell r="Q270">
            <v>1</v>
          </cell>
          <cell r="R270">
            <v>1</v>
          </cell>
          <cell r="V270">
            <v>1</v>
          </cell>
          <cell r="W270">
            <v>5</v>
          </cell>
          <cell r="Y270">
            <v>5</v>
          </cell>
          <cell r="Z270">
            <v>156</v>
          </cell>
          <cell r="AA270">
            <v>1</v>
          </cell>
        </row>
        <row r="271">
          <cell r="I271">
            <v>337</v>
          </cell>
          <cell r="J271">
            <v>31119.296133899999</v>
          </cell>
          <cell r="P271">
            <v>7</v>
          </cell>
          <cell r="Q271">
            <v>1</v>
          </cell>
          <cell r="R271">
            <v>1</v>
          </cell>
          <cell r="V271">
            <v>1</v>
          </cell>
          <cell r="W271">
            <v>5</v>
          </cell>
          <cell r="Y271">
            <v>5</v>
          </cell>
          <cell r="Z271">
            <v>156</v>
          </cell>
          <cell r="AA271">
            <v>1</v>
          </cell>
        </row>
        <row r="272">
          <cell r="I272">
            <v>338</v>
          </cell>
          <cell r="J272">
            <v>22667.162244499999</v>
          </cell>
          <cell r="P272">
            <v>7</v>
          </cell>
          <cell r="Q272">
            <v>1</v>
          </cell>
          <cell r="R272">
            <v>1</v>
          </cell>
          <cell r="V272">
            <v>1</v>
          </cell>
          <cell r="W272">
            <v>5</v>
          </cell>
          <cell r="Y272">
            <v>1</v>
          </cell>
          <cell r="Z272">
            <v>1014</v>
          </cell>
          <cell r="AA272">
            <v>1</v>
          </cell>
        </row>
        <row r="273">
          <cell r="I273">
            <v>341</v>
          </cell>
          <cell r="J273">
            <v>18968.236095200002</v>
          </cell>
          <cell r="P273">
            <v>5</v>
          </cell>
          <cell r="Q273">
            <v>1</v>
          </cell>
          <cell r="R273">
            <v>1</v>
          </cell>
          <cell r="V273">
            <v>1</v>
          </cell>
          <cell r="W273">
            <v>5</v>
          </cell>
          <cell r="Y273">
            <v>5</v>
          </cell>
          <cell r="Z273">
            <v>364</v>
          </cell>
          <cell r="AA273">
            <v>1</v>
          </cell>
        </row>
        <row r="274">
          <cell r="I274">
            <v>343</v>
          </cell>
          <cell r="J274">
            <v>36937.634779200002</v>
          </cell>
          <cell r="P274">
            <v>1</v>
          </cell>
          <cell r="Q274">
            <v>1</v>
          </cell>
          <cell r="R274">
            <v>1</v>
          </cell>
          <cell r="V274">
            <v>1</v>
          </cell>
          <cell r="W274">
            <v>5</v>
          </cell>
          <cell r="Y274">
            <v>5</v>
          </cell>
          <cell r="Z274">
            <v>156</v>
          </cell>
          <cell r="AA274">
            <v>1</v>
          </cell>
        </row>
        <row r="275">
          <cell r="I275">
            <v>344</v>
          </cell>
          <cell r="J275">
            <v>20160.602697800001</v>
          </cell>
          <cell r="P275">
            <v>4</v>
          </cell>
          <cell r="Q275">
            <v>1</v>
          </cell>
          <cell r="R275">
            <v>1</v>
          </cell>
          <cell r="V275">
            <v>0</v>
          </cell>
          <cell r="W275">
            <v>99</v>
          </cell>
          <cell r="Y275">
            <v>1</v>
          </cell>
          <cell r="Z275">
            <v>156</v>
          </cell>
          <cell r="AA275">
            <v>0</v>
          </cell>
        </row>
        <row r="276">
          <cell r="I276">
            <v>345</v>
          </cell>
          <cell r="J276">
            <v>26971.0139261</v>
          </cell>
          <cell r="P276">
            <v>3</v>
          </cell>
          <cell r="Q276">
            <v>1</v>
          </cell>
          <cell r="R276">
            <v>1</v>
          </cell>
          <cell r="V276">
            <v>1</v>
          </cell>
          <cell r="W276">
            <v>5</v>
          </cell>
          <cell r="Y276">
            <v>1</v>
          </cell>
          <cell r="Z276">
            <v>156</v>
          </cell>
          <cell r="AA276">
            <v>1</v>
          </cell>
        </row>
        <row r="277">
          <cell r="I277">
            <v>346</v>
          </cell>
          <cell r="J277">
            <v>27814.129914000001</v>
          </cell>
          <cell r="P277">
            <v>7</v>
          </cell>
          <cell r="Q277">
            <v>1</v>
          </cell>
          <cell r="R277">
            <v>1</v>
          </cell>
          <cell r="V277">
            <v>1</v>
          </cell>
          <cell r="W277">
            <v>5</v>
          </cell>
          <cell r="Y277">
            <v>1</v>
          </cell>
          <cell r="Z277">
            <v>156</v>
          </cell>
          <cell r="AA277">
            <v>1</v>
          </cell>
        </row>
        <row r="278">
          <cell r="I278">
            <v>347</v>
          </cell>
          <cell r="J278">
            <v>25862.802319999999</v>
          </cell>
          <cell r="P278">
            <v>4</v>
          </cell>
          <cell r="Q278">
            <v>1</v>
          </cell>
          <cell r="R278">
            <v>1</v>
          </cell>
          <cell r="V278">
            <v>1</v>
          </cell>
          <cell r="W278">
            <v>1</v>
          </cell>
          <cell r="Y278">
            <v>1</v>
          </cell>
          <cell r="Z278">
            <v>156</v>
          </cell>
          <cell r="AA278">
            <v>0.75</v>
          </cell>
        </row>
        <row r="279">
          <cell r="I279">
            <v>349</v>
          </cell>
          <cell r="J279">
            <v>24261.8102616</v>
          </cell>
          <cell r="P279">
            <v>4</v>
          </cell>
          <cell r="Q279">
            <v>1</v>
          </cell>
          <cell r="R279">
            <v>1</v>
          </cell>
          <cell r="V279">
            <v>1</v>
          </cell>
          <cell r="W279">
            <v>1</v>
          </cell>
          <cell r="Y279">
            <v>1</v>
          </cell>
          <cell r="Z279">
            <v>156</v>
          </cell>
          <cell r="AA279">
            <v>1</v>
          </cell>
        </row>
        <row r="280">
          <cell r="I280">
            <v>350</v>
          </cell>
          <cell r="J280">
            <v>28955.117966099999</v>
          </cell>
          <cell r="P280">
            <v>8</v>
          </cell>
          <cell r="Q280">
            <v>1</v>
          </cell>
          <cell r="R280">
            <v>1</v>
          </cell>
          <cell r="V280">
            <v>1</v>
          </cell>
          <cell r="W280">
            <v>5</v>
          </cell>
          <cell r="Y280">
            <v>5</v>
          </cell>
          <cell r="Z280">
            <v>364</v>
          </cell>
          <cell r="AA280">
            <v>1</v>
          </cell>
        </row>
        <row r="281">
          <cell r="I281">
            <v>352</v>
          </cell>
          <cell r="J281">
            <v>28123.4571541</v>
          </cell>
          <cell r="P281">
            <v>1</v>
          </cell>
          <cell r="Q281">
            <v>1</v>
          </cell>
          <cell r="R281">
            <v>1</v>
          </cell>
          <cell r="V281">
            <v>1</v>
          </cell>
          <cell r="W281">
            <v>5</v>
          </cell>
          <cell r="Y281">
            <v>1</v>
          </cell>
          <cell r="Z281">
            <v>31.2</v>
          </cell>
          <cell r="AA281">
            <v>1</v>
          </cell>
        </row>
        <row r="282">
          <cell r="I282">
            <v>353</v>
          </cell>
          <cell r="J282">
            <v>26330.6011899</v>
          </cell>
          <cell r="P282">
            <v>9</v>
          </cell>
          <cell r="Q282">
            <v>1</v>
          </cell>
          <cell r="R282">
            <v>1</v>
          </cell>
          <cell r="V282">
            <v>1</v>
          </cell>
          <cell r="W282">
            <v>5</v>
          </cell>
          <cell r="Y282">
            <v>5</v>
          </cell>
          <cell r="Z282">
            <v>650</v>
          </cell>
          <cell r="AA282">
            <v>0.75</v>
          </cell>
        </row>
        <row r="283">
          <cell r="I283">
            <v>354</v>
          </cell>
          <cell r="J283">
            <v>17036.811211799999</v>
          </cell>
          <cell r="P283">
            <v>2</v>
          </cell>
          <cell r="Q283">
            <v>1</v>
          </cell>
          <cell r="R283">
            <v>1</v>
          </cell>
          <cell r="V283">
            <v>0</v>
          </cell>
          <cell r="W283">
            <v>99</v>
          </cell>
          <cell r="Y283">
            <v>3</v>
          </cell>
          <cell r="Z283">
            <v>364</v>
          </cell>
          <cell r="AA283">
            <v>0</v>
          </cell>
        </row>
        <row r="284">
          <cell r="I284">
            <v>356</v>
          </cell>
          <cell r="J284">
            <v>3807.4832651000002</v>
          </cell>
          <cell r="P284">
            <v>5</v>
          </cell>
          <cell r="Q284">
            <v>1</v>
          </cell>
          <cell r="R284">
            <v>1</v>
          </cell>
          <cell r="V284">
            <v>1</v>
          </cell>
          <cell r="W284">
            <v>5</v>
          </cell>
          <cell r="Y284">
            <v>5</v>
          </cell>
          <cell r="Z284">
            <v>364</v>
          </cell>
          <cell r="AA284">
            <v>1</v>
          </cell>
        </row>
        <row r="285">
          <cell r="I285">
            <v>358</v>
          </cell>
          <cell r="J285">
            <v>24134.4241052</v>
          </cell>
          <cell r="P285">
            <v>9</v>
          </cell>
          <cell r="Q285">
            <v>1</v>
          </cell>
          <cell r="R285">
            <v>1</v>
          </cell>
          <cell r="V285">
            <v>1</v>
          </cell>
          <cell r="W285">
            <v>5</v>
          </cell>
          <cell r="Y285">
            <v>5</v>
          </cell>
          <cell r="Z285">
            <v>364</v>
          </cell>
          <cell r="AA285">
            <v>1</v>
          </cell>
        </row>
        <row r="286">
          <cell r="I286">
            <v>359</v>
          </cell>
          <cell r="J286">
            <v>24273.850862300002</v>
          </cell>
          <cell r="P286">
            <v>6</v>
          </cell>
          <cell r="Q286">
            <v>1</v>
          </cell>
          <cell r="R286">
            <v>1</v>
          </cell>
          <cell r="V286">
            <v>1</v>
          </cell>
          <cell r="W286">
            <v>1</v>
          </cell>
          <cell r="Y286">
            <v>1</v>
          </cell>
          <cell r="Z286">
            <v>650</v>
          </cell>
          <cell r="AA286">
            <v>0.75</v>
          </cell>
        </row>
        <row r="287">
          <cell r="I287">
            <v>360</v>
          </cell>
          <cell r="J287">
            <v>48242.751844600003</v>
          </cell>
          <cell r="P287">
            <v>4</v>
          </cell>
          <cell r="Q287">
            <v>1</v>
          </cell>
          <cell r="R287">
            <v>1</v>
          </cell>
          <cell r="V287">
            <v>1</v>
          </cell>
          <cell r="W287">
            <v>5</v>
          </cell>
          <cell r="Y287">
            <v>1</v>
          </cell>
          <cell r="Z287">
            <v>156</v>
          </cell>
          <cell r="AA287">
            <v>1</v>
          </cell>
        </row>
        <row r="288">
          <cell r="I288">
            <v>362</v>
          </cell>
          <cell r="J288">
            <v>30813.526968800001</v>
          </cell>
          <cell r="P288">
            <v>1</v>
          </cell>
          <cell r="Q288">
            <v>1</v>
          </cell>
          <cell r="R288">
            <v>1</v>
          </cell>
          <cell r="V288">
            <v>1</v>
          </cell>
          <cell r="W288">
            <v>5</v>
          </cell>
          <cell r="Y288">
            <v>5</v>
          </cell>
          <cell r="Z288">
            <v>364</v>
          </cell>
          <cell r="AA288">
            <v>1</v>
          </cell>
        </row>
        <row r="289">
          <cell r="I289">
            <v>364</v>
          </cell>
          <cell r="J289">
            <v>22132.6167766</v>
          </cell>
          <cell r="P289">
            <v>6</v>
          </cell>
          <cell r="Q289">
            <v>1</v>
          </cell>
          <cell r="R289">
            <v>1</v>
          </cell>
          <cell r="V289">
            <v>0</v>
          </cell>
          <cell r="W289">
            <v>99</v>
          </cell>
          <cell r="Y289">
            <v>1</v>
          </cell>
          <cell r="Z289">
            <v>156</v>
          </cell>
          <cell r="AA289">
            <v>0</v>
          </cell>
        </row>
        <row r="290">
          <cell r="I290">
            <v>365</v>
          </cell>
          <cell r="J290">
            <v>20079.805603299999</v>
          </cell>
          <cell r="P290">
            <v>4</v>
          </cell>
          <cell r="Q290">
            <v>1</v>
          </cell>
          <cell r="R290">
            <v>1</v>
          </cell>
          <cell r="V290">
            <v>1</v>
          </cell>
          <cell r="W290">
            <v>5</v>
          </cell>
          <cell r="Y290">
            <v>5</v>
          </cell>
          <cell r="Z290">
            <v>364</v>
          </cell>
          <cell r="AA290">
            <v>0.25</v>
          </cell>
        </row>
        <row r="291">
          <cell r="I291">
            <v>367</v>
          </cell>
          <cell r="J291">
            <v>29248.476332400001</v>
          </cell>
          <cell r="P291">
            <v>6</v>
          </cell>
          <cell r="Q291">
            <v>1</v>
          </cell>
          <cell r="R291">
            <v>1</v>
          </cell>
          <cell r="V291">
            <v>1</v>
          </cell>
          <cell r="W291">
            <v>5</v>
          </cell>
          <cell r="Y291">
            <v>1</v>
          </cell>
          <cell r="Z291">
            <v>364</v>
          </cell>
          <cell r="AA291">
            <v>1</v>
          </cell>
        </row>
        <row r="292">
          <cell r="I292">
            <v>368</v>
          </cell>
          <cell r="J292">
            <v>25059.85657</v>
          </cell>
          <cell r="P292">
            <v>4</v>
          </cell>
          <cell r="Q292">
            <v>1</v>
          </cell>
          <cell r="R292">
            <v>1</v>
          </cell>
          <cell r="V292">
            <v>1</v>
          </cell>
          <cell r="W292">
            <v>5</v>
          </cell>
          <cell r="Y292">
            <v>1</v>
          </cell>
          <cell r="Z292">
            <v>364</v>
          </cell>
          <cell r="AA292">
            <v>1</v>
          </cell>
        </row>
        <row r="293">
          <cell r="I293">
            <v>370</v>
          </cell>
          <cell r="J293">
            <v>51827.969377000001</v>
          </cell>
          <cell r="P293">
            <v>12</v>
          </cell>
          <cell r="Q293">
            <v>1</v>
          </cell>
          <cell r="R293">
            <v>1</v>
          </cell>
          <cell r="V293">
            <v>1</v>
          </cell>
          <cell r="W293">
            <v>5</v>
          </cell>
          <cell r="Y293">
            <v>1</v>
          </cell>
          <cell r="Z293">
            <v>364</v>
          </cell>
          <cell r="AA293">
            <v>0.75</v>
          </cell>
        </row>
        <row r="294">
          <cell r="I294">
            <v>372</v>
          </cell>
          <cell r="J294">
            <v>22696.5321802</v>
          </cell>
          <cell r="P294">
            <v>10</v>
          </cell>
          <cell r="Q294">
            <v>1</v>
          </cell>
          <cell r="R294">
            <v>1</v>
          </cell>
          <cell r="V294">
            <v>1</v>
          </cell>
          <cell r="W294">
            <v>1</v>
          </cell>
          <cell r="Y294">
            <v>1</v>
          </cell>
          <cell r="Z294">
            <v>156</v>
          </cell>
          <cell r="AA294">
            <v>1</v>
          </cell>
        </row>
        <row r="295">
          <cell r="I295">
            <v>373</v>
          </cell>
          <cell r="J295">
            <v>18258.8362065</v>
          </cell>
          <cell r="P295">
            <v>1</v>
          </cell>
          <cell r="Q295">
            <v>1</v>
          </cell>
          <cell r="R295">
            <v>1</v>
          </cell>
          <cell r="V295">
            <v>1</v>
          </cell>
          <cell r="W295">
            <v>5</v>
          </cell>
          <cell r="Y295">
            <v>1</v>
          </cell>
          <cell r="Z295">
            <v>364</v>
          </cell>
          <cell r="AA295">
            <v>0.75</v>
          </cell>
        </row>
        <row r="296">
          <cell r="I296">
            <v>374</v>
          </cell>
          <cell r="J296">
            <v>19271.2933663</v>
          </cell>
          <cell r="P296">
            <v>1</v>
          </cell>
          <cell r="Q296">
            <v>1</v>
          </cell>
          <cell r="R296">
            <v>1</v>
          </cell>
          <cell r="V296">
            <v>1</v>
          </cell>
          <cell r="W296">
            <v>5</v>
          </cell>
          <cell r="Y296">
            <v>5</v>
          </cell>
          <cell r="Z296">
            <v>156</v>
          </cell>
          <cell r="AA296">
            <v>1</v>
          </cell>
        </row>
        <row r="297">
          <cell r="I297">
            <v>375</v>
          </cell>
          <cell r="J297">
            <v>2970.1536706000002</v>
          </cell>
          <cell r="P297">
            <v>3</v>
          </cell>
          <cell r="Q297">
            <v>1</v>
          </cell>
          <cell r="R297">
            <v>1</v>
          </cell>
          <cell r="V297">
            <v>1</v>
          </cell>
          <cell r="W297">
            <v>5</v>
          </cell>
          <cell r="Y297">
            <v>1</v>
          </cell>
          <cell r="Z297">
            <v>364</v>
          </cell>
          <cell r="AA297">
            <v>1</v>
          </cell>
        </row>
        <row r="298">
          <cell r="I298">
            <v>376</v>
          </cell>
          <cell r="J298">
            <v>5562.6870869000004</v>
          </cell>
          <cell r="P298">
            <v>5</v>
          </cell>
          <cell r="Q298">
            <v>1</v>
          </cell>
          <cell r="R298">
            <v>1</v>
          </cell>
          <cell r="V298">
            <v>1</v>
          </cell>
          <cell r="W298">
            <v>5</v>
          </cell>
          <cell r="Y298">
            <v>5</v>
          </cell>
          <cell r="Z298">
            <v>156</v>
          </cell>
          <cell r="AA298">
            <v>1</v>
          </cell>
        </row>
        <row r="299">
          <cell r="I299">
            <v>377</v>
          </cell>
          <cell r="J299">
            <v>5278.5465981999996</v>
          </cell>
          <cell r="P299">
            <v>1</v>
          </cell>
          <cell r="Q299">
            <v>1</v>
          </cell>
          <cell r="R299">
            <v>1</v>
          </cell>
          <cell r="V299">
            <v>1</v>
          </cell>
          <cell r="W299">
            <v>1</v>
          </cell>
          <cell r="Y299">
            <v>1</v>
          </cell>
          <cell r="Z299">
            <v>364</v>
          </cell>
          <cell r="AA299">
            <v>1</v>
          </cell>
        </row>
        <row r="300">
          <cell r="I300">
            <v>378</v>
          </cell>
          <cell r="J300">
            <v>25292.6641772</v>
          </cell>
          <cell r="P300">
            <v>8</v>
          </cell>
          <cell r="Q300">
            <v>1</v>
          </cell>
          <cell r="R300">
            <v>1</v>
          </cell>
          <cell r="V300">
            <v>1</v>
          </cell>
          <cell r="W300">
            <v>5</v>
          </cell>
          <cell r="Y300">
            <v>1</v>
          </cell>
          <cell r="Z300">
            <v>650</v>
          </cell>
          <cell r="AA300">
            <v>1</v>
          </cell>
        </row>
        <row r="301">
          <cell r="I301">
            <v>379</v>
          </cell>
          <cell r="J301">
            <v>28781.905397499999</v>
          </cell>
          <cell r="P301">
            <v>4</v>
          </cell>
          <cell r="Q301">
            <v>1</v>
          </cell>
          <cell r="R301">
            <v>1</v>
          </cell>
          <cell r="V301">
            <v>1</v>
          </cell>
          <cell r="W301">
            <v>1</v>
          </cell>
          <cell r="Y301">
            <v>5</v>
          </cell>
          <cell r="Z301">
            <v>156</v>
          </cell>
          <cell r="AA301">
            <v>1</v>
          </cell>
        </row>
        <row r="302">
          <cell r="I302">
            <v>380</v>
          </cell>
          <cell r="J302">
            <v>25513.794826099998</v>
          </cell>
          <cell r="P302">
            <v>1</v>
          </cell>
          <cell r="Q302">
            <v>1</v>
          </cell>
          <cell r="R302">
            <v>1</v>
          </cell>
          <cell r="V302">
            <v>1</v>
          </cell>
          <cell r="W302">
            <v>5</v>
          </cell>
          <cell r="Y302">
            <v>2</v>
          </cell>
          <cell r="Z302">
            <v>650</v>
          </cell>
          <cell r="AA302">
            <v>1</v>
          </cell>
        </row>
        <row r="303">
          <cell r="I303">
            <v>381</v>
          </cell>
          <cell r="J303">
            <v>27063.522112999999</v>
          </cell>
          <cell r="P303">
            <v>1</v>
          </cell>
          <cell r="Q303">
            <v>1</v>
          </cell>
          <cell r="R303">
            <v>1</v>
          </cell>
          <cell r="V303">
            <v>1</v>
          </cell>
          <cell r="W303">
            <v>5</v>
          </cell>
          <cell r="Y303">
            <v>2</v>
          </cell>
          <cell r="Z303">
            <v>364</v>
          </cell>
          <cell r="AA303">
            <v>1</v>
          </cell>
        </row>
        <row r="304">
          <cell r="I304">
            <v>383</v>
          </cell>
          <cell r="J304">
            <v>25292.6641772</v>
          </cell>
          <cell r="P304">
            <v>10</v>
          </cell>
          <cell r="Q304">
            <v>1</v>
          </cell>
          <cell r="R304">
            <v>1</v>
          </cell>
          <cell r="V304">
            <v>1</v>
          </cell>
          <cell r="W304">
            <v>5</v>
          </cell>
          <cell r="Y304">
            <v>5</v>
          </cell>
          <cell r="Z304">
            <v>156</v>
          </cell>
          <cell r="AA304">
            <v>0.75</v>
          </cell>
        </row>
        <row r="305">
          <cell r="I305">
            <v>384</v>
          </cell>
          <cell r="J305">
            <v>12918.960935700001</v>
          </cell>
          <cell r="P305">
            <v>2</v>
          </cell>
          <cell r="Q305">
            <v>1</v>
          </cell>
          <cell r="R305">
            <v>1</v>
          </cell>
          <cell r="V305">
            <v>1</v>
          </cell>
          <cell r="W305">
            <v>5</v>
          </cell>
          <cell r="Y305">
            <v>3</v>
          </cell>
          <cell r="Z305">
            <v>156</v>
          </cell>
          <cell r="AA305">
            <v>0.75</v>
          </cell>
        </row>
        <row r="306">
          <cell r="I306">
            <v>385</v>
          </cell>
          <cell r="J306">
            <v>13470.0262525</v>
          </cell>
          <cell r="P306">
            <v>4</v>
          </cell>
          <cell r="Q306">
            <v>1</v>
          </cell>
          <cell r="R306">
            <v>1</v>
          </cell>
          <cell r="V306">
            <v>1</v>
          </cell>
          <cell r="W306">
            <v>5</v>
          </cell>
          <cell r="Y306">
            <v>1</v>
          </cell>
          <cell r="Z306">
            <v>364</v>
          </cell>
          <cell r="AA306">
            <v>1</v>
          </cell>
        </row>
        <row r="307">
          <cell r="I307">
            <v>386</v>
          </cell>
          <cell r="J307">
            <v>24788.530789799999</v>
          </cell>
          <cell r="P307">
            <v>2</v>
          </cell>
          <cell r="Q307">
            <v>1</v>
          </cell>
          <cell r="R307">
            <v>1</v>
          </cell>
          <cell r="V307">
            <v>1</v>
          </cell>
          <cell r="W307">
            <v>1</v>
          </cell>
          <cell r="Y307">
            <v>1</v>
          </cell>
          <cell r="Z307">
            <v>650</v>
          </cell>
          <cell r="AA307">
            <v>0.75</v>
          </cell>
        </row>
        <row r="308">
          <cell r="I308">
            <v>388</v>
          </cell>
          <cell r="J308">
            <v>33658.960858699997</v>
          </cell>
          <cell r="P308">
            <v>7</v>
          </cell>
          <cell r="Q308">
            <v>1</v>
          </cell>
          <cell r="R308">
            <v>1</v>
          </cell>
          <cell r="V308">
            <v>1</v>
          </cell>
          <cell r="W308">
            <v>1</v>
          </cell>
          <cell r="Y308">
            <v>1</v>
          </cell>
          <cell r="Z308">
            <v>156</v>
          </cell>
          <cell r="AA308">
            <v>0.25</v>
          </cell>
        </row>
        <row r="309">
          <cell r="I309">
            <v>389</v>
          </cell>
          <cell r="J309">
            <v>25955.156549700001</v>
          </cell>
          <cell r="P309">
            <v>1</v>
          </cell>
          <cell r="Q309">
            <v>1</v>
          </cell>
          <cell r="R309">
            <v>1</v>
          </cell>
          <cell r="V309">
            <v>0</v>
          </cell>
          <cell r="W309">
            <v>99</v>
          </cell>
          <cell r="Y309">
            <v>1</v>
          </cell>
          <cell r="Z309">
            <v>364</v>
          </cell>
          <cell r="AA309">
            <v>0</v>
          </cell>
        </row>
        <row r="310">
          <cell r="I310">
            <v>390</v>
          </cell>
          <cell r="J310">
            <v>30280.660022100001</v>
          </cell>
          <cell r="P310">
            <v>8</v>
          </cell>
          <cell r="Q310">
            <v>1</v>
          </cell>
          <cell r="R310">
            <v>1</v>
          </cell>
          <cell r="V310">
            <v>1</v>
          </cell>
          <cell r="W310">
            <v>1</v>
          </cell>
          <cell r="Y310">
            <v>1</v>
          </cell>
          <cell r="Z310">
            <v>156</v>
          </cell>
          <cell r="AA310">
            <v>1</v>
          </cell>
        </row>
        <row r="311">
          <cell r="I311">
            <v>392</v>
          </cell>
          <cell r="J311">
            <v>22796.989204400001</v>
          </cell>
          <cell r="P311">
            <v>6</v>
          </cell>
          <cell r="Q311">
            <v>1</v>
          </cell>
          <cell r="R311">
            <v>1</v>
          </cell>
          <cell r="V311">
            <v>1</v>
          </cell>
          <cell r="W311">
            <v>5</v>
          </cell>
          <cell r="Y311">
            <v>1</v>
          </cell>
          <cell r="Z311">
            <v>1014</v>
          </cell>
          <cell r="AA311">
            <v>1</v>
          </cell>
        </row>
        <row r="312">
          <cell r="I312">
            <v>393</v>
          </cell>
          <cell r="J312">
            <v>24273.850862300002</v>
          </cell>
          <cell r="P312">
            <v>2</v>
          </cell>
          <cell r="Q312">
            <v>1</v>
          </cell>
          <cell r="R312">
            <v>1</v>
          </cell>
          <cell r="V312">
            <v>1</v>
          </cell>
          <cell r="W312">
            <v>1</v>
          </cell>
          <cell r="Y312">
            <v>1</v>
          </cell>
          <cell r="Z312">
            <v>364</v>
          </cell>
          <cell r="AA312">
            <v>0.25</v>
          </cell>
        </row>
        <row r="313">
          <cell r="I313">
            <v>394</v>
          </cell>
          <cell r="J313">
            <v>30813.526968800001</v>
          </cell>
          <cell r="P313">
            <v>5</v>
          </cell>
          <cell r="Q313">
            <v>1</v>
          </cell>
          <cell r="R313">
            <v>1</v>
          </cell>
          <cell r="V313">
            <v>1</v>
          </cell>
          <cell r="W313">
            <v>5</v>
          </cell>
          <cell r="Y313">
            <v>1</v>
          </cell>
          <cell r="Z313">
            <v>31.2</v>
          </cell>
          <cell r="AA313">
            <v>1</v>
          </cell>
        </row>
        <row r="314">
          <cell r="I314">
            <v>395</v>
          </cell>
          <cell r="J314">
            <v>22607.9009769</v>
          </cell>
          <cell r="P314">
            <v>7</v>
          </cell>
          <cell r="Q314">
            <v>1</v>
          </cell>
          <cell r="R314">
            <v>1</v>
          </cell>
          <cell r="V314">
            <v>1</v>
          </cell>
          <cell r="W314">
            <v>5</v>
          </cell>
          <cell r="Y314">
            <v>5</v>
          </cell>
          <cell r="Z314">
            <v>156</v>
          </cell>
          <cell r="AA314">
            <v>1</v>
          </cell>
        </row>
        <row r="315">
          <cell r="I315">
            <v>396</v>
          </cell>
          <cell r="J315">
            <v>14168.661176199999</v>
          </cell>
          <cell r="P315">
            <v>3</v>
          </cell>
          <cell r="Q315">
            <v>1</v>
          </cell>
          <cell r="R315">
            <v>1</v>
          </cell>
          <cell r="V315">
            <v>1</v>
          </cell>
          <cell r="W315">
            <v>5</v>
          </cell>
          <cell r="Y315">
            <v>1</v>
          </cell>
          <cell r="Z315">
            <v>156</v>
          </cell>
          <cell r="AA315">
            <v>1</v>
          </cell>
        </row>
        <row r="316">
          <cell r="I316">
            <v>398</v>
          </cell>
          <cell r="J316">
            <v>25636.091830000001</v>
          </cell>
          <cell r="P316">
            <v>4</v>
          </cell>
          <cell r="Q316">
            <v>1</v>
          </cell>
          <cell r="R316">
            <v>1</v>
          </cell>
          <cell r="V316">
            <v>1</v>
          </cell>
          <cell r="W316">
            <v>5</v>
          </cell>
          <cell r="Y316">
            <v>1</v>
          </cell>
          <cell r="Z316">
            <v>1014</v>
          </cell>
          <cell r="AA316">
            <v>1</v>
          </cell>
        </row>
        <row r="317">
          <cell r="I317">
            <v>399</v>
          </cell>
          <cell r="J317">
            <v>24050.8593138</v>
          </cell>
          <cell r="P317">
            <v>5</v>
          </cell>
          <cell r="Q317">
            <v>1</v>
          </cell>
          <cell r="R317">
            <v>1</v>
          </cell>
          <cell r="V317">
            <v>1</v>
          </cell>
          <cell r="W317">
            <v>5</v>
          </cell>
          <cell r="Y317">
            <v>1</v>
          </cell>
          <cell r="Z317">
            <v>156</v>
          </cell>
          <cell r="AA317">
            <v>1</v>
          </cell>
        </row>
        <row r="318">
          <cell r="I318">
            <v>400</v>
          </cell>
          <cell r="J318">
            <v>22807.338338599999</v>
          </cell>
          <cell r="P318">
            <v>9</v>
          </cell>
          <cell r="Q318">
            <v>1</v>
          </cell>
          <cell r="R318">
            <v>1</v>
          </cell>
          <cell r="V318">
            <v>1</v>
          </cell>
          <cell r="W318">
            <v>5</v>
          </cell>
          <cell r="Y318">
            <v>1</v>
          </cell>
          <cell r="Z318">
            <v>650</v>
          </cell>
          <cell r="AA318">
            <v>1</v>
          </cell>
        </row>
        <row r="319">
          <cell r="I319">
            <v>401</v>
          </cell>
          <cell r="J319">
            <v>15597.9373707</v>
          </cell>
          <cell r="P319">
            <v>8</v>
          </cell>
          <cell r="Q319">
            <v>1</v>
          </cell>
          <cell r="R319">
            <v>1</v>
          </cell>
          <cell r="V319">
            <v>1</v>
          </cell>
          <cell r="W319">
            <v>5</v>
          </cell>
          <cell r="Y319">
            <v>1</v>
          </cell>
          <cell r="Z319">
            <v>156</v>
          </cell>
          <cell r="AA319">
            <v>0.75</v>
          </cell>
        </row>
        <row r="320">
          <cell r="I320">
            <v>402</v>
          </cell>
          <cell r="J320">
            <v>25945.1977745</v>
          </cell>
          <cell r="P320">
            <v>5</v>
          </cell>
          <cell r="Q320">
            <v>1</v>
          </cell>
          <cell r="R320">
            <v>1</v>
          </cell>
          <cell r="V320">
            <v>1</v>
          </cell>
          <cell r="W320">
            <v>5</v>
          </cell>
          <cell r="Y320">
            <v>1</v>
          </cell>
          <cell r="Z320">
            <v>31.2</v>
          </cell>
          <cell r="AA320">
            <v>0.25</v>
          </cell>
        </row>
        <row r="321">
          <cell r="I321">
            <v>403</v>
          </cell>
          <cell r="J321">
            <v>34572.066300400002</v>
          </cell>
          <cell r="P321">
            <v>3</v>
          </cell>
          <cell r="Q321">
            <v>1</v>
          </cell>
          <cell r="R321">
            <v>1</v>
          </cell>
          <cell r="V321">
            <v>1</v>
          </cell>
          <cell r="W321">
            <v>5</v>
          </cell>
          <cell r="Y321">
            <v>5</v>
          </cell>
          <cell r="Z321">
            <v>364</v>
          </cell>
          <cell r="AA321">
            <v>0.75</v>
          </cell>
        </row>
        <row r="322">
          <cell r="I322">
            <v>404</v>
          </cell>
          <cell r="J322">
            <v>4560.3905418000004</v>
          </cell>
          <cell r="P322">
            <v>1</v>
          </cell>
          <cell r="Q322">
            <v>1</v>
          </cell>
          <cell r="R322">
            <v>1</v>
          </cell>
          <cell r="V322">
            <v>0</v>
          </cell>
          <cell r="W322">
            <v>99</v>
          </cell>
          <cell r="Y322">
            <v>1</v>
          </cell>
          <cell r="Z322">
            <v>364</v>
          </cell>
          <cell r="AA322">
            <v>0</v>
          </cell>
        </row>
        <row r="323">
          <cell r="I323">
            <v>405</v>
          </cell>
          <cell r="J323">
            <v>25292.6641772</v>
          </cell>
          <cell r="P323">
            <v>7</v>
          </cell>
          <cell r="Q323">
            <v>1</v>
          </cell>
          <cell r="R323">
            <v>1</v>
          </cell>
          <cell r="V323">
            <v>1</v>
          </cell>
          <cell r="W323">
            <v>5</v>
          </cell>
          <cell r="Y323">
            <v>1</v>
          </cell>
          <cell r="Z323">
            <v>364</v>
          </cell>
          <cell r="AA323">
            <v>1</v>
          </cell>
        </row>
        <row r="324">
          <cell r="I324">
            <v>406</v>
          </cell>
          <cell r="J324">
            <v>20091.9116278</v>
          </cell>
          <cell r="P324">
            <v>10</v>
          </cell>
          <cell r="Q324">
            <v>1</v>
          </cell>
          <cell r="R324">
            <v>1</v>
          </cell>
          <cell r="V324">
            <v>1</v>
          </cell>
          <cell r="W324">
            <v>5</v>
          </cell>
          <cell r="Y324">
            <v>5</v>
          </cell>
          <cell r="Z324">
            <v>156</v>
          </cell>
          <cell r="AA324">
            <v>1</v>
          </cell>
        </row>
        <row r="325">
          <cell r="I325">
            <v>407</v>
          </cell>
          <cell r="J325">
            <v>11185.7851391</v>
          </cell>
          <cell r="P325">
            <v>12</v>
          </cell>
          <cell r="Q325">
            <v>1</v>
          </cell>
          <cell r="R325">
            <v>1</v>
          </cell>
          <cell r="V325">
            <v>1</v>
          </cell>
          <cell r="W325">
            <v>5</v>
          </cell>
          <cell r="Y325">
            <v>3</v>
          </cell>
          <cell r="Z325">
            <v>364</v>
          </cell>
          <cell r="AA325">
            <v>1</v>
          </cell>
        </row>
        <row r="326">
          <cell r="I326">
            <v>408</v>
          </cell>
          <cell r="J326">
            <v>32355.909711799999</v>
          </cell>
          <cell r="P326">
            <v>2</v>
          </cell>
          <cell r="Q326">
            <v>1</v>
          </cell>
          <cell r="R326">
            <v>1</v>
          </cell>
          <cell r="V326">
            <v>1</v>
          </cell>
          <cell r="W326">
            <v>5</v>
          </cell>
          <cell r="Y326">
            <v>1</v>
          </cell>
          <cell r="Z326">
            <v>650</v>
          </cell>
          <cell r="AA326">
            <v>1</v>
          </cell>
        </row>
        <row r="327">
          <cell r="I327">
            <v>409</v>
          </cell>
          <cell r="J327">
            <v>20079.805603299999</v>
          </cell>
          <cell r="P327">
            <v>3</v>
          </cell>
          <cell r="Q327">
            <v>1</v>
          </cell>
          <cell r="R327">
            <v>1</v>
          </cell>
          <cell r="V327">
            <v>1</v>
          </cell>
          <cell r="W327">
            <v>5</v>
          </cell>
          <cell r="Y327">
            <v>5</v>
          </cell>
          <cell r="Z327">
            <v>156</v>
          </cell>
          <cell r="AA327">
            <v>1</v>
          </cell>
        </row>
        <row r="328">
          <cell r="I328">
            <v>411</v>
          </cell>
          <cell r="J328">
            <v>20053.912197000001</v>
          </cell>
          <cell r="P328">
            <v>9</v>
          </cell>
          <cell r="Q328">
            <v>1</v>
          </cell>
          <cell r="R328">
            <v>1</v>
          </cell>
          <cell r="V328">
            <v>1</v>
          </cell>
          <cell r="W328">
            <v>5</v>
          </cell>
          <cell r="Y328">
            <v>1</v>
          </cell>
          <cell r="Z328">
            <v>364</v>
          </cell>
          <cell r="AA328">
            <v>1</v>
          </cell>
        </row>
        <row r="329">
          <cell r="I329">
            <v>412</v>
          </cell>
          <cell r="J329">
            <v>20897.159307900001</v>
          </cell>
          <cell r="P329">
            <v>4</v>
          </cell>
          <cell r="Q329">
            <v>1</v>
          </cell>
          <cell r="R329">
            <v>1</v>
          </cell>
          <cell r="V329">
            <v>1</v>
          </cell>
          <cell r="W329">
            <v>5</v>
          </cell>
          <cell r="Y329">
            <v>5</v>
          </cell>
          <cell r="Z329">
            <v>364</v>
          </cell>
          <cell r="AA329">
            <v>1</v>
          </cell>
        </row>
        <row r="330">
          <cell r="I330">
            <v>413</v>
          </cell>
          <cell r="J330">
            <v>27815.728786899999</v>
          </cell>
          <cell r="P330">
            <v>9</v>
          </cell>
          <cell r="Q330">
            <v>1</v>
          </cell>
          <cell r="R330">
            <v>1</v>
          </cell>
          <cell r="V330">
            <v>1</v>
          </cell>
          <cell r="W330">
            <v>5</v>
          </cell>
          <cell r="Y330">
            <v>5</v>
          </cell>
          <cell r="Z330">
            <v>650</v>
          </cell>
          <cell r="AA330">
            <v>1</v>
          </cell>
        </row>
        <row r="331">
          <cell r="I331">
            <v>414</v>
          </cell>
          <cell r="J331">
            <v>35682.877826000004</v>
          </cell>
          <cell r="P331">
            <v>7</v>
          </cell>
          <cell r="Q331">
            <v>1</v>
          </cell>
          <cell r="R331">
            <v>1</v>
          </cell>
          <cell r="V331">
            <v>1</v>
          </cell>
          <cell r="W331">
            <v>5</v>
          </cell>
          <cell r="Y331">
            <v>2</v>
          </cell>
          <cell r="Z331">
            <v>364</v>
          </cell>
          <cell r="AA331">
            <v>1</v>
          </cell>
        </row>
        <row r="332">
          <cell r="I332">
            <v>417</v>
          </cell>
          <cell r="J332">
            <v>44543.227522599998</v>
          </cell>
          <cell r="P332">
            <v>1</v>
          </cell>
          <cell r="Q332">
            <v>1</v>
          </cell>
          <cell r="R332">
            <v>1</v>
          </cell>
          <cell r="V332">
            <v>1</v>
          </cell>
          <cell r="W332">
            <v>5</v>
          </cell>
          <cell r="Y332">
            <v>1</v>
          </cell>
          <cell r="Z332">
            <v>156</v>
          </cell>
          <cell r="AA332">
            <v>1</v>
          </cell>
        </row>
        <row r="333">
          <cell r="I333">
            <v>419</v>
          </cell>
          <cell r="J333">
            <v>34572.066300400002</v>
          </cell>
          <cell r="P333">
            <v>10</v>
          </cell>
          <cell r="Q333">
            <v>1</v>
          </cell>
          <cell r="R333">
            <v>1</v>
          </cell>
          <cell r="V333">
            <v>1</v>
          </cell>
          <cell r="W333">
            <v>5</v>
          </cell>
          <cell r="Y333">
            <v>5</v>
          </cell>
          <cell r="Z333">
            <v>156</v>
          </cell>
          <cell r="AA333">
            <v>1</v>
          </cell>
        </row>
        <row r="334">
          <cell r="I334">
            <v>420</v>
          </cell>
          <cell r="J334">
            <v>24273.850862300002</v>
          </cell>
          <cell r="P334">
            <v>3</v>
          </cell>
          <cell r="Q334">
            <v>1</v>
          </cell>
          <cell r="R334">
            <v>1</v>
          </cell>
          <cell r="V334">
            <v>1</v>
          </cell>
          <cell r="W334">
            <v>1</v>
          </cell>
          <cell r="Y334">
            <v>1</v>
          </cell>
          <cell r="Z334">
            <v>364</v>
          </cell>
          <cell r="AA334">
            <v>1</v>
          </cell>
        </row>
        <row r="335">
          <cell r="I335">
            <v>421</v>
          </cell>
          <cell r="J335">
            <v>36616.741214599999</v>
          </cell>
          <cell r="P335">
            <v>8</v>
          </cell>
          <cell r="Q335">
            <v>1</v>
          </cell>
          <cell r="R335">
            <v>1</v>
          </cell>
          <cell r="V335">
            <v>1</v>
          </cell>
          <cell r="W335">
            <v>5</v>
          </cell>
          <cell r="Y335">
            <v>1</v>
          </cell>
          <cell r="Z335">
            <v>156</v>
          </cell>
          <cell r="AA335">
            <v>1</v>
          </cell>
        </row>
        <row r="336">
          <cell r="I336">
            <v>422</v>
          </cell>
          <cell r="J336">
            <v>37012.873008000002</v>
          </cell>
          <cell r="P336">
            <v>5</v>
          </cell>
          <cell r="Q336">
            <v>1</v>
          </cell>
          <cell r="R336">
            <v>1</v>
          </cell>
          <cell r="V336">
            <v>1</v>
          </cell>
          <cell r="W336">
            <v>1</v>
          </cell>
          <cell r="Y336">
            <v>5</v>
          </cell>
          <cell r="Z336">
            <v>156</v>
          </cell>
          <cell r="AA336">
            <v>1</v>
          </cell>
        </row>
        <row r="337">
          <cell r="I337">
            <v>423</v>
          </cell>
          <cell r="J337">
            <v>35685.811900100001</v>
          </cell>
          <cell r="P337">
            <v>7</v>
          </cell>
          <cell r="Q337">
            <v>1</v>
          </cell>
          <cell r="R337">
            <v>1</v>
          </cell>
          <cell r="V337">
            <v>1</v>
          </cell>
          <cell r="W337">
            <v>5</v>
          </cell>
          <cell r="Y337">
            <v>5</v>
          </cell>
          <cell r="Z337">
            <v>650</v>
          </cell>
          <cell r="AA337">
            <v>1</v>
          </cell>
        </row>
        <row r="338">
          <cell r="I338">
            <v>424</v>
          </cell>
          <cell r="J338">
            <v>36231.931458699997</v>
          </cell>
          <cell r="P338">
            <v>7</v>
          </cell>
          <cell r="Q338">
            <v>1</v>
          </cell>
          <cell r="R338">
            <v>1</v>
          </cell>
          <cell r="V338">
            <v>0</v>
          </cell>
          <cell r="W338">
            <v>99</v>
          </cell>
          <cell r="Y338">
            <v>1</v>
          </cell>
          <cell r="Z338">
            <v>31.2</v>
          </cell>
          <cell r="AA338">
            <v>0</v>
          </cell>
        </row>
        <row r="339">
          <cell r="I339">
            <v>425</v>
          </cell>
          <cell r="J339">
            <v>21223.436619600001</v>
          </cell>
          <cell r="P339">
            <v>11</v>
          </cell>
          <cell r="Q339">
            <v>1</v>
          </cell>
          <cell r="R339">
            <v>1</v>
          </cell>
          <cell r="V339">
            <v>1</v>
          </cell>
          <cell r="W339">
            <v>5</v>
          </cell>
          <cell r="Y339">
            <v>1</v>
          </cell>
          <cell r="Z339">
            <v>364</v>
          </cell>
          <cell r="AA339">
            <v>0.75</v>
          </cell>
        </row>
        <row r="340">
          <cell r="I340">
            <v>426</v>
          </cell>
          <cell r="J340">
            <v>19531.279560800001</v>
          </cell>
          <cell r="P340">
            <v>4</v>
          </cell>
          <cell r="Q340">
            <v>1</v>
          </cell>
          <cell r="R340">
            <v>1</v>
          </cell>
          <cell r="V340">
            <v>1</v>
          </cell>
          <cell r="W340">
            <v>1</v>
          </cell>
          <cell r="Y340">
            <v>1</v>
          </cell>
          <cell r="Z340">
            <v>156</v>
          </cell>
          <cell r="AA340">
            <v>1</v>
          </cell>
        </row>
        <row r="341">
          <cell r="I341">
            <v>427</v>
          </cell>
          <cell r="J341">
            <v>6885.0100997</v>
          </cell>
          <cell r="P341">
            <v>5</v>
          </cell>
          <cell r="Q341">
            <v>1</v>
          </cell>
          <cell r="R341">
            <v>1</v>
          </cell>
          <cell r="V341">
            <v>1</v>
          </cell>
          <cell r="W341">
            <v>5</v>
          </cell>
          <cell r="Y341">
            <v>1</v>
          </cell>
          <cell r="Z341">
            <v>650</v>
          </cell>
          <cell r="AA341">
            <v>1</v>
          </cell>
        </row>
        <row r="342">
          <cell r="I342">
            <v>429</v>
          </cell>
          <cell r="J342">
            <v>14540.7810634</v>
          </cell>
          <cell r="P342">
            <v>1</v>
          </cell>
          <cell r="Q342">
            <v>1</v>
          </cell>
          <cell r="R342">
            <v>1</v>
          </cell>
          <cell r="V342">
            <v>1</v>
          </cell>
          <cell r="W342">
            <v>5</v>
          </cell>
          <cell r="Y342">
            <v>3</v>
          </cell>
          <cell r="Z342">
            <v>156</v>
          </cell>
          <cell r="AA342">
            <v>1</v>
          </cell>
        </row>
        <row r="343">
          <cell r="I343">
            <v>430</v>
          </cell>
          <cell r="J343">
            <v>20564.2788716</v>
          </cell>
          <cell r="P343">
            <v>5</v>
          </cell>
          <cell r="Q343">
            <v>1</v>
          </cell>
          <cell r="R343">
            <v>1</v>
          </cell>
          <cell r="V343">
            <v>1</v>
          </cell>
          <cell r="W343">
            <v>5</v>
          </cell>
          <cell r="Y343">
            <v>1</v>
          </cell>
          <cell r="Z343">
            <v>31.2</v>
          </cell>
          <cell r="AA343">
            <v>1</v>
          </cell>
        </row>
        <row r="344">
          <cell r="I344">
            <v>431</v>
          </cell>
          <cell r="J344">
            <v>5147.5777945</v>
          </cell>
          <cell r="P344">
            <v>4</v>
          </cell>
          <cell r="Q344">
            <v>1</v>
          </cell>
          <cell r="R344">
            <v>1</v>
          </cell>
          <cell r="V344">
            <v>1</v>
          </cell>
          <cell r="W344">
            <v>5</v>
          </cell>
          <cell r="Y344">
            <v>5</v>
          </cell>
          <cell r="Z344">
            <v>156</v>
          </cell>
          <cell r="AA344">
            <v>1</v>
          </cell>
        </row>
        <row r="345">
          <cell r="I345">
            <v>433</v>
          </cell>
          <cell r="J345">
            <v>38165.612077999998</v>
          </cell>
          <cell r="P345">
            <v>9</v>
          </cell>
          <cell r="Q345">
            <v>1</v>
          </cell>
          <cell r="R345">
            <v>1</v>
          </cell>
          <cell r="V345">
            <v>1</v>
          </cell>
          <cell r="W345">
            <v>5</v>
          </cell>
          <cell r="Y345">
            <v>5</v>
          </cell>
          <cell r="Z345">
            <v>31.2</v>
          </cell>
          <cell r="AA345">
            <v>1</v>
          </cell>
        </row>
        <row r="346">
          <cell r="I346">
            <v>434</v>
          </cell>
          <cell r="J346">
            <v>23269.251043</v>
          </cell>
          <cell r="P346">
            <v>3</v>
          </cell>
          <cell r="Q346">
            <v>1</v>
          </cell>
          <cell r="R346">
            <v>1</v>
          </cell>
          <cell r="V346">
            <v>1</v>
          </cell>
          <cell r="W346">
            <v>1</v>
          </cell>
          <cell r="Y346">
            <v>1</v>
          </cell>
          <cell r="Z346">
            <v>364</v>
          </cell>
          <cell r="AA346">
            <v>1</v>
          </cell>
        </row>
        <row r="347">
          <cell r="I347">
            <v>437</v>
          </cell>
          <cell r="J347">
            <v>4762.1851446999999</v>
          </cell>
          <cell r="P347">
            <v>3</v>
          </cell>
          <cell r="Q347">
            <v>1</v>
          </cell>
          <cell r="R347">
            <v>1</v>
          </cell>
          <cell r="V347">
            <v>0</v>
          </cell>
          <cell r="W347">
            <v>99</v>
          </cell>
          <cell r="Y347">
            <v>5</v>
          </cell>
          <cell r="Z347">
            <v>156</v>
          </cell>
          <cell r="AA347">
            <v>0</v>
          </cell>
        </row>
        <row r="348">
          <cell r="I348">
            <v>438</v>
          </cell>
          <cell r="J348">
            <v>31305.561627899999</v>
          </cell>
          <cell r="P348">
            <v>4</v>
          </cell>
          <cell r="Q348">
            <v>1</v>
          </cell>
          <cell r="R348">
            <v>1</v>
          </cell>
          <cell r="V348">
            <v>1</v>
          </cell>
          <cell r="W348">
            <v>5</v>
          </cell>
          <cell r="Y348">
            <v>1</v>
          </cell>
          <cell r="Z348">
            <v>364</v>
          </cell>
          <cell r="AA348">
            <v>1</v>
          </cell>
        </row>
        <row r="349">
          <cell r="I349">
            <v>439</v>
          </cell>
          <cell r="J349">
            <v>21344.701109900001</v>
          </cell>
          <cell r="P349">
            <v>7</v>
          </cell>
          <cell r="Q349">
            <v>1</v>
          </cell>
          <cell r="R349">
            <v>1</v>
          </cell>
          <cell r="V349">
            <v>1</v>
          </cell>
          <cell r="W349">
            <v>5</v>
          </cell>
          <cell r="Y349">
            <v>1</v>
          </cell>
          <cell r="Z349">
            <v>1014</v>
          </cell>
          <cell r="AA349">
            <v>1</v>
          </cell>
        </row>
        <row r="350">
          <cell r="I350">
            <v>440</v>
          </cell>
          <cell r="J350">
            <v>31166.442895200002</v>
          </cell>
          <cell r="P350">
            <v>7</v>
          </cell>
          <cell r="Q350">
            <v>1</v>
          </cell>
          <cell r="R350">
            <v>1</v>
          </cell>
          <cell r="V350">
            <v>1</v>
          </cell>
          <cell r="W350">
            <v>1</v>
          </cell>
          <cell r="Y350">
            <v>1</v>
          </cell>
          <cell r="Z350">
            <v>364</v>
          </cell>
          <cell r="AA350">
            <v>1</v>
          </cell>
        </row>
        <row r="351">
          <cell r="I351">
            <v>442</v>
          </cell>
          <cell r="J351">
            <v>11577.2876189</v>
          </cell>
          <cell r="P351">
            <v>4</v>
          </cell>
          <cell r="Q351">
            <v>1</v>
          </cell>
          <cell r="R351">
            <v>1</v>
          </cell>
          <cell r="V351">
            <v>1</v>
          </cell>
          <cell r="W351">
            <v>5</v>
          </cell>
          <cell r="Y351">
            <v>5</v>
          </cell>
          <cell r="Z351">
            <v>364</v>
          </cell>
          <cell r="AA351">
            <v>1</v>
          </cell>
        </row>
        <row r="352">
          <cell r="I352">
            <v>443</v>
          </cell>
          <cell r="J352">
            <v>28873.3888864</v>
          </cell>
          <cell r="P352">
            <v>5</v>
          </cell>
          <cell r="Q352">
            <v>1</v>
          </cell>
          <cell r="R352">
            <v>1</v>
          </cell>
          <cell r="V352">
            <v>1</v>
          </cell>
          <cell r="W352">
            <v>5</v>
          </cell>
          <cell r="Y352">
            <v>1</v>
          </cell>
          <cell r="Z352">
            <v>364</v>
          </cell>
          <cell r="AA352">
            <v>1</v>
          </cell>
        </row>
        <row r="353">
          <cell r="I353">
            <v>444</v>
          </cell>
          <cell r="J353">
            <v>28486.367099300001</v>
          </cell>
          <cell r="P353">
            <v>8</v>
          </cell>
          <cell r="Q353">
            <v>1</v>
          </cell>
          <cell r="R353">
            <v>1</v>
          </cell>
          <cell r="V353">
            <v>1</v>
          </cell>
          <cell r="W353">
            <v>5</v>
          </cell>
          <cell r="Y353">
            <v>5</v>
          </cell>
          <cell r="Z353">
            <v>364</v>
          </cell>
          <cell r="AA353">
            <v>0.75</v>
          </cell>
        </row>
        <row r="354">
          <cell r="I354">
            <v>447</v>
          </cell>
          <cell r="J354">
            <v>26668.1605972</v>
          </cell>
          <cell r="P354">
            <v>6</v>
          </cell>
          <cell r="Q354">
            <v>1</v>
          </cell>
          <cell r="R354">
            <v>1</v>
          </cell>
          <cell r="V354">
            <v>1</v>
          </cell>
          <cell r="W354">
            <v>5</v>
          </cell>
          <cell r="Y354">
            <v>2</v>
          </cell>
          <cell r="Z354">
            <v>364</v>
          </cell>
          <cell r="AA354">
            <v>1</v>
          </cell>
        </row>
        <row r="355">
          <cell r="I355">
            <v>448</v>
          </cell>
          <cell r="J355">
            <v>7029.9306196999996</v>
          </cell>
          <cell r="P355">
            <v>3</v>
          </cell>
          <cell r="Q355">
            <v>1</v>
          </cell>
          <cell r="R355">
            <v>1</v>
          </cell>
          <cell r="V355">
            <v>1</v>
          </cell>
          <cell r="W355">
            <v>5</v>
          </cell>
          <cell r="Y355">
            <v>1</v>
          </cell>
          <cell r="Z355">
            <v>1014</v>
          </cell>
          <cell r="AA355">
            <v>1</v>
          </cell>
        </row>
        <row r="356">
          <cell r="I356">
            <v>449</v>
          </cell>
          <cell r="J356">
            <v>4416.0521550000003</v>
          </cell>
          <cell r="P356">
            <v>7</v>
          </cell>
          <cell r="Q356">
            <v>1</v>
          </cell>
          <cell r="R356">
            <v>1</v>
          </cell>
          <cell r="V356">
            <v>1</v>
          </cell>
          <cell r="W356">
            <v>5</v>
          </cell>
          <cell r="Y356">
            <v>5</v>
          </cell>
          <cell r="Z356">
            <v>156</v>
          </cell>
          <cell r="AA356">
            <v>1</v>
          </cell>
        </row>
        <row r="357">
          <cell r="I357">
            <v>450</v>
          </cell>
          <cell r="J357">
            <v>24610.648156800002</v>
          </cell>
          <cell r="P357">
            <v>2</v>
          </cell>
          <cell r="Q357">
            <v>1</v>
          </cell>
          <cell r="R357">
            <v>1</v>
          </cell>
          <cell r="V357">
            <v>1</v>
          </cell>
          <cell r="W357">
            <v>5</v>
          </cell>
          <cell r="Y357">
            <v>1</v>
          </cell>
          <cell r="Z357">
            <v>364</v>
          </cell>
          <cell r="AA357">
            <v>1</v>
          </cell>
        </row>
        <row r="358">
          <cell r="I358">
            <v>452</v>
          </cell>
          <cell r="J358">
            <v>37208.885719799997</v>
          </cell>
          <cell r="P358">
            <v>9</v>
          </cell>
          <cell r="Q358">
            <v>1</v>
          </cell>
          <cell r="R358">
            <v>1</v>
          </cell>
          <cell r="V358">
            <v>1</v>
          </cell>
          <cell r="W358">
            <v>5</v>
          </cell>
          <cell r="Y358">
            <v>1</v>
          </cell>
          <cell r="Z358">
            <v>156</v>
          </cell>
          <cell r="AA358">
            <v>1</v>
          </cell>
        </row>
        <row r="359">
          <cell r="I359">
            <v>454</v>
          </cell>
          <cell r="J359">
            <v>27969.9763661</v>
          </cell>
          <cell r="P359">
            <v>8</v>
          </cell>
          <cell r="Q359">
            <v>1</v>
          </cell>
          <cell r="R359">
            <v>1</v>
          </cell>
          <cell r="V359">
            <v>0</v>
          </cell>
          <cell r="W359">
            <v>99</v>
          </cell>
          <cell r="Y359">
            <v>5</v>
          </cell>
          <cell r="Z359">
            <v>364</v>
          </cell>
          <cell r="AA359">
            <v>0</v>
          </cell>
        </row>
        <row r="360">
          <cell r="I360">
            <v>457</v>
          </cell>
          <cell r="J360">
            <v>25292.6641772</v>
          </cell>
          <cell r="P360">
            <v>6</v>
          </cell>
          <cell r="Q360">
            <v>1</v>
          </cell>
          <cell r="R360">
            <v>1</v>
          </cell>
          <cell r="V360">
            <v>1</v>
          </cell>
          <cell r="W360">
            <v>5</v>
          </cell>
          <cell r="Y360">
            <v>1</v>
          </cell>
          <cell r="Z360">
            <v>650</v>
          </cell>
          <cell r="AA360">
            <v>1</v>
          </cell>
        </row>
        <row r="361">
          <cell r="I361">
            <v>458</v>
          </cell>
          <cell r="J361">
            <v>22977.3113214</v>
          </cell>
          <cell r="P361">
            <v>5</v>
          </cell>
          <cell r="Q361">
            <v>1</v>
          </cell>
          <cell r="R361">
            <v>1</v>
          </cell>
          <cell r="V361">
            <v>1</v>
          </cell>
          <cell r="W361">
            <v>5</v>
          </cell>
          <cell r="Y361">
            <v>5</v>
          </cell>
          <cell r="Z361">
            <v>156</v>
          </cell>
          <cell r="AA361">
            <v>1</v>
          </cell>
        </row>
        <row r="362">
          <cell r="I362">
            <v>459</v>
          </cell>
          <cell r="J362">
            <v>31443.9357255</v>
          </cell>
          <cell r="P362">
            <v>6</v>
          </cell>
          <cell r="Q362">
            <v>1</v>
          </cell>
          <cell r="R362">
            <v>1</v>
          </cell>
          <cell r="V362">
            <v>1</v>
          </cell>
          <cell r="W362">
            <v>5</v>
          </cell>
          <cell r="Y362">
            <v>5</v>
          </cell>
          <cell r="Z362">
            <v>156</v>
          </cell>
          <cell r="AA362">
            <v>1</v>
          </cell>
        </row>
        <row r="363">
          <cell r="I363">
            <v>460</v>
          </cell>
          <cell r="J363">
            <v>20428.682534600001</v>
          </cell>
          <cell r="P363">
            <v>5</v>
          </cell>
          <cell r="Q363">
            <v>1</v>
          </cell>
          <cell r="R363">
            <v>1</v>
          </cell>
          <cell r="V363">
            <v>1</v>
          </cell>
          <cell r="W363">
            <v>5</v>
          </cell>
          <cell r="Y363">
            <v>5</v>
          </cell>
          <cell r="Z363">
            <v>156</v>
          </cell>
          <cell r="AA363">
            <v>1</v>
          </cell>
        </row>
        <row r="364">
          <cell r="I364">
            <v>461</v>
          </cell>
          <cell r="J364">
            <v>30441.528681399999</v>
          </cell>
          <cell r="P364">
            <v>1</v>
          </cell>
          <cell r="Q364">
            <v>1</v>
          </cell>
          <cell r="R364">
            <v>1</v>
          </cell>
          <cell r="V364">
            <v>1</v>
          </cell>
          <cell r="W364">
            <v>5</v>
          </cell>
          <cell r="Y364">
            <v>5</v>
          </cell>
          <cell r="Z364">
            <v>156</v>
          </cell>
          <cell r="AA364">
            <v>0.75</v>
          </cell>
        </row>
        <row r="365">
          <cell r="I365">
            <v>462</v>
          </cell>
          <cell r="J365">
            <v>28333.537114800001</v>
          </cell>
          <cell r="P365">
            <v>1</v>
          </cell>
          <cell r="Q365">
            <v>1</v>
          </cell>
          <cell r="R365">
            <v>1</v>
          </cell>
          <cell r="V365">
            <v>1</v>
          </cell>
          <cell r="W365">
            <v>1</v>
          </cell>
          <cell r="Y365">
            <v>1</v>
          </cell>
          <cell r="Z365">
            <v>364</v>
          </cell>
          <cell r="AA365">
            <v>1</v>
          </cell>
        </row>
        <row r="366">
          <cell r="I366">
            <v>463</v>
          </cell>
          <cell r="J366">
            <v>28195.318648699998</v>
          </cell>
          <cell r="P366">
            <v>7</v>
          </cell>
          <cell r="Q366">
            <v>1</v>
          </cell>
          <cell r="R366">
            <v>1</v>
          </cell>
          <cell r="V366">
            <v>1</v>
          </cell>
          <cell r="W366">
            <v>5</v>
          </cell>
          <cell r="Y366">
            <v>5</v>
          </cell>
          <cell r="Z366">
            <v>156</v>
          </cell>
          <cell r="AA366">
            <v>0.75</v>
          </cell>
        </row>
        <row r="367">
          <cell r="I367">
            <v>464</v>
          </cell>
          <cell r="J367">
            <v>4845.7713799000003</v>
          </cell>
          <cell r="P367">
            <v>8</v>
          </cell>
          <cell r="Q367">
            <v>1</v>
          </cell>
          <cell r="R367">
            <v>1</v>
          </cell>
          <cell r="V367">
            <v>1</v>
          </cell>
          <cell r="W367">
            <v>5</v>
          </cell>
          <cell r="Y367">
            <v>5</v>
          </cell>
          <cell r="Z367">
            <v>156</v>
          </cell>
          <cell r="AA367">
            <v>1</v>
          </cell>
        </row>
        <row r="368">
          <cell r="I368">
            <v>465</v>
          </cell>
          <cell r="J368">
            <v>26330.6011899</v>
          </cell>
          <cell r="P368">
            <v>4</v>
          </cell>
          <cell r="Q368">
            <v>1</v>
          </cell>
          <cell r="R368">
            <v>1</v>
          </cell>
          <cell r="V368">
            <v>1</v>
          </cell>
          <cell r="W368">
            <v>1</v>
          </cell>
          <cell r="Y368">
            <v>1</v>
          </cell>
          <cell r="Z368">
            <v>156</v>
          </cell>
          <cell r="AA368">
            <v>0.75</v>
          </cell>
        </row>
        <row r="369">
          <cell r="I369">
            <v>466</v>
          </cell>
          <cell r="J369">
            <v>36233.899289100002</v>
          </cell>
          <cell r="P369">
            <v>3</v>
          </cell>
          <cell r="Q369">
            <v>1</v>
          </cell>
          <cell r="R369">
            <v>1</v>
          </cell>
          <cell r="V369">
            <v>1</v>
          </cell>
          <cell r="W369">
            <v>5</v>
          </cell>
          <cell r="Y369">
            <v>5</v>
          </cell>
          <cell r="Z369">
            <v>650</v>
          </cell>
          <cell r="AA369">
            <v>1</v>
          </cell>
        </row>
        <row r="370">
          <cell r="I370">
            <v>467</v>
          </cell>
          <cell r="J370">
            <v>37854.523270799997</v>
          </cell>
          <cell r="P370">
            <v>2</v>
          </cell>
          <cell r="Q370">
            <v>1</v>
          </cell>
          <cell r="R370">
            <v>1</v>
          </cell>
          <cell r="V370">
            <v>1</v>
          </cell>
          <cell r="W370">
            <v>1</v>
          </cell>
          <cell r="Y370">
            <v>1</v>
          </cell>
          <cell r="Z370">
            <v>1014</v>
          </cell>
          <cell r="AA370">
            <v>1</v>
          </cell>
        </row>
        <row r="371">
          <cell r="I371">
            <v>469</v>
          </cell>
          <cell r="J371">
            <v>26797.458521100001</v>
          </cell>
          <cell r="P371">
            <v>5</v>
          </cell>
          <cell r="Q371">
            <v>1</v>
          </cell>
          <cell r="R371">
            <v>1</v>
          </cell>
          <cell r="V371">
            <v>1</v>
          </cell>
          <cell r="W371">
            <v>5</v>
          </cell>
          <cell r="Y371">
            <v>5</v>
          </cell>
          <cell r="Z371">
            <v>364</v>
          </cell>
          <cell r="AA371">
            <v>1</v>
          </cell>
        </row>
        <row r="372">
          <cell r="I372">
            <v>470</v>
          </cell>
          <cell r="J372">
            <v>32187.3770568</v>
          </cell>
          <cell r="P372">
            <v>4</v>
          </cell>
          <cell r="Q372">
            <v>1</v>
          </cell>
          <cell r="R372">
            <v>1</v>
          </cell>
          <cell r="V372">
            <v>1</v>
          </cell>
          <cell r="W372">
            <v>5</v>
          </cell>
          <cell r="Y372">
            <v>1</v>
          </cell>
          <cell r="Z372">
            <v>156</v>
          </cell>
          <cell r="AA372">
            <v>1</v>
          </cell>
        </row>
        <row r="373">
          <cell r="I373">
            <v>471</v>
          </cell>
          <cell r="J373">
            <v>28252.941146100002</v>
          </cell>
          <cell r="P373">
            <v>6</v>
          </cell>
          <cell r="Q373">
            <v>1</v>
          </cell>
          <cell r="R373">
            <v>1</v>
          </cell>
          <cell r="V373">
            <v>1</v>
          </cell>
          <cell r="W373">
            <v>5</v>
          </cell>
          <cell r="Y373">
            <v>1</v>
          </cell>
          <cell r="Z373">
            <v>364</v>
          </cell>
          <cell r="AA373">
            <v>1</v>
          </cell>
        </row>
        <row r="374">
          <cell r="I374">
            <v>472</v>
          </cell>
          <cell r="J374">
            <v>26026.433989900001</v>
          </cell>
          <cell r="P374">
            <v>2</v>
          </cell>
          <cell r="Q374">
            <v>1</v>
          </cell>
          <cell r="R374">
            <v>1</v>
          </cell>
          <cell r="V374">
            <v>1</v>
          </cell>
          <cell r="W374">
            <v>1</v>
          </cell>
          <cell r="Y374">
            <v>5</v>
          </cell>
          <cell r="Z374">
            <v>650</v>
          </cell>
          <cell r="AA374">
            <v>1</v>
          </cell>
        </row>
        <row r="375">
          <cell r="I375">
            <v>473</v>
          </cell>
          <cell r="J375">
            <v>28084.565437699999</v>
          </cell>
          <cell r="P375">
            <v>9</v>
          </cell>
          <cell r="Q375">
            <v>1</v>
          </cell>
          <cell r="R375">
            <v>1</v>
          </cell>
          <cell r="V375">
            <v>1</v>
          </cell>
          <cell r="W375">
            <v>5</v>
          </cell>
          <cell r="Y375">
            <v>1</v>
          </cell>
          <cell r="Z375">
            <v>156</v>
          </cell>
          <cell r="AA375">
            <v>1</v>
          </cell>
        </row>
        <row r="376">
          <cell r="I376">
            <v>474</v>
          </cell>
          <cell r="J376">
            <v>17489.417880199999</v>
          </cell>
          <cell r="P376">
            <v>3</v>
          </cell>
          <cell r="Q376">
            <v>1</v>
          </cell>
          <cell r="R376">
            <v>1</v>
          </cell>
          <cell r="V376">
            <v>1</v>
          </cell>
          <cell r="W376">
            <v>1</v>
          </cell>
          <cell r="Y376">
            <v>1</v>
          </cell>
          <cell r="Z376">
            <v>156</v>
          </cell>
          <cell r="AA376">
            <v>0.75</v>
          </cell>
        </row>
        <row r="377">
          <cell r="I377">
            <v>475</v>
          </cell>
          <cell r="J377">
            <v>30307.033536800001</v>
          </cell>
          <cell r="P377">
            <v>8</v>
          </cell>
          <cell r="Q377">
            <v>1</v>
          </cell>
          <cell r="R377">
            <v>1</v>
          </cell>
          <cell r="V377">
            <v>1</v>
          </cell>
          <cell r="W377">
            <v>1</v>
          </cell>
          <cell r="Y377">
            <v>1</v>
          </cell>
          <cell r="Z377">
            <v>650</v>
          </cell>
          <cell r="AA377">
            <v>1</v>
          </cell>
        </row>
        <row r="378">
          <cell r="I378">
            <v>476</v>
          </cell>
          <cell r="J378">
            <v>8236.7058142999995</v>
          </cell>
          <cell r="P378">
            <v>4</v>
          </cell>
          <cell r="Q378">
            <v>1</v>
          </cell>
          <cell r="R378">
            <v>1</v>
          </cell>
          <cell r="V378">
            <v>1</v>
          </cell>
          <cell r="W378">
            <v>5</v>
          </cell>
          <cell r="Y378">
            <v>1</v>
          </cell>
          <cell r="Z378">
            <v>364</v>
          </cell>
          <cell r="AA378">
            <v>1</v>
          </cell>
        </row>
        <row r="379">
          <cell r="I379">
            <v>477</v>
          </cell>
          <cell r="J379">
            <v>27565.842227000001</v>
          </cell>
          <cell r="P379">
            <v>6</v>
          </cell>
          <cell r="Q379">
            <v>1</v>
          </cell>
          <cell r="R379">
            <v>1</v>
          </cell>
          <cell r="V379">
            <v>1</v>
          </cell>
          <cell r="W379">
            <v>5</v>
          </cell>
          <cell r="Y379">
            <v>1</v>
          </cell>
          <cell r="Z379">
            <v>364</v>
          </cell>
          <cell r="AA379">
            <v>1</v>
          </cell>
        </row>
        <row r="380">
          <cell r="I380">
            <v>478</v>
          </cell>
          <cell r="J380">
            <v>36233.899289100002</v>
          </cell>
          <cell r="P380">
            <v>5</v>
          </cell>
          <cell r="Q380">
            <v>1</v>
          </cell>
          <cell r="R380">
            <v>1</v>
          </cell>
          <cell r="V380">
            <v>1</v>
          </cell>
          <cell r="W380">
            <v>5</v>
          </cell>
          <cell r="Y380">
            <v>5</v>
          </cell>
          <cell r="Z380">
            <v>650</v>
          </cell>
          <cell r="AA380">
            <v>1</v>
          </cell>
        </row>
        <row r="381">
          <cell r="I381">
            <v>479</v>
          </cell>
          <cell r="J381">
            <v>26026.433989900001</v>
          </cell>
          <cell r="P381">
            <v>1</v>
          </cell>
          <cell r="Q381">
            <v>1</v>
          </cell>
          <cell r="R381">
            <v>1</v>
          </cell>
          <cell r="V381">
            <v>1</v>
          </cell>
          <cell r="W381">
            <v>5</v>
          </cell>
          <cell r="Y381">
            <v>5</v>
          </cell>
          <cell r="Z381">
            <v>364</v>
          </cell>
          <cell r="AA381">
            <v>1</v>
          </cell>
        </row>
        <row r="382">
          <cell r="I382">
            <v>481</v>
          </cell>
          <cell r="J382">
            <v>22464.6060282</v>
          </cell>
          <cell r="P382">
            <v>6</v>
          </cell>
          <cell r="Q382">
            <v>1</v>
          </cell>
          <cell r="R382">
            <v>1</v>
          </cell>
          <cell r="V382">
            <v>1</v>
          </cell>
          <cell r="W382">
            <v>5</v>
          </cell>
          <cell r="Y382">
            <v>1</v>
          </cell>
          <cell r="Z382">
            <v>156</v>
          </cell>
          <cell r="AA382">
            <v>1</v>
          </cell>
        </row>
        <row r="383">
          <cell r="I383">
            <v>483</v>
          </cell>
          <cell r="J383">
            <v>22742.4361599</v>
          </cell>
          <cell r="P383">
            <v>9</v>
          </cell>
          <cell r="Q383">
            <v>1</v>
          </cell>
          <cell r="R383">
            <v>1</v>
          </cell>
          <cell r="V383">
            <v>1</v>
          </cell>
          <cell r="W383">
            <v>5</v>
          </cell>
          <cell r="Y383">
            <v>5</v>
          </cell>
          <cell r="Z383">
            <v>156</v>
          </cell>
          <cell r="AA383">
            <v>1</v>
          </cell>
        </row>
        <row r="384">
          <cell r="I384">
            <v>484</v>
          </cell>
          <cell r="J384">
            <v>24273.850862300002</v>
          </cell>
          <cell r="P384">
            <v>3</v>
          </cell>
          <cell r="Q384">
            <v>1</v>
          </cell>
          <cell r="R384">
            <v>1</v>
          </cell>
          <cell r="V384">
            <v>1</v>
          </cell>
          <cell r="W384">
            <v>1</v>
          </cell>
          <cell r="Y384">
            <v>1</v>
          </cell>
          <cell r="Z384">
            <v>364</v>
          </cell>
          <cell r="AA384">
            <v>0.75</v>
          </cell>
        </row>
        <row r="385">
          <cell r="I385">
            <v>485</v>
          </cell>
          <cell r="J385">
            <v>19295.211376200001</v>
          </cell>
          <cell r="P385">
            <v>4</v>
          </cell>
          <cell r="Q385">
            <v>1</v>
          </cell>
          <cell r="R385">
            <v>1</v>
          </cell>
          <cell r="V385">
            <v>0</v>
          </cell>
          <cell r="W385">
            <v>99</v>
          </cell>
          <cell r="Y385">
            <v>5</v>
          </cell>
          <cell r="Z385">
            <v>156</v>
          </cell>
          <cell r="AA385">
            <v>0</v>
          </cell>
        </row>
        <row r="386">
          <cell r="I386">
            <v>486</v>
          </cell>
          <cell r="J386">
            <v>32561.9027723</v>
          </cell>
          <cell r="P386">
            <v>4</v>
          </cell>
          <cell r="Q386">
            <v>1</v>
          </cell>
          <cell r="R386">
            <v>1</v>
          </cell>
          <cell r="V386">
            <v>1</v>
          </cell>
          <cell r="W386">
            <v>5</v>
          </cell>
          <cell r="Y386">
            <v>1</v>
          </cell>
          <cell r="Z386">
            <v>156</v>
          </cell>
          <cell r="AA386">
            <v>1</v>
          </cell>
        </row>
        <row r="387">
          <cell r="I387">
            <v>487</v>
          </cell>
          <cell r="J387">
            <v>22807.338338599999</v>
          </cell>
          <cell r="P387">
            <v>6</v>
          </cell>
          <cell r="Q387">
            <v>1</v>
          </cell>
          <cell r="R387">
            <v>1</v>
          </cell>
          <cell r="V387">
            <v>1</v>
          </cell>
          <cell r="W387">
            <v>5</v>
          </cell>
          <cell r="Y387">
            <v>1</v>
          </cell>
          <cell r="Z387">
            <v>364</v>
          </cell>
          <cell r="AA387">
            <v>0.75</v>
          </cell>
        </row>
        <row r="388">
          <cell r="I388">
            <v>488</v>
          </cell>
          <cell r="J388">
            <v>24383.336550799999</v>
          </cell>
          <cell r="P388">
            <v>4</v>
          </cell>
          <cell r="Q388">
            <v>1</v>
          </cell>
          <cell r="R388">
            <v>1</v>
          </cell>
          <cell r="V388">
            <v>1</v>
          </cell>
          <cell r="W388">
            <v>1</v>
          </cell>
          <cell r="Y388">
            <v>1</v>
          </cell>
          <cell r="Z388">
            <v>364</v>
          </cell>
          <cell r="AA388">
            <v>1</v>
          </cell>
        </row>
        <row r="389">
          <cell r="I389">
            <v>489</v>
          </cell>
          <cell r="J389">
            <v>15100.809937800001</v>
          </cell>
          <cell r="P389">
            <v>9</v>
          </cell>
          <cell r="Q389">
            <v>1</v>
          </cell>
          <cell r="R389">
            <v>1</v>
          </cell>
          <cell r="V389">
            <v>1</v>
          </cell>
          <cell r="W389">
            <v>5</v>
          </cell>
          <cell r="Y389">
            <v>3</v>
          </cell>
          <cell r="Z389">
            <v>156</v>
          </cell>
          <cell r="AA389">
            <v>1</v>
          </cell>
        </row>
        <row r="390">
          <cell r="I390">
            <v>490</v>
          </cell>
          <cell r="J390">
            <v>32092.663933399999</v>
          </cell>
          <cell r="P390">
            <v>10</v>
          </cell>
          <cell r="Q390">
            <v>1</v>
          </cell>
          <cell r="R390">
            <v>1</v>
          </cell>
          <cell r="V390">
            <v>1</v>
          </cell>
          <cell r="W390">
            <v>5</v>
          </cell>
          <cell r="Y390">
            <v>1</v>
          </cell>
          <cell r="Z390">
            <v>364</v>
          </cell>
          <cell r="AA390">
            <v>1</v>
          </cell>
        </row>
        <row r="391">
          <cell r="I391">
            <v>491</v>
          </cell>
          <cell r="J391">
            <v>31001.205331900001</v>
          </cell>
          <cell r="P391">
            <v>5</v>
          </cell>
          <cell r="Q391">
            <v>1</v>
          </cell>
          <cell r="R391">
            <v>1</v>
          </cell>
          <cell r="V391">
            <v>1</v>
          </cell>
          <cell r="W391">
            <v>5</v>
          </cell>
          <cell r="Y391">
            <v>5</v>
          </cell>
          <cell r="Z391">
            <v>364</v>
          </cell>
          <cell r="AA391">
            <v>1</v>
          </cell>
        </row>
        <row r="392">
          <cell r="I392">
            <v>492</v>
          </cell>
          <cell r="J392">
            <v>4560.3905418000004</v>
          </cell>
          <cell r="P392">
            <v>1</v>
          </cell>
          <cell r="Q392">
            <v>1</v>
          </cell>
          <cell r="R392">
            <v>1</v>
          </cell>
          <cell r="V392">
            <v>0</v>
          </cell>
          <cell r="W392">
            <v>99</v>
          </cell>
          <cell r="Y392">
            <v>1</v>
          </cell>
          <cell r="Z392">
            <v>156</v>
          </cell>
          <cell r="AA392">
            <v>0</v>
          </cell>
        </row>
        <row r="393">
          <cell r="I393">
            <v>493</v>
          </cell>
          <cell r="J393">
            <v>3921.9760007999998</v>
          </cell>
          <cell r="P393">
            <v>3</v>
          </cell>
          <cell r="Q393">
            <v>1</v>
          </cell>
          <cell r="R393">
            <v>1</v>
          </cell>
          <cell r="V393">
            <v>0</v>
          </cell>
          <cell r="W393">
            <v>99</v>
          </cell>
          <cell r="Y393">
            <v>5</v>
          </cell>
          <cell r="Z393">
            <v>31.2</v>
          </cell>
          <cell r="AA393">
            <v>0</v>
          </cell>
        </row>
        <row r="394">
          <cell r="I394">
            <v>495</v>
          </cell>
          <cell r="J394">
            <v>33007.961114500002</v>
          </cell>
          <cell r="P394">
            <v>7</v>
          </cell>
          <cell r="Q394">
            <v>1</v>
          </cell>
          <cell r="R394">
            <v>1</v>
          </cell>
          <cell r="V394">
            <v>1</v>
          </cell>
          <cell r="W394">
            <v>5</v>
          </cell>
          <cell r="Y394">
            <v>1</v>
          </cell>
          <cell r="Z394">
            <v>156</v>
          </cell>
          <cell r="AA394">
            <v>0.25</v>
          </cell>
        </row>
        <row r="395">
          <cell r="I395">
            <v>496</v>
          </cell>
          <cell r="J395">
            <v>27504.078578600001</v>
          </cell>
          <cell r="P395">
            <v>9</v>
          </cell>
          <cell r="Q395">
            <v>1</v>
          </cell>
          <cell r="R395">
            <v>1</v>
          </cell>
          <cell r="V395">
            <v>1</v>
          </cell>
          <cell r="W395">
            <v>5</v>
          </cell>
          <cell r="Y395">
            <v>1</v>
          </cell>
          <cell r="Z395">
            <v>364</v>
          </cell>
          <cell r="AA395">
            <v>1</v>
          </cell>
        </row>
        <row r="396">
          <cell r="I396">
            <v>497</v>
          </cell>
          <cell r="J396">
            <v>31433.2326613</v>
          </cell>
          <cell r="P396">
            <v>9</v>
          </cell>
          <cell r="Q396">
            <v>1</v>
          </cell>
          <cell r="R396">
            <v>1</v>
          </cell>
          <cell r="V396">
            <v>1</v>
          </cell>
          <cell r="W396">
            <v>5</v>
          </cell>
          <cell r="Y396">
            <v>5</v>
          </cell>
          <cell r="Z396">
            <v>650</v>
          </cell>
          <cell r="AA396">
            <v>1</v>
          </cell>
        </row>
        <row r="397">
          <cell r="I397">
            <v>498</v>
          </cell>
          <cell r="J397">
            <v>30971.355364499999</v>
          </cell>
          <cell r="P397">
            <v>7</v>
          </cell>
          <cell r="Q397">
            <v>1</v>
          </cell>
          <cell r="R397">
            <v>1</v>
          </cell>
          <cell r="V397">
            <v>1</v>
          </cell>
          <cell r="W397">
            <v>1</v>
          </cell>
          <cell r="Y397">
            <v>1</v>
          </cell>
          <cell r="Z397">
            <v>364</v>
          </cell>
          <cell r="AA397">
            <v>1</v>
          </cell>
        </row>
        <row r="398">
          <cell r="I398">
            <v>499</v>
          </cell>
          <cell r="J398">
            <v>29405.323538500001</v>
          </cell>
          <cell r="P398">
            <v>4</v>
          </cell>
          <cell r="Q398">
            <v>1</v>
          </cell>
          <cell r="R398">
            <v>1</v>
          </cell>
          <cell r="V398">
            <v>1</v>
          </cell>
          <cell r="W398">
            <v>5</v>
          </cell>
          <cell r="Y398">
            <v>5</v>
          </cell>
          <cell r="Z398">
            <v>364</v>
          </cell>
          <cell r="AA398">
            <v>1</v>
          </cell>
        </row>
        <row r="399">
          <cell r="I399">
            <v>500</v>
          </cell>
          <cell r="J399">
            <v>36233.899289100002</v>
          </cell>
          <cell r="P399">
            <v>4</v>
          </cell>
          <cell r="Q399">
            <v>1</v>
          </cell>
          <cell r="R399">
            <v>1</v>
          </cell>
          <cell r="V399">
            <v>1</v>
          </cell>
          <cell r="W399">
            <v>5</v>
          </cell>
          <cell r="Y399">
            <v>5</v>
          </cell>
          <cell r="Z399">
            <v>156</v>
          </cell>
          <cell r="AA399">
            <v>1</v>
          </cell>
        </row>
        <row r="400">
          <cell r="I400">
            <v>502</v>
          </cell>
          <cell r="J400">
            <v>36752.874409099997</v>
          </cell>
          <cell r="P400">
            <v>9</v>
          </cell>
          <cell r="Q400">
            <v>1</v>
          </cell>
          <cell r="R400">
            <v>1</v>
          </cell>
          <cell r="V400">
            <v>1</v>
          </cell>
          <cell r="W400">
            <v>5</v>
          </cell>
          <cell r="Y400">
            <v>2</v>
          </cell>
          <cell r="Z400">
            <v>364</v>
          </cell>
          <cell r="AA400">
            <v>1</v>
          </cell>
        </row>
        <row r="401">
          <cell r="I401">
            <v>503</v>
          </cell>
          <cell r="J401">
            <v>28252.941146100002</v>
          </cell>
          <cell r="P401">
            <v>5</v>
          </cell>
          <cell r="Q401">
            <v>1</v>
          </cell>
          <cell r="R401">
            <v>1</v>
          </cell>
          <cell r="V401">
            <v>1</v>
          </cell>
          <cell r="W401">
            <v>1</v>
          </cell>
          <cell r="Y401">
            <v>1</v>
          </cell>
          <cell r="Z401">
            <v>364</v>
          </cell>
          <cell r="AA401">
            <v>1</v>
          </cell>
        </row>
        <row r="402">
          <cell r="I402">
            <v>504</v>
          </cell>
          <cell r="J402">
            <v>36752.874409099997</v>
          </cell>
          <cell r="P402">
            <v>5</v>
          </cell>
          <cell r="Q402">
            <v>1</v>
          </cell>
          <cell r="R402">
            <v>1</v>
          </cell>
          <cell r="V402">
            <v>1</v>
          </cell>
          <cell r="W402">
            <v>5</v>
          </cell>
          <cell r="Y402">
            <v>5</v>
          </cell>
          <cell r="Z402">
            <v>364</v>
          </cell>
          <cell r="AA402">
            <v>1</v>
          </cell>
        </row>
        <row r="403">
          <cell r="I403">
            <v>505</v>
          </cell>
          <cell r="J403">
            <v>19827.8389307</v>
          </cell>
          <cell r="P403">
            <v>8</v>
          </cell>
          <cell r="Q403">
            <v>1</v>
          </cell>
          <cell r="R403">
            <v>1</v>
          </cell>
          <cell r="V403">
            <v>1</v>
          </cell>
          <cell r="W403">
            <v>5</v>
          </cell>
          <cell r="Y403">
            <v>1</v>
          </cell>
          <cell r="Z403">
            <v>364</v>
          </cell>
          <cell r="AA403">
            <v>1</v>
          </cell>
        </row>
        <row r="404">
          <cell r="I404">
            <v>506</v>
          </cell>
          <cell r="J404">
            <v>36690.264259900003</v>
          </cell>
          <cell r="P404">
            <v>4</v>
          </cell>
          <cell r="Q404">
            <v>1</v>
          </cell>
          <cell r="R404">
            <v>1</v>
          </cell>
          <cell r="V404">
            <v>1</v>
          </cell>
          <cell r="W404">
            <v>1</v>
          </cell>
          <cell r="Y404">
            <v>1</v>
          </cell>
          <cell r="Z404">
            <v>156</v>
          </cell>
          <cell r="AA404">
            <v>0.75</v>
          </cell>
        </row>
        <row r="405">
          <cell r="I405">
            <v>507</v>
          </cell>
          <cell r="J405">
            <v>24134.4241052</v>
          </cell>
          <cell r="P405">
            <v>13</v>
          </cell>
          <cell r="Q405">
            <v>1</v>
          </cell>
          <cell r="R405">
            <v>1</v>
          </cell>
          <cell r="V405">
            <v>1</v>
          </cell>
          <cell r="W405">
            <v>5</v>
          </cell>
          <cell r="Y405">
            <v>5</v>
          </cell>
          <cell r="Z405">
            <v>156</v>
          </cell>
          <cell r="AA405">
            <v>1</v>
          </cell>
        </row>
        <row r="406">
          <cell r="I406">
            <v>508</v>
          </cell>
          <cell r="J406">
            <v>25677.965246700001</v>
          </cell>
          <cell r="P406">
            <v>6</v>
          </cell>
          <cell r="Q406">
            <v>1</v>
          </cell>
          <cell r="R406">
            <v>1</v>
          </cell>
          <cell r="V406">
            <v>1</v>
          </cell>
          <cell r="W406">
            <v>1</v>
          </cell>
          <cell r="Y406">
            <v>1</v>
          </cell>
          <cell r="Z406">
            <v>156</v>
          </cell>
          <cell r="AA406">
            <v>1</v>
          </cell>
        </row>
        <row r="407">
          <cell r="I407">
            <v>509</v>
          </cell>
          <cell r="J407">
            <v>27238.2433795</v>
          </cell>
          <cell r="P407">
            <v>7</v>
          </cell>
          <cell r="Q407">
            <v>1</v>
          </cell>
          <cell r="R407">
            <v>1</v>
          </cell>
          <cell r="V407">
            <v>1</v>
          </cell>
          <cell r="W407">
            <v>1</v>
          </cell>
          <cell r="Y407">
            <v>1</v>
          </cell>
          <cell r="Z407">
            <v>156</v>
          </cell>
          <cell r="AA407">
            <v>1</v>
          </cell>
        </row>
        <row r="408">
          <cell r="I408">
            <v>510</v>
          </cell>
          <cell r="J408">
            <v>24134.4241052</v>
          </cell>
          <cell r="P408">
            <v>4</v>
          </cell>
          <cell r="Q408">
            <v>1</v>
          </cell>
          <cell r="R408">
            <v>1</v>
          </cell>
          <cell r="V408">
            <v>1</v>
          </cell>
          <cell r="W408">
            <v>5</v>
          </cell>
          <cell r="Y408">
            <v>5</v>
          </cell>
          <cell r="Z408">
            <v>156</v>
          </cell>
          <cell r="AA408">
            <v>0.75</v>
          </cell>
        </row>
        <row r="409">
          <cell r="I409">
            <v>511</v>
          </cell>
          <cell r="J409">
            <v>11921.692056100001</v>
          </cell>
          <cell r="P409">
            <v>5</v>
          </cell>
          <cell r="Q409">
            <v>1</v>
          </cell>
          <cell r="R409">
            <v>1</v>
          </cell>
          <cell r="V409">
            <v>1</v>
          </cell>
          <cell r="W409">
            <v>5</v>
          </cell>
          <cell r="Y409">
            <v>3</v>
          </cell>
          <cell r="Z409">
            <v>364</v>
          </cell>
          <cell r="AA409">
            <v>1</v>
          </cell>
        </row>
        <row r="410">
          <cell r="I410">
            <v>512</v>
          </cell>
          <cell r="J410">
            <v>31293.6833429</v>
          </cell>
          <cell r="P410">
            <v>12</v>
          </cell>
          <cell r="Q410">
            <v>1</v>
          </cell>
          <cell r="R410">
            <v>1</v>
          </cell>
          <cell r="V410">
            <v>1</v>
          </cell>
          <cell r="W410">
            <v>5</v>
          </cell>
          <cell r="Y410">
            <v>1</v>
          </cell>
          <cell r="Z410">
            <v>156</v>
          </cell>
          <cell r="AA410">
            <v>1</v>
          </cell>
        </row>
        <row r="411">
          <cell r="I411">
            <v>513</v>
          </cell>
          <cell r="J411">
            <v>22667.162244499999</v>
          </cell>
          <cell r="P411">
            <v>3</v>
          </cell>
          <cell r="Q411">
            <v>1</v>
          </cell>
          <cell r="R411">
            <v>1</v>
          </cell>
          <cell r="V411">
            <v>1</v>
          </cell>
          <cell r="W411">
            <v>5</v>
          </cell>
          <cell r="Y411">
            <v>1</v>
          </cell>
          <cell r="Z411">
            <v>156</v>
          </cell>
          <cell r="AA411">
            <v>1</v>
          </cell>
        </row>
        <row r="412">
          <cell r="I412">
            <v>514</v>
          </cell>
          <cell r="J412">
            <v>23366.529177799999</v>
          </cell>
          <cell r="P412">
            <v>9</v>
          </cell>
          <cell r="Q412">
            <v>1</v>
          </cell>
          <cell r="R412">
            <v>1</v>
          </cell>
          <cell r="V412">
            <v>1</v>
          </cell>
          <cell r="W412">
            <v>5</v>
          </cell>
          <cell r="Y412">
            <v>5</v>
          </cell>
          <cell r="Z412">
            <v>364</v>
          </cell>
          <cell r="AA412">
            <v>1</v>
          </cell>
        </row>
        <row r="413">
          <cell r="I413">
            <v>517</v>
          </cell>
          <cell r="J413">
            <v>57893.932632900003</v>
          </cell>
          <cell r="P413">
            <v>8</v>
          </cell>
          <cell r="Q413">
            <v>1</v>
          </cell>
          <cell r="R413">
            <v>1</v>
          </cell>
          <cell r="V413">
            <v>1</v>
          </cell>
          <cell r="W413">
            <v>5</v>
          </cell>
          <cell r="Y413">
            <v>1</v>
          </cell>
          <cell r="Z413">
            <v>364</v>
          </cell>
          <cell r="AA413">
            <v>1</v>
          </cell>
        </row>
        <row r="414">
          <cell r="I414">
            <v>520</v>
          </cell>
          <cell r="J414">
            <v>19271.2933663</v>
          </cell>
          <cell r="P414">
            <v>8</v>
          </cell>
          <cell r="Q414">
            <v>1</v>
          </cell>
          <cell r="R414">
            <v>1</v>
          </cell>
          <cell r="V414">
            <v>1</v>
          </cell>
          <cell r="W414">
            <v>5</v>
          </cell>
          <cell r="Y414">
            <v>5</v>
          </cell>
          <cell r="Z414">
            <v>364</v>
          </cell>
          <cell r="AA414">
            <v>1</v>
          </cell>
        </row>
        <row r="415">
          <cell r="I415">
            <v>521</v>
          </cell>
          <cell r="J415">
            <v>38772.468374700002</v>
          </cell>
          <cell r="P415">
            <v>4</v>
          </cell>
          <cell r="Q415">
            <v>1</v>
          </cell>
          <cell r="R415">
            <v>1</v>
          </cell>
          <cell r="V415">
            <v>1</v>
          </cell>
          <cell r="W415">
            <v>5</v>
          </cell>
          <cell r="Y415">
            <v>1</v>
          </cell>
          <cell r="Z415">
            <v>156</v>
          </cell>
          <cell r="AA415">
            <v>1</v>
          </cell>
        </row>
        <row r="416">
          <cell r="I416">
            <v>522</v>
          </cell>
          <cell r="J416">
            <v>28123.4571541</v>
          </cell>
          <cell r="P416">
            <v>4</v>
          </cell>
          <cell r="Q416">
            <v>1</v>
          </cell>
          <cell r="R416">
            <v>1</v>
          </cell>
          <cell r="V416">
            <v>1</v>
          </cell>
          <cell r="W416">
            <v>5</v>
          </cell>
          <cell r="Y416">
            <v>5</v>
          </cell>
          <cell r="Z416">
            <v>650</v>
          </cell>
          <cell r="AA416">
            <v>1</v>
          </cell>
        </row>
        <row r="417">
          <cell r="I417">
            <v>523</v>
          </cell>
          <cell r="J417">
            <v>28233.9804907</v>
          </cell>
          <cell r="P417">
            <v>11</v>
          </cell>
          <cell r="Q417">
            <v>1</v>
          </cell>
          <cell r="R417">
            <v>1</v>
          </cell>
          <cell r="V417">
            <v>0</v>
          </cell>
          <cell r="W417">
            <v>99</v>
          </cell>
          <cell r="Y417">
            <v>2</v>
          </cell>
          <cell r="Z417">
            <v>156</v>
          </cell>
          <cell r="AA417">
            <v>0</v>
          </cell>
        </row>
        <row r="418">
          <cell r="I418">
            <v>524</v>
          </cell>
          <cell r="J418">
            <v>47137.799324</v>
          </cell>
          <cell r="P418">
            <v>5</v>
          </cell>
          <cell r="Q418">
            <v>1</v>
          </cell>
          <cell r="R418">
            <v>1</v>
          </cell>
          <cell r="V418">
            <v>1</v>
          </cell>
          <cell r="W418">
            <v>1</v>
          </cell>
          <cell r="Y418">
            <v>1</v>
          </cell>
          <cell r="Z418">
            <v>31.2</v>
          </cell>
          <cell r="AA418">
            <v>1</v>
          </cell>
        </row>
        <row r="419">
          <cell r="I419">
            <v>525</v>
          </cell>
          <cell r="J419">
            <v>31875.100025700001</v>
          </cell>
          <cell r="P419">
            <v>2</v>
          </cell>
          <cell r="Q419">
            <v>1</v>
          </cell>
          <cell r="R419">
            <v>1</v>
          </cell>
          <cell r="V419">
            <v>1</v>
          </cell>
          <cell r="W419">
            <v>5</v>
          </cell>
          <cell r="Y419">
            <v>3</v>
          </cell>
          <cell r="Z419">
            <v>156</v>
          </cell>
          <cell r="AA419">
            <v>0.75</v>
          </cell>
        </row>
        <row r="420">
          <cell r="I420">
            <v>527</v>
          </cell>
          <cell r="J420">
            <v>22667.162244499999</v>
          </cell>
          <cell r="P420">
            <v>4</v>
          </cell>
          <cell r="Q420">
            <v>1</v>
          </cell>
          <cell r="R420">
            <v>1</v>
          </cell>
          <cell r="V420">
            <v>1</v>
          </cell>
          <cell r="W420">
            <v>5</v>
          </cell>
          <cell r="Y420">
            <v>1</v>
          </cell>
          <cell r="Z420">
            <v>364</v>
          </cell>
          <cell r="AA420">
            <v>1</v>
          </cell>
        </row>
        <row r="421">
          <cell r="I421">
            <v>529</v>
          </cell>
          <cell r="J421">
            <v>3323.5079773000002</v>
          </cell>
          <cell r="P421">
            <v>1</v>
          </cell>
          <cell r="Q421">
            <v>1</v>
          </cell>
          <cell r="R421">
            <v>1</v>
          </cell>
          <cell r="V421">
            <v>1</v>
          </cell>
          <cell r="W421">
            <v>5</v>
          </cell>
          <cell r="Y421">
            <v>5</v>
          </cell>
          <cell r="Z421">
            <v>156</v>
          </cell>
          <cell r="AA421">
            <v>0.75</v>
          </cell>
        </row>
        <row r="422">
          <cell r="I422">
            <v>530</v>
          </cell>
          <cell r="J422">
            <v>20691.900447799999</v>
          </cell>
          <cell r="P422">
            <v>8</v>
          </cell>
          <cell r="Q422">
            <v>1</v>
          </cell>
          <cell r="R422">
            <v>1</v>
          </cell>
          <cell r="V422">
            <v>1</v>
          </cell>
          <cell r="W422">
            <v>5</v>
          </cell>
          <cell r="Y422">
            <v>5</v>
          </cell>
          <cell r="Z422">
            <v>364</v>
          </cell>
          <cell r="AA422">
            <v>1</v>
          </cell>
        </row>
        <row r="423">
          <cell r="I423">
            <v>531</v>
          </cell>
          <cell r="J423">
            <v>24392.687196800001</v>
          </cell>
          <cell r="P423">
            <v>7</v>
          </cell>
          <cell r="Q423">
            <v>1</v>
          </cell>
          <cell r="R423">
            <v>1</v>
          </cell>
          <cell r="V423">
            <v>1</v>
          </cell>
          <cell r="W423">
            <v>5</v>
          </cell>
          <cell r="Y423">
            <v>1</v>
          </cell>
          <cell r="Z423">
            <v>364</v>
          </cell>
          <cell r="AA423">
            <v>1</v>
          </cell>
        </row>
        <row r="424">
          <cell r="I424">
            <v>533</v>
          </cell>
          <cell r="J424">
            <v>30280.660022100001</v>
          </cell>
          <cell r="P424">
            <v>4</v>
          </cell>
          <cell r="Q424">
            <v>1</v>
          </cell>
          <cell r="R424">
            <v>1</v>
          </cell>
          <cell r="V424">
            <v>1</v>
          </cell>
          <cell r="W424">
            <v>1</v>
          </cell>
          <cell r="Y424">
            <v>5</v>
          </cell>
          <cell r="Z424">
            <v>156</v>
          </cell>
          <cell r="AA424">
            <v>0.75</v>
          </cell>
        </row>
        <row r="425">
          <cell r="I425">
            <v>534</v>
          </cell>
          <cell r="J425">
            <v>19700.519468099999</v>
          </cell>
          <cell r="P425">
            <v>8</v>
          </cell>
          <cell r="Q425">
            <v>1</v>
          </cell>
          <cell r="R425">
            <v>1</v>
          </cell>
          <cell r="V425">
            <v>1</v>
          </cell>
          <cell r="W425">
            <v>5</v>
          </cell>
          <cell r="Y425">
            <v>5</v>
          </cell>
          <cell r="Z425">
            <v>364</v>
          </cell>
          <cell r="AA425">
            <v>1</v>
          </cell>
        </row>
        <row r="426">
          <cell r="I426">
            <v>535</v>
          </cell>
          <cell r="J426">
            <v>17167.787042399999</v>
          </cell>
          <cell r="P426">
            <v>4</v>
          </cell>
          <cell r="Q426">
            <v>1</v>
          </cell>
          <cell r="R426">
            <v>1</v>
          </cell>
          <cell r="V426">
            <v>1</v>
          </cell>
          <cell r="W426">
            <v>5</v>
          </cell>
          <cell r="Y426">
            <v>5</v>
          </cell>
          <cell r="Z426">
            <v>156</v>
          </cell>
          <cell r="AA426">
            <v>0.75</v>
          </cell>
        </row>
        <row r="427">
          <cell r="I427">
            <v>538</v>
          </cell>
          <cell r="J427">
            <v>17215.834018400001</v>
          </cell>
          <cell r="P427">
            <v>5</v>
          </cell>
          <cell r="Q427">
            <v>1</v>
          </cell>
          <cell r="R427">
            <v>1</v>
          </cell>
          <cell r="V427">
            <v>1</v>
          </cell>
          <cell r="W427">
            <v>5</v>
          </cell>
          <cell r="Y427">
            <v>1</v>
          </cell>
          <cell r="Z427">
            <v>364</v>
          </cell>
          <cell r="AA427">
            <v>1</v>
          </cell>
        </row>
        <row r="428">
          <cell r="I428">
            <v>539</v>
          </cell>
          <cell r="J428">
            <v>30598.5415178</v>
          </cell>
          <cell r="P428">
            <v>10</v>
          </cell>
          <cell r="Q428">
            <v>1</v>
          </cell>
          <cell r="R428">
            <v>1</v>
          </cell>
          <cell r="V428">
            <v>1</v>
          </cell>
          <cell r="W428">
            <v>5</v>
          </cell>
          <cell r="Y428">
            <v>5</v>
          </cell>
          <cell r="Z428">
            <v>364</v>
          </cell>
          <cell r="AA428">
            <v>1</v>
          </cell>
        </row>
        <row r="429">
          <cell r="I429">
            <v>540</v>
          </cell>
          <cell r="J429">
            <v>14027.889149099999</v>
          </cell>
          <cell r="P429">
            <v>4</v>
          </cell>
          <cell r="Q429">
            <v>1</v>
          </cell>
          <cell r="R429">
            <v>1</v>
          </cell>
          <cell r="V429">
            <v>1</v>
          </cell>
          <cell r="W429">
            <v>5</v>
          </cell>
          <cell r="Y429">
            <v>3</v>
          </cell>
          <cell r="Z429">
            <v>156</v>
          </cell>
          <cell r="AA429">
            <v>1</v>
          </cell>
        </row>
        <row r="430">
          <cell r="I430">
            <v>541</v>
          </cell>
          <cell r="J430">
            <v>27204.925178500001</v>
          </cell>
          <cell r="P430">
            <v>5</v>
          </cell>
          <cell r="Q430">
            <v>1</v>
          </cell>
          <cell r="R430">
            <v>1</v>
          </cell>
          <cell r="V430">
            <v>1</v>
          </cell>
          <cell r="W430">
            <v>5</v>
          </cell>
          <cell r="Y430">
            <v>2</v>
          </cell>
          <cell r="Z430">
            <v>156</v>
          </cell>
          <cell r="AA430">
            <v>1</v>
          </cell>
        </row>
        <row r="431">
          <cell r="I431">
            <v>543</v>
          </cell>
          <cell r="J431">
            <v>31646.770981099999</v>
          </cell>
          <cell r="P431">
            <v>5</v>
          </cell>
          <cell r="Q431">
            <v>1</v>
          </cell>
          <cell r="R431">
            <v>1</v>
          </cell>
          <cell r="V431">
            <v>1</v>
          </cell>
          <cell r="W431">
            <v>1</v>
          </cell>
          <cell r="Y431">
            <v>1</v>
          </cell>
          <cell r="Z431">
            <v>364</v>
          </cell>
          <cell r="AA431">
            <v>1</v>
          </cell>
        </row>
        <row r="432">
          <cell r="I432">
            <v>544</v>
          </cell>
          <cell r="J432">
            <v>28955.117966099999</v>
          </cell>
          <cell r="P432">
            <v>9</v>
          </cell>
          <cell r="Q432">
            <v>1</v>
          </cell>
          <cell r="R432">
            <v>1</v>
          </cell>
          <cell r="V432">
            <v>1</v>
          </cell>
          <cell r="W432">
            <v>5</v>
          </cell>
          <cell r="Y432">
            <v>5</v>
          </cell>
          <cell r="Z432">
            <v>364</v>
          </cell>
          <cell r="AA432">
            <v>1</v>
          </cell>
        </row>
        <row r="433">
          <cell r="I433">
            <v>546</v>
          </cell>
          <cell r="J433">
            <v>29605.975437599998</v>
          </cell>
          <cell r="P433">
            <v>4</v>
          </cell>
          <cell r="Q433">
            <v>1</v>
          </cell>
          <cell r="R433">
            <v>1</v>
          </cell>
          <cell r="V433">
            <v>1</v>
          </cell>
          <cell r="W433">
            <v>5</v>
          </cell>
          <cell r="Y433">
            <v>1</v>
          </cell>
          <cell r="Z433">
            <v>650</v>
          </cell>
          <cell r="AA433">
            <v>1</v>
          </cell>
        </row>
        <row r="434">
          <cell r="I434">
            <v>548</v>
          </cell>
          <cell r="J434">
            <v>28531.0724964</v>
          </cell>
          <cell r="P434">
            <v>7</v>
          </cell>
          <cell r="Q434">
            <v>1</v>
          </cell>
          <cell r="R434">
            <v>1</v>
          </cell>
          <cell r="V434">
            <v>1</v>
          </cell>
          <cell r="W434">
            <v>5</v>
          </cell>
          <cell r="Y434">
            <v>5</v>
          </cell>
          <cell r="Z434">
            <v>364</v>
          </cell>
          <cell r="AA434">
            <v>1</v>
          </cell>
        </row>
        <row r="435">
          <cell r="I435">
            <v>549</v>
          </cell>
          <cell r="J435">
            <v>29467.611839500001</v>
          </cell>
          <cell r="P435">
            <v>9</v>
          </cell>
          <cell r="Q435">
            <v>1</v>
          </cell>
          <cell r="R435">
            <v>1</v>
          </cell>
          <cell r="V435">
            <v>1</v>
          </cell>
          <cell r="W435">
            <v>5</v>
          </cell>
          <cell r="Y435">
            <v>5</v>
          </cell>
          <cell r="Z435">
            <v>364</v>
          </cell>
          <cell r="AA435">
            <v>1</v>
          </cell>
        </row>
        <row r="436">
          <cell r="I436">
            <v>551</v>
          </cell>
          <cell r="J436">
            <v>24273.850862300002</v>
          </cell>
          <cell r="P436">
            <v>4</v>
          </cell>
          <cell r="Q436">
            <v>1</v>
          </cell>
          <cell r="R436">
            <v>1</v>
          </cell>
          <cell r="V436">
            <v>1</v>
          </cell>
          <cell r="W436">
            <v>1</v>
          </cell>
          <cell r="Y436">
            <v>1</v>
          </cell>
          <cell r="Z436">
            <v>364</v>
          </cell>
          <cell r="AA436">
            <v>1</v>
          </cell>
        </row>
        <row r="437">
          <cell r="I437">
            <v>552</v>
          </cell>
          <cell r="J437">
            <v>59791.759357100003</v>
          </cell>
          <cell r="P437">
            <v>9</v>
          </cell>
          <cell r="Q437">
            <v>1</v>
          </cell>
          <cell r="R437">
            <v>1</v>
          </cell>
          <cell r="V437">
            <v>1</v>
          </cell>
          <cell r="W437">
            <v>5</v>
          </cell>
          <cell r="Y437">
            <v>5</v>
          </cell>
          <cell r="Z437">
            <v>156</v>
          </cell>
          <cell r="AA437">
            <v>0.75</v>
          </cell>
        </row>
        <row r="438">
          <cell r="I438">
            <v>553</v>
          </cell>
          <cell r="J438">
            <v>28486.367099300001</v>
          </cell>
          <cell r="P438">
            <v>11</v>
          </cell>
          <cell r="Q438">
            <v>1</v>
          </cell>
          <cell r="R438">
            <v>1</v>
          </cell>
          <cell r="V438">
            <v>1</v>
          </cell>
          <cell r="W438">
            <v>5</v>
          </cell>
          <cell r="Y438">
            <v>5</v>
          </cell>
          <cell r="Z438">
            <v>31.2</v>
          </cell>
          <cell r="AA438">
            <v>1</v>
          </cell>
        </row>
        <row r="439">
          <cell r="I439">
            <v>555</v>
          </cell>
          <cell r="J439">
            <v>15100.809937800001</v>
          </cell>
          <cell r="P439">
            <v>11</v>
          </cell>
          <cell r="Q439">
            <v>1</v>
          </cell>
          <cell r="R439">
            <v>1</v>
          </cell>
          <cell r="V439">
            <v>1</v>
          </cell>
          <cell r="W439">
            <v>5</v>
          </cell>
          <cell r="Y439">
            <v>3</v>
          </cell>
          <cell r="Z439">
            <v>364</v>
          </cell>
          <cell r="AA439">
            <v>1</v>
          </cell>
        </row>
        <row r="440">
          <cell r="I440">
            <v>556</v>
          </cell>
          <cell r="J440">
            <v>21344.701109900001</v>
          </cell>
          <cell r="P440">
            <v>1</v>
          </cell>
          <cell r="Q440">
            <v>1</v>
          </cell>
          <cell r="R440">
            <v>1</v>
          </cell>
          <cell r="V440">
            <v>1</v>
          </cell>
          <cell r="W440">
            <v>5</v>
          </cell>
          <cell r="Y440">
            <v>1</v>
          </cell>
          <cell r="Z440">
            <v>31.2</v>
          </cell>
          <cell r="AA440">
            <v>0.75</v>
          </cell>
        </row>
        <row r="441">
          <cell r="I441">
            <v>557</v>
          </cell>
          <cell r="J441">
            <v>25840.237803700002</v>
          </cell>
          <cell r="P441">
            <v>2</v>
          </cell>
          <cell r="Q441">
            <v>1</v>
          </cell>
          <cell r="R441">
            <v>1</v>
          </cell>
          <cell r="V441">
            <v>1</v>
          </cell>
          <cell r="W441">
            <v>5</v>
          </cell>
          <cell r="Y441">
            <v>1</v>
          </cell>
          <cell r="Z441">
            <v>364</v>
          </cell>
          <cell r="AA441">
            <v>1</v>
          </cell>
        </row>
        <row r="442">
          <cell r="I442">
            <v>558</v>
          </cell>
          <cell r="J442">
            <v>31904.909984999998</v>
          </cell>
          <cell r="P442">
            <v>9</v>
          </cell>
          <cell r="Q442">
            <v>1</v>
          </cell>
          <cell r="R442">
            <v>1</v>
          </cell>
          <cell r="V442">
            <v>1</v>
          </cell>
          <cell r="W442">
            <v>1</v>
          </cell>
          <cell r="Y442">
            <v>1</v>
          </cell>
          <cell r="Z442">
            <v>364</v>
          </cell>
          <cell r="AA442">
            <v>1</v>
          </cell>
        </row>
        <row r="443">
          <cell r="I443">
            <v>560</v>
          </cell>
          <cell r="J443">
            <v>16119.003059500001</v>
          </cell>
          <cell r="P443">
            <v>3</v>
          </cell>
          <cell r="Q443">
            <v>1</v>
          </cell>
          <cell r="R443">
            <v>1</v>
          </cell>
          <cell r="V443">
            <v>1</v>
          </cell>
          <cell r="W443">
            <v>5</v>
          </cell>
          <cell r="Y443">
            <v>5</v>
          </cell>
          <cell r="Z443">
            <v>156</v>
          </cell>
          <cell r="AA443">
            <v>0.75</v>
          </cell>
        </row>
        <row r="444">
          <cell r="I444">
            <v>561</v>
          </cell>
          <cell r="J444">
            <v>26057.3826592</v>
          </cell>
          <cell r="P444">
            <v>9</v>
          </cell>
          <cell r="Q444">
            <v>1</v>
          </cell>
          <cell r="R444">
            <v>1</v>
          </cell>
          <cell r="V444">
            <v>1</v>
          </cell>
          <cell r="W444">
            <v>5</v>
          </cell>
          <cell r="Y444">
            <v>1</v>
          </cell>
          <cell r="Z444">
            <v>364</v>
          </cell>
          <cell r="AA444">
            <v>1</v>
          </cell>
        </row>
        <row r="445">
          <cell r="I445">
            <v>562</v>
          </cell>
          <cell r="J445">
            <v>30185.844012000001</v>
          </cell>
          <cell r="P445">
            <v>1</v>
          </cell>
          <cell r="Q445">
            <v>1</v>
          </cell>
          <cell r="R445">
            <v>1</v>
          </cell>
          <cell r="V445">
            <v>1</v>
          </cell>
          <cell r="W445">
            <v>1</v>
          </cell>
          <cell r="Y445">
            <v>1</v>
          </cell>
          <cell r="Z445">
            <v>156</v>
          </cell>
          <cell r="AA445">
            <v>1</v>
          </cell>
        </row>
        <row r="446">
          <cell r="I446">
            <v>563</v>
          </cell>
          <cell r="J446">
            <v>19531.279560800001</v>
          </cell>
          <cell r="P446">
            <v>5</v>
          </cell>
          <cell r="Q446">
            <v>1</v>
          </cell>
          <cell r="R446">
            <v>1</v>
          </cell>
          <cell r="V446">
            <v>1</v>
          </cell>
          <cell r="W446">
            <v>1</v>
          </cell>
          <cell r="Y446">
            <v>1</v>
          </cell>
          <cell r="Z446">
            <v>364</v>
          </cell>
          <cell r="AA446">
            <v>0.75</v>
          </cell>
        </row>
        <row r="447">
          <cell r="I447">
            <v>564</v>
          </cell>
          <cell r="J447">
            <v>24261.8102616</v>
          </cell>
          <cell r="P447">
            <v>7</v>
          </cell>
          <cell r="Q447">
            <v>1</v>
          </cell>
          <cell r="R447">
            <v>1</v>
          </cell>
          <cell r="V447">
            <v>1</v>
          </cell>
          <cell r="W447">
            <v>1</v>
          </cell>
          <cell r="Y447">
            <v>1</v>
          </cell>
          <cell r="Z447">
            <v>156</v>
          </cell>
          <cell r="AA447">
            <v>1</v>
          </cell>
        </row>
        <row r="448">
          <cell r="I448">
            <v>565</v>
          </cell>
          <cell r="J448">
            <v>22054.8795503</v>
          </cell>
          <cell r="P448">
            <v>1</v>
          </cell>
          <cell r="Q448">
            <v>1</v>
          </cell>
          <cell r="R448">
            <v>1</v>
          </cell>
          <cell r="V448">
            <v>1</v>
          </cell>
          <cell r="W448">
            <v>1</v>
          </cell>
          <cell r="Y448">
            <v>1</v>
          </cell>
          <cell r="Z448">
            <v>156</v>
          </cell>
          <cell r="AA448">
            <v>0.75</v>
          </cell>
        </row>
        <row r="449">
          <cell r="I449">
            <v>566</v>
          </cell>
          <cell r="J449">
            <v>35121.750343899999</v>
          </cell>
          <cell r="P449">
            <v>1</v>
          </cell>
          <cell r="Q449">
            <v>1</v>
          </cell>
          <cell r="R449">
            <v>1</v>
          </cell>
          <cell r="V449">
            <v>1</v>
          </cell>
          <cell r="W449">
            <v>5</v>
          </cell>
          <cell r="Y449">
            <v>5</v>
          </cell>
          <cell r="Z449">
            <v>156</v>
          </cell>
          <cell r="AA449">
            <v>1</v>
          </cell>
        </row>
        <row r="450">
          <cell r="I450">
            <v>569</v>
          </cell>
          <cell r="J450">
            <v>35808.824156499999</v>
          </cell>
          <cell r="P450">
            <v>5</v>
          </cell>
          <cell r="Q450">
            <v>1</v>
          </cell>
          <cell r="R450">
            <v>1</v>
          </cell>
          <cell r="V450">
            <v>1</v>
          </cell>
          <cell r="W450">
            <v>1</v>
          </cell>
          <cell r="Y450">
            <v>1</v>
          </cell>
          <cell r="Z450">
            <v>156</v>
          </cell>
          <cell r="AA450">
            <v>1</v>
          </cell>
        </row>
        <row r="451">
          <cell r="I451">
            <v>570</v>
          </cell>
          <cell r="J451">
            <v>22807.338338599999</v>
          </cell>
          <cell r="P451">
            <v>9</v>
          </cell>
          <cell r="Q451">
            <v>1</v>
          </cell>
          <cell r="R451">
            <v>1</v>
          </cell>
          <cell r="V451">
            <v>1</v>
          </cell>
          <cell r="W451">
            <v>5</v>
          </cell>
          <cell r="Y451">
            <v>5</v>
          </cell>
          <cell r="Z451">
            <v>156</v>
          </cell>
          <cell r="AA451">
            <v>0.75</v>
          </cell>
        </row>
        <row r="452">
          <cell r="I452">
            <v>571</v>
          </cell>
          <cell r="J452">
            <v>27830.083807700001</v>
          </cell>
          <cell r="P452">
            <v>2</v>
          </cell>
          <cell r="Q452">
            <v>1</v>
          </cell>
          <cell r="R452">
            <v>1</v>
          </cell>
          <cell r="V452">
            <v>1</v>
          </cell>
          <cell r="W452">
            <v>5</v>
          </cell>
          <cell r="Y452">
            <v>2</v>
          </cell>
          <cell r="Z452">
            <v>364</v>
          </cell>
          <cell r="AA452">
            <v>0.75</v>
          </cell>
        </row>
        <row r="453">
          <cell r="I453">
            <v>572</v>
          </cell>
          <cell r="J453">
            <v>34281.694646600001</v>
          </cell>
          <cell r="P453">
            <v>2</v>
          </cell>
          <cell r="Q453">
            <v>1</v>
          </cell>
          <cell r="R453">
            <v>1</v>
          </cell>
          <cell r="V453">
            <v>1</v>
          </cell>
          <cell r="W453">
            <v>5</v>
          </cell>
          <cell r="Y453">
            <v>1</v>
          </cell>
          <cell r="Z453">
            <v>364</v>
          </cell>
          <cell r="AA453">
            <v>1</v>
          </cell>
        </row>
        <row r="454">
          <cell r="I454">
            <v>573</v>
          </cell>
          <cell r="J454">
            <v>25677.965246700001</v>
          </cell>
          <cell r="P454">
            <v>7</v>
          </cell>
          <cell r="Q454">
            <v>1</v>
          </cell>
          <cell r="R454">
            <v>1</v>
          </cell>
          <cell r="V454">
            <v>1</v>
          </cell>
          <cell r="W454">
            <v>5</v>
          </cell>
          <cell r="Y454">
            <v>1</v>
          </cell>
          <cell r="Z454">
            <v>364</v>
          </cell>
          <cell r="AA454">
            <v>1</v>
          </cell>
        </row>
        <row r="455">
          <cell r="I455">
            <v>575</v>
          </cell>
          <cell r="J455">
            <v>48242.751844600003</v>
          </cell>
          <cell r="P455">
            <v>3</v>
          </cell>
          <cell r="Q455">
            <v>1</v>
          </cell>
          <cell r="R455">
            <v>1</v>
          </cell>
          <cell r="V455">
            <v>1</v>
          </cell>
          <cell r="W455">
            <v>5</v>
          </cell>
          <cell r="Y455">
            <v>1</v>
          </cell>
          <cell r="Z455">
            <v>650</v>
          </cell>
          <cell r="AA455">
            <v>1</v>
          </cell>
        </row>
        <row r="456">
          <cell r="I456">
            <v>576</v>
          </cell>
          <cell r="J456">
            <v>22132.6167766</v>
          </cell>
          <cell r="P456">
            <v>8</v>
          </cell>
          <cell r="Q456">
            <v>1</v>
          </cell>
          <cell r="R456">
            <v>1</v>
          </cell>
          <cell r="V456">
            <v>1</v>
          </cell>
          <cell r="W456">
            <v>1</v>
          </cell>
          <cell r="Y456">
            <v>1</v>
          </cell>
          <cell r="Z456">
            <v>1014</v>
          </cell>
          <cell r="AA456">
            <v>1</v>
          </cell>
        </row>
        <row r="457">
          <cell r="I457">
            <v>577</v>
          </cell>
          <cell r="J457">
            <v>35537.6325879</v>
          </cell>
          <cell r="P457">
            <v>1</v>
          </cell>
          <cell r="Q457">
            <v>1</v>
          </cell>
          <cell r="R457">
            <v>1</v>
          </cell>
          <cell r="V457">
            <v>1</v>
          </cell>
          <cell r="W457">
            <v>5</v>
          </cell>
          <cell r="Y457">
            <v>1</v>
          </cell>
          <cell r="Z457">
            <v>31.2</v>
          </cell>
          <cell r="AA457">
            <v>1</v>
          </cell>
        </row>
        <row r="458">
          <cell r="I458">
            <v>578</v>
          </cell>
          <cell r="J458">
            <v>22742.4361599</v>
          </cell>
          <cell r="P458">
            <v>10</v>
          </cell>
          <cell r="Q458">
            <v>1</v>
          </cell>
          <cell r="R458">
            <v>1</v>
          </cell>
          <cell r="V458">
            <v>1</v>
          </cell>
          <cell r="W458">
            <v>5</v>
          </cell>
          <cell r="Y458">
            <v>1</v>
          </cell>
          <cell r="Z458">
            <v>364</v>
          </cell>
          <cell r="AA458">
            <v>1</v>
          </cell>
        </row>
        <row r="459">
          <cell r="I459">
            <v>579</v>
          </cell>
          <cell r="J459">
            <v>20897.159307900001</v>
          </cell>
          <cell r="P459">
            <v>6</v>
          </cell>
          <cell r="Q459">
            <v>1</v>
          </cell>
          <cell r="R459">
            <v>1</v>
          </cell>
          <cell r="V459">
            <v>1</v>
          </cell>
          <cell r="W459">
            <v>5</v>
          </cell>
          <cell r="Y459">
            <v>5</v>
          </cell>
          <cell r="Z459">
            <v>364</v>
          </cell>
          <cell r="AA459">
            <v>0.75</v>
          </cell>
        </row>
        <row r="460">
          <cell r="I460">
            <v>580</v>
          </cell>
          <cell r="J460">
            <v>34415.717740599997</v>
          </cell>
          <cell r="P460">
            <v>5</v>
          </cell>
          <cell r="Q460">
            <v>1</v>
          </cell>
          <cell r="R460">
            <v>1</v>
          </cell>
          <cell r="V460">
            <v>1</v>
          </cell>
          <cell r="W460">
            <v>5</v>
          </cell>
          <cell r="Y460">
            <v>5</v>
          </cell>
          <cell r="Z460">
            <v>156</v>
          </cell>
          <cell r="AA460">
            <v>1</v>
          </cell>
        </row>
        <row r="461">
          <cell r="I461">
            <v>582</v>
          </cell>
          <cell r="J461">
            <v>30199.035483600001</v>
          </cell>
          <cell r="P461">
            <v>2</v>
          </cell>
          <cell r="Q461">
            <v>1</v>
          </cell>
          <cell r="R461">
            <v>1</v>
          </cell>
          <cell r="V461">
            <v>1</v>
          </cell>
          <cell r="W461">
            <v>1</v>
          </cell>
          <cell r="Y461">
            <v>1</v>
          </cell>
          <cell r="Z461">
            <v>31.2</v>
          </cell>
          <cell r="AA461">
            <v>1</v>
          </cell>
        </row>
        <row r="462">
          <cell r="I462">
            <v>583</v>
          </cell>
          <cell r="J462">
            <v>33889.434782700002</v>
          </cell>
          <cell r="P462">
            <v>4</v>
          </cell>
          <cell r="Q462">
            <v>1</v>
          </cell>
          <cell r="R462">
            <v>1</v>
          </cell>
          <cell r="V462">
            <v>1</v>
          </cell>
          <cell r="W462">
            <v>1</v>
          </cell>
          <cell r="Y462">
            <v>1</v>
          </cell>
          <cell r="Z462">
            <v>156</v>
          </cell>
          <cell r="AA462">
            <v>1</v>
          </cell>
        </row>
        <row r="463">
          <cell r="I463">
            <v>584</v>
          </cell>
          <cell r="J463">
            <v>23269.251043</v>
          </cell>
          <cell r="P463">
            <v>3</v>
          </cell>
          <cell r="Q463">
            <v>1</v>
          </cell>
          <cell r="R463">
            <v>1</v>
          </cell>
          <cell r="V463">
            <v>1</v>
          </cell>
          <cell r="W463">
            <v>1</v>
          </cell>
          <cell r="Y463">
            <v>1</v>
          </cell>
          <cell r="Z463">
            <v>650</v>
          </cell>
          <cell r="AA463">
            <v>1</v>
          </cell>
        </row>
        <row r="464">
          <cell r="I464">
            <v>585</v>
          </cell>
          <cell r="J464">
            <v>22333.560845799999</v>
          </cell>
          <cell r="P464">
            <v>3</v>
          </cell>
          <cell r="Q464">
            <v>1</v>
          </cell>
          <cell r="R464">
            <v>1</v>
          </cell>
          <cell r="V464">
            <v>1</v>
          </cell>
          <cell r="W464">
            <v>5</v>
          </cell>
          <cell r="Y464">
            <v>1</v>
          </cell>
          <cell r="Z464">
            <v>156</v>
          </cell>
          <cell r="AA464">
            <v>1</v>
          </cell>
        </row>
        <row r="465">
          <cell r="I465">
            <v>586</v>
          </cell>
          <cell r="J465">
            <v>27015.628564800001</v>
          </cell>
          <cell r="P465">
            <v>3</v>
          </cell>
          <cell r="Q465">
            <v>1</v>
          </cell>
          <cell r="R465">
            <v>1</v>
          </cell>
          <cell r="V465">
            <v>1</v>
          </cell>
          <cell r="W465">
            <v>5</v>
          </cell>
          <cell r="Y465">
            <v>1</v>
          </cell>
          <cell r="Z465">
            <v>650</v>
          </cell>
          <cell r="AA465">
            <v>1</v>
          </cell>
        </row>
        <row r="466">
          <cell r="I466">
            <v>587</v>
          </cell>
          <cell r="J466">
            <v>24902.138019099999</v>
          </cell>
          <cell r="P466">
            <v>8</v>
          </cell>
          <cell r="Q466">
            <v>1</v>
          </cell>
          <cell r="R466">
            <v>1</v>
          </cell>
          <cell r="V466">
            <v>1</v>
          </cell>
          <cell r="W466">
            <v>5</v>
          </cell>
          <cell r="Y466">
            <v>1</v>
          </cell>
          <cell r="Z466">
            <v>156</v>
          </cell>
          <cell r="AA466">
            <v>1</v>
          </cell>
        </row>
        <row r="467">
          <cell r="I467">
            <v>588</v>
          </cell>
          <cell r="J467">
            <v>24311.475678899998</v>
          </cell>
          <cell r="P467">
            <v>5</v>
          </cell>
          <cell r="Q467">
            <v>1</v>
          </cell>
          <cell r="R467">
            <v>1</v>
          </cell>
          <cell r="V467">
            <v>1</v>
          </cell>
          <cell r="W467">
            <v>5</v>
          </cell>
          <cell r="Y467">
            <v>1</v>
          </cell>
          <cell r="Z467">
            <v>364</v>
          </cell>
          <cell r="AA467">
            <v>1</v>
          </cell>
        </row>
        <row r="468">
          <cell r="I468">
            <v>589</v>
          </cell>
          <cell r="J468">
            <v>22464.6060282</v>
          </cell>
          <cell r="P468">
            <v>1</v>
          </cell>
          <cell r="Q468">
            <v>1</v>
          </cell>
          <cell r="R468">
            <v>1</v>
          </cell>
          <cell r="V468">
            <v>1</v>
          </cell>
          <cell r="W468">
            <v>5</v>
          </cell>
          <cell r="Y468">
            <v>1</v>
          </cell>
          <cell r="Z468">
            <v>650</v>
          </cell>
          <cell r="AA468">
            <v>0.75</v>
          </cell>
        </row>
        <row r="469">
          <cell r="I469">
            <v>590</v>
          </cell>
          <cell r="J469">
            <v>13303.094469</v>
          </cell>
          <cell r="P469">
            <v>10</v>
          </cell>
          <cell r="Q469">
            <v>1</v>
          </cell>
          <cell r="R469">
            <v>1</v>
          </cell>
          <cell r="V469">
            <v>1</v>
          </cell>
          <cell r="W469">
            <v>5</v>
          </cell>
          <cell r="Y469">
            <v>3</v>
          </cell>
          <cell r="Z469">
            <v>156</v>
          </cell>
          <cell r="AA469">
            <v>1</v>
          </cell>
        </row>
        <row r="470">
          <cell r="I470">
            <v>591</v>
          </cell>
          <cell r="J470">
            <v>31001.205331900001</v>
          </cell>
          <cell r="P470">
            <v>8</v>
          </cell>
          <cell r="Q470">
            <v>1</v>
          </cell>
          <cell r="R470">
            <v>1</v>
          </cell>
          <cell r="V470">
            <v>1</v>
          </cell>
          <cell r="W470">
            <v>5</v>
          </cell>
          <cell r="Y470">
            <v>5</v>
          </cell>
          <cell r="Z470">
            <v>364</v>
          </cell>
          <cell r="AA470">
            <v>1</v>
          </cell>
        </row>
        <row r="471">
          <cell r="I471">
            <v>592</v>
          </cell>
          <cell r="J471">
            <v>25355.7065711</v>
          </cell>
          <cell r="P471">
            <v>4</v>
          </cell>
          <cell r="Q471">
            <v>1</v>
          </cell>
          <cell r="R471">
            <v>1</v>
          </cell>
          <cell r="V471">
            <v>1</v>
          </cell>
          <cell r="W471">
            <v>5</v>
          </cell>
          <cell r="Y471">
            <v>3</v>
          </cell>
          <cell r="Z471">
            <v>364</v>
          </cell>
          <cell r="AA471">
            <v>1</v>
          </cell>
        </row>
        <row r="472">
          <cell r="I472">
            <v>594</v>
          </cell>
          <cell r="J472">
            <v>29553.203062100001</v>
          </cell>
          <cell r="P472">
            <v>2</v>
          </cell>
          <cell r="Q472">
            <v>1</v>
          </cell>
          <cell r="R472">
            <v>1</v>
          </cell>
          <cell r="V472">
            <v>1</v>
          </cell>
          <cell r="W472">
            <v>1</v>
          </cell>
          <cell r="Y472">
            <v>1</v>
          </cell>
          <cell r="Z472">
            <v>156</v>
          </cell>
          <cell r="AA472">
            <v>1</v>
          </cell>
        </row>
        <row r="473">
          <cell r="I473">
            <v>595</v>
          </cell>
          <cell r="J473">
            <v>33225.585948599997</v>
          </cell>
          <cell r="P473">
            <v>3</v>
          </cell>
          <cell r="Q473">
            <v>1</v>
          </cell>
          <cell r="R473">
            <v>1</v>
          </cell>
          <cell r="V473">
            <v>1</v>
          </cell>
          <cell r="W473">
            <v>1</v>
          </cell>
          <cell r="Y473">
            <v>1</v>
          </cell>
          <cell r="Z473">
            <v>364</v>
          </cell>
          <cell r="AA473">
            <v>0.75</v>
          </cell>
        </row>
        <row r="474">
          <cell r="I474">
            <v>596</v>
          </cell>
          <cell r="J474">
            <v>31904.909984999998</v>
          </cell>
          <cell r="P474">
            <v>1</v>
          </cell>
          <cell r="Q474">
            <v>1</v>
          </cell>
          <cell r="R474">
            <v>1</v>
          </cell>
          <cell r="V474">
            <v>1</v>
          </cell>
          <cell r="W474">
            <v>1</v>
          </cell>
          <cell r="Y474">
            <v>1</v>
          </cell>
          <cell r="Z474">
            <v>364</v>
          </cell>
          <cell r="AA474">
            <v>1</v>
          </cell>
        </row>
        <row r="475">
          <cell r="I475">
            <v>597</v>
          </cell>
          <cell r="J475">
            <v>6159.1240791999999</v>
          </cell>
          <cell r="P475">
            <v>1</v>
          </cell>
          <cell r="Q475">
            <v>1</v>
          </cell>
          <cell r="R475">
            <v>1</v>
          </cell>
          <cell r="V475">
            <v>1</v>
          </cell>
          <cell r="W475">
            <v>5</v>
          </cell>
          <cell r="Y475">
            <v>5</v>
          </cell>
          <cell r="Z475">
            <v>156</v>
          </cell>
          <cell r="AA475">
            <v>0.75</v>
          </cell>
        </row>
        <row r="476">
          <cell r="I476">
            <v>598</v>
          </cell>
          <cell r="J476">
            <v>26211.096204199999</v>
          </cell>
          <cell r="P476">
            <v>1</v>
          </cell>
          <cell r="Q476">
            <v>1</v>
          </cell>
          <cell r="R476">
            <v>1</v>
          </cell>
          <cell r="V476">
            <v>1</v>
          </cell>
          <cell r="W476">
            <v>5</v>
          </cell>
          <cell r="Y476">
            <v>1</v>
          </cell>
          <cell r="Z476">
            <v>156</v>
          </cell>
          <cell r="AA476">
            <v>1</v>
          </cell>
        </row>
        <row r="477">
          <cell r="I477">
            <v>600</v>
          </cell>
          <cell r="J477">
            <v>4124.3213489999998</v>
          </cell>
          <cell r="P477">
            <v>7</v>
          </cell>
          <cell r="Q477">
            <v>1</v>
          </cell>
          <cell r="R477">
            <v>1</v>
          </cell>
          <cell r="V477">
            <v>1</v>
          </cell>
          <cell r="W477">
            <v>5</v>
          </cell>
          <cell r="Y477">
            <v>5</v>
          </cell>
          <cell r="Z477">
            <v>156</v>
          </cell>
          <cell r="AA477">
            <v>1</v>
          </cell>
        </row>
        <row r="478">
          <cell r="I478">
            <v>601</v>
          </cell>
          <cell r="J478">
            <v>23051.657221099998</v>
          </cell>
          <cell r="P478">
            <v>5</v>
          </cell>
          <cell r="Q478">
            <v>1</v>
          </cell>
          <cell r="R478">
            <v>1</v>
          </cell>
          <cell r="V478">
            <v>1</v>
          </cell>
          <cell r="W478">
            <v>5</v>
          </cell>
          <cell r="Y478">
            <v>5</v>
          </cell>
          <cell r="Z478">
            <v>364</v>
          </cell>
          <cell r="AA478">
            <v>1</v>
          </cell>
        </row>
        <row r="479">
          <cell r="I479">
            <v>602</v>
          </cell>
          <cell r="J479">
            <v>29678.9003519</v>
          </cell>
          <cell r="P479">
            <v>7</v>
          </cell>
          <cell r="Q479">
            <v>1</v>
          </cell>
          <cell r="R479">
            <v>1</v>
          </cell>
          <cell r="V479">
            <v>1</v>
          </cell>
          <cell r="W479">
            <v>5</v>
          </cell>
          <cell r="Y479">
            <v>1</v>
          </cell>
          <cell r="Z479">
            <v>1014</v>
          </cell>
          <cell r="AA479">
            <v>1</v>
          </cell>
        </row>
        <row r="480">
          <cell r="I480">
            <v>606</v>
          </cell>
          <cell r="J480">
            <v>43872.593160299999</v>
          </cell>
          <cell r="P480">
            <v>9</v>
          </cell>
          <cell r="Q480">
            <v>1</v>
          </cell>
          <cell r="R480">
            <v>1</v>
          </cell>
          <cell r="V480">
            <v>1</v>
          </cell>
          <cell r="W480">
            <v>1</v>
          </cell>
          <cell r="Y480">
            <v>1</v>
          </cell>
          <cell r="Z480">
            <v>364</v>
          </cell>
          <cell r="AA480">
            <v>1</v>
          </cell>
        </row>
        <row r="481">
          <cell r="I481">
            <v>607</v>
          </cell>
          <cell r="J481">
            <v>31305.561627899999</v>
          </cell>
          <cell r="P481">
            <v>3</v>
          </cell>
          <cell r="Q481">
            <v>1</v>
          </cell>
          <cell r="R481">
            <v>1</v>
          </cell>
          <cell r="V481">
            <v>1</v>
          </cell>
          <cell r="W481">
            <v>5</v>
          </cell>
          <cell r="Y481">
            <v>1</v>
          </cell>
          <cell r="Z481">
            <v>364</v>
          </cell>
          <cell r="AA481">
            <v>1</v>
          </cell>
        </row>
        <row r="482">
          <cell r="I482">
            <v>608</v>
          </cell>
          <cell r="J482">
            <v>35421.192393899997</v>
          </cell>
          <cell r="P482">
            <v>4</v>
          </cell>
          <cell r="Q482">
            <v>1</v>
          </cell>
          <cell r="R482">
            <v>1</v>
          </cell>
          <cell r="V482">
            <v>0</v>
          </cell>
          <cell r="W482">
            <v>99</v>
          </cell>
          <cell r="Y482">
            <v>5</v>
          </cell>
          <cell r="Z482">
            <v>31.2</v>
          </cell>
          <cell r="AA482">
            <v>0</v>
          </cell>
        </row>
        <row r="483">
          <cell r="I483">
            <v>609</v>
          </cell>
          <cell r="J483">
            <v>30293.0647728</v>
          </cell>
          <cell r="P483">
            <v>10</v>
          </cell>
          <cell r="Q483">
            <v>1</v>
          </cell>
          <cell r="R483">
            <v>1</v>
          </cell>
          <cell r="V483">
            <v>1</v>
          </cell>
          <cell r="W483">
            <v>5</v>
          </cell>
          <cell r="Y483">
            <v>1</v>
          </cell>
          <cell r="Z483">
            <v>364</v>
          </cell>
          <cell r="AA483">
            <v>1</v>
          </cell>
        </row>
        <row r="484">
          <cell r="I484">
            <v>610</v>
          </cell>
          <cell r="J484">
            <v>34572.066300400002</v>
          </cell>
          <cell r="P484">
            <v>6</v>
          </cell>
          <cell r="Q484">
            <v>1</v>
          </cell>
          <cell r="R484">
            <v>1</v>
          </cell>
          <cell r="V484">
            <v>1</v>
          </cell>
          <cell r="W484">
            <v>5</v>
          </cell>
          <cell r="Y484">
            <v>5</v>
          </cell>
          <cell r="Z484">
            <v>364</v>
          </cell>
          <cell r="AA484">
            <v>1</v>
          </cell>
        </row>
        <row r="485">
          <cell r="I485">
            <v>611</v>
          </cell>
          <cell r="J485">
            <v>30598.5415178</v>
          </cell>
          <cell r="P485">
            <v>7</v>
          </cell>
          <cell r="Q485">
            <v>1</v>
          </cell>
          <cell r="R485">
            <v>1</v>
          </cell>
          <cell r="V485">
            <v>1</v>
          </cell>
          <cell r="W485">
            <v>5</v>
          </cell>
          <cell r="Y485">
            <v>1</v>
          </cell>
          <cell r="Z485">
            <v>156</v>
          </cell>
          <cell r="AA485">
            <v>1</v>
          </cell>
        </row>
        <row r="486">
          <cell r="I486">
            <v>612</v>
          </cell>
          <cell r="J486">
            <v>19621.297400700001</v>
          </cell>
          <cell r="P486">
            <v>2</v>
          </cell>
          <cell r="Q486">
            <v>1</v>
          </cell>
          <cell r="R486">
            <v>1</v>
          </cell>
          <cell r="V486">
            <v>1</v>
          </cell>
          <cell r="W486">
            <v>5</v>
          </cell>
          <cell r="Y486">
            <v>1</v>
          </cell>
          <cell r="Z486">
            <v>650</v>
          </cell>
          <cell r="AA486">
            <v>1</v>
          </cell>
        </row>
        <row r="487">
          <cell r="I487">
            <v>613</v>
          </cell>
          <cell r="J487">
            <v>24945.732939099998</v>
          </cell>
          <cell r="P487">
            <v>4</v>
          </cell>
          <cell r="Q487">
            <v>1</v>
          </cell>
          <cell r="R487">
            <v>1</v>
          </cell>
          <cell r="V487">
            <v>1</v>
          </cell>
          <cell r="W487">
            <v>1</v>
          </cell>
          <cell r="Y487">
            <v>1</v>
          </cell>
          <cell r="Z487">
            <v>364</v>
          </cell>
          <cell r="AA487">
            <v>1</v>
          </cell>
        </row>
        <row r="488">
          <cell r="I488">
            <v>616</v>
          </cell>
          <cell r="J488">
            <v>5288.4127979000004</v>
          </cell>
          <cell r="P488">
            <v>3</v>
          </cell>
          <cell r="Q488">
            <v>1</v>
          </cell>
          <cell r="R488">
            <v>1</v>
          </cell>
          <cell r="V488">
            <v>0</v>
          </cell>
          <cell r="W488">
            <v>99</v>
          </cell>
          <cell r="Y488">
            <v>1</v>
          </cell>
          <cell r="Z488">
            <v>364</v>
          </cell>
          <cell r="AA488">
            <v>0</v>
          </cell>
        </row>
        <row r="489">
          <cell r="I489">
            <v>617</v>
          </cell>
          <cell r="J489">
            <v>51385.169098300001</v>
          </cell>
          <cell r="P489">
            <v>2</v>
          </cell>
          <cell r="Q489">
            <v>1</v>
          </cell>
          <cell r="R489">
            <v>1</v>
          </cell>
          <cell r="V489">
            <v>0</v>
          </cell>
          <cell r="W489">
            <v>99</v>
          </cell>
          <cell r="Y489">
            <v>95</v>
          </cell>
          <cell r="Z489">
            <v>31.2</v>
          </cell>
          <cell r="AA489">
            <v>0</v>
          </cell>
        </row>
        <row r="490">
          <cell r="I490">
            <v>618</v>
          </cell>
          <cell r="J490">
            <v>34201.303019600004</v>
          </cell>
          <cell r="P490">
            <v>9</v>
          </cell>
          <cell r="Q490">
            <v>1</v>
          </cell>
          <cell r="R490">
            <v>1</v>
          </cell>
          <cell r="V490">
            <v>1</v>
          </cell>
          <cell r="W490">
            <v>5</v>
          </cell>
          <cell r="Y490">
            <v>1</v>
          </cell>
          <cell r="Z490">
            <v>156</v>
          </cell>
          <cell r="AA490">
            <v>1</v>
          </cell>
        </row>
        <row r="491">
          <cell r="I491">
            <v>619</v>
          </cell>
          <cell r="J491">
            <v>27015.628564800001</v>
          </cell>
          <cell r="P491">
            <v>1</v>
          </cell>
          <cell r="Q491">
            <v>1</v>
          </cell>
          <cell r="R491">
            <v>1</v>
          </cell>
          <cell r="V491">
            <v>1</v>
          </cell>
          <cell r="W491">
            <v>5</v>
          </cell>
          <cell r="Y491">
            <v>1</v>
          </cell>
          <cell r="Z491">
            <v>650</v>
          </cell>
          <cell r="AA491">
            <v>1</v>
          </cell>
        </row>
        <row r="492">
          <cell r="I492">
            <v>620</v>
          </cell>
          <cell r="J492">
            <v>13299.2939687</v>
          </cell>
          <cell r="P492">
            <v>1</v>
          </cell>
          <cell r="Q492">
            <v>1</v>
          </cell>
          <cell r="R492">
            <v>1</v>
          </cell>
          <cell r="V492">
            <v>1</v>
          </cell>
          <cell r="W492">
            <v>5</v>
          </cell>
          <cell r="Y492">
            <v>1</v>
          </cell>
          <cell r="Z492">
            <v>1014</v>
          </cell>
          <cell r="AA492">
            <v>1</v>
          </cell>
        </row>
        <row r="493">
          <cell r="I493">
            <v>621</v>
          </cell>
          <cell r="J493">
            <v>27465.193036199998</v>
          </cell>
          <cell r="P493">
            <v>4</v>
          </cell>
          <cell r="Q493">
            <v>1</v>
          </cell>
          <cell r="R493">
            <v>1</v>
          </cell>
          <cell r="V493">
            <v>1</v>
          </cell>
          <cell r="W493">
            <v>5</v>
          </cell>
          <cell r="Y493">
            <v>1</v>
          </cell>
          <cell r="Z493">
            <v>156</v>
          </cell>
          <cell r="AA493">
            <v>0.75</v>
          </cell>
        </row>
        <row r="494">
          <cell r="I494">
            <v>622</v>
          </cell>
          <cell r="J494">
            <v>29556.513797600001</v>
          </cell>
          <cell r="P494">
            <v>5</v>
          </cell>
          <cell r="Q494">
            <v>1</v>
          </cell>
          <cell r="R494">
            <v>1</v>
          </cell>
          <cell r="V494">
            <v>1</v>
          </cell>
          <cell r="W494">
            <v>5</v>
          </cell>
          <cell r="Y494">
            <v>3</v>
          </cell>
          <cell r="Z494">
            <v>156</v>
          </cell>
          <cell r="AA494">
            <v>1</v>
          </cell>
        </row>
        <row r="495">
          <cell r="I495">
            <v>623</v>
          </cell>
          <cell r="J495">
            <v>29637.1076201</v>
          </cell>
          <cell r="P495">
            <v>1</v>
          </cell>
          <cell r="Q495">
            <v>1</v>
          </cell>
          <cell r="R495">
            <v>1</v>
          </cell>
          <cell r="V495">
            <v>1</v>
          </cell>
          <cell r="W495">
            <v>5</v>
          </cell>
          <cell r="Y495">
            <v>1</v>
          </cell>
          <cell r="Z495">
            <v>156</v>
          </cell>
          <cell r="AA495">
            <v>1</v>
          </cell>
        </row>
        <row r="496">
          <cell r="I496">
            <v>624</v>
          </cell>
          <cell r="J496">
            <v>28054.601121799999</v>
          </cell>
          <cell r="P496">
            <v>5</v>
          </cell>
          <cell r="Q496">
            <v>1</v>
          </cell>
          <cell r="R496">
            <v>1</v>
          </cell>
          <cell r="V496">
            <v>1</v>
          </cell>
          <cell r="W496">
            <v>5</v>
          </cell>
          <cell r="Y496">
            <v>5</v>
          </cell>
          <cell r="Z496">
            <v>1014</v>
          </cell>
          <cell r="AA496">
            <v>1</v>
          </cell>
        </row>
        <row r="497">
          <cell r="I497">
            <v>625</v>
          </cell>
          <cell r="J497">
            <v>22742.4361599</v>
          </cell>
          <cell r="P497">
            <v>7</v>
          </cell>
          <cell r="Q497">
            <v>1</v>
          </cell>
          <cell r="R497">
            <v>1</v>
          </cell>
          <cell r="V497">
            <v>1</v>
          </cell>
          <cell r="W497">
            <v>5</v>
          </cell>
          <cell r="Y497">
            <v>5</v>
          </cell>
          <cell r="Z497">
            <v>364</v>
          </cell>
          <cell r="AA497">
            <v>1</v>
          </cell>
        </row>
        <row r="498">
          <cell r="I498">
            <v>626</v>
          </cell>
          <cell r="J498">
            <v>27042.033588800001</v>
          </cell>
          <cell r="P498">
            <v>9</v>
          </cell>
          <cell r="Q498">
            <v>1</v>
          </cell>
          <cell r="R498">
            <v>1</v>
          </cell>
          <cell r="V498">
            <v>1</v>
          </cell>
          <cell r="W498">
            <v>5</v>
          </cell>
          <cell r="Y498">
            <v>1</v>
          </cell>
          <cell r="Z498">
            <v>364</v>
          </cell>
          <cell r="AA498">
            <v>1</v>
          </cell>
        </row>
        <row r="499">
          <cell r="I499">
            <v>627</v>
          </cell>
          <cell r="J499">
            <v>30484.816158500002</v>
          </cell>
          <cell r="P499">
            <v>6</v>
          </cell>
          <cell r="Q499">
            <v>1</v>
          </cell>
          <cell r="R499">
            <v>1</v>
          </cell>
          <cell r="V499">
            <v>0</v>
          </cell>
          <cell r="W499">
            <v>99</v>
          </cell>
          <cell r="Y499">
            <v>5</v>
          </cell>
          <cell r="Z499">
            <v>364</v>
          </cell>
          <cell r="AA499">
            <v>0</v>
          </cell>
        </row>
        <row r="500">
          <cell r="I500">
            <v>628</v>
          </cell>
          <cell r="J500">
            <v>30842.501128299999</v>
          </cell>
          <cell r="P500">
            <v>1</v>
          </cell>
          <cell r="Q500">
            <v>1</v>
          </cell>
          <cell r="R500">
            <v>1</v>
          </cell>
          <cell r="V500">
            <v>1</v>
          </cell>
          <cell r="W500">
            <v>1</v>
          </cell>
          <cell r="Y500">
            <v>1</v>
          </cell>
          <cell r="Z500">
            <v>364</v>
          </cell>
          <cell r="AA500">
            <v>1</v>
          </cell>
        </row>
        <row r="501">
          <cell r="I501">
            <v>629</v>
          </cell>
          <cell r="J501">
            <v>36926.192730700001</v>
          </cell>
          <cell r="P501">
            <v>8</v>
          </cell>
          <cell r="Q501">
            <v>1</v>
          </cell>
          <cell r="R501">
            <v>1</v>
          </cell>
          <cell r="V501">
            <v>1</v>
          </cell>
          <cell r="W501">
            <v>1</v>
          </cell>
          <cell r="Y501">
            <v>1</v>
          </cell>
          <cell r="Z501">
            <v>156</v>
          </cell>
          <cell r="AA501">
            <v>1</v>
          </cell>
        </row>
        <row r="502">
          <cell r="I502">
            <v>632</v>
          </cell>
          <cell r="J502">
            <v>22385.237865499999</v>
          </cell>
          <cell r="P502">
            <v>6</v>
          </cell>
          <cell r="Q502">
            <v>1</v>
          </cell>
          <cell r="R502">
            <v>1</v>
          </cell>
          <cell r="V502">
            <v>1</v>
          </cell>
          <cell r="W502">
            <v>5</v>
          </cell>
          <cell r="Y502">
            <v>7</v>
          </cell>
          <cell r="Z502">
            <v>364</v>
          </cell>
          <cell r="AA502">
            <v>0.75</v>
          </cell>
        </row>
        <row r="503">
          <cell r="I503">
            <v>634</v>
          </cell>
          <cell r="J503">
            <v>5948.3987263999998</v>
          </cell>
          <cell r="P503">
            <v>4</v>
          </cell>
          <cell r="Q503">
            <v>1</v>
          </cell>
          <cell r="R503">
            <v>1</v>
          </cell>
          <cell r="V503">
            <v>0</v>
          </cell>
          <cell r="W503">
            <v>99</v>
          </cell>
          <cell r="Y503">
            <v>5</v>
          </cell>
          <cell r="Z503">
            <v>156</v>
          </cell>
          <cell r="AA503">
            <v>0</v>
          </cell>
        </row>
        <row r="504">
          <cell r="I504">
            <v>636</v>
          </cell>
          <cell r="J504">
            <v>5216.2315167999996</v>
          </cell>
          <cell r="P504">
            <v>5</v>
          </cell>
          <cell r="Q504">
            <v>1</v>
          </cell>
          <cell r="R504">
            <v>1</v>
          </cell>
          <cell r="V504">
            <v>1</v>
          </cell>
          <cell r="W504">
            <v>5</v>
          </cell>
          <cell r="Y504">
            <v>5</v>
          </cell>
          <cell r="Z504">
            <v>650</v>
          </cell>
          <cell r="AA504">
            <v>1</v>
          </cell>
        </row>
        <row r="505">
          <cell r="I505">
            <v>637</v>
          </cell>
          <cell r="J505">
            <v>22831.147039700001</v>
          </cell>
          <cell r="P505">
            <v>1</v>
          </cell>
          <cell r="Q505">
            <v>1</v>
          </cell>
          <cell r="R505">
            <v>1</v>
          </cell>
          <cell r="V505">
            <v>1</v>
          </cell>
          <cell r="W505">
            <v>2</v>
          </cell>
          <cell r="Y505">
            <v>2</v>
          </cell>
          <cell r="Z505">
            <v>156</v>
          </cell>
          <cell r="AA505">
            <v>1</v>
          </cell>
        </row>
        <row r="506">
          <cell r="I506">
            <v>638</v>
          </cell>
          <cell r="J506">
            <v>24280.235885499998</v>
          </cell>
          <cell r="P506">
            <v>5</v>
          </cell>
          <cell r="Q506">
            <v>1</v>
          </cell>
          <cell r="R506">
            <v>1</v>
          </cell>
          <cell r="V506">
            <v>1</v>
          </cell>
          <cell r="W506">
            <v>5</v>
          </cell>
          <cell r="Y506">
            <v>1</v>
          </cell>
          <cell r="Z506">
            <v>156</v>
          </cell>
          <cell r="AA506">
            <v>1</v>
          </cell>
        </row>
        <row r="507">
          <cell r="I507">
            <v>639</v>
          </cell>
          <cell r="J507">
            <v>34572.066300400002</v>
          </cell>
          <cell r="P507">
            <v>8</v>
          </cell>
          <cell r="Q507">
            <v>1</v>
          </cell>
          <cell r="R507">
            <v>1</v>
          </cell>
          <cell r="V507">
            <v>1</v>
          </cell>
          <cell r="W507">
            <v>5</v>
          </cell>
          <cell r="Y507">
            <v>1</v>
          </cell>
          <cell r="Z507">
            <v>156</v>
          </cell>
          <cell r="AA507">
            <v>1</v>
          </cell>
        </row>
        <row r="508">
          <cell r="I508">
            <v>642</v>
          </cell>
          <cell r="J508">
            <v>31498.272012500001</v>
          </cell>
          <cell r="P508">
            <v>5</v>
          </cell>
          <cell r="Q508">
            <v>1</v>
          </cell>
          <cell r="R508">
            <v>1</v>
          </cell>
          <cell r="V508">
            <v>1</v>
          </cell>
          <cell r="W508">
            <v>5</v>
          </cell>
          <cell r="Y508">
            <v>1</v>
          </cell>
          <cell r="Z508">
            <v>650</v>
          </cell>
          <cell r="AA508">
            <v>0.75</v>
          </cell>
        </row>
        <row r="509">
          <cell r="I509">
            <v>644</v>
          </cell>
          <cell r="J509">
            <v>29467.611839500001</v>
          </cell>
          <cell r="P509">
            <v>6</v>
          </cell>
          <cell r="Q509">
            <v>1</v>
          </cell>
          <cell r="R509">
            <v>1</v>
          </cell>
          <cell r="V509">
            <v>1</v>
          </cell>
          <cell r="W509">
            <v>5</v>
          </cell>
          <cell r="Y509">
            <v>5</v>
          </cell>
          <cell r="Z509">
            <v>650</v>
          </cell>
          <cell r="AA509">
            <v>1</v>
          </cell>
        </row>
        <row r="510">
          <cell r="I510">
            <v>645</v>
          </cell>
          <cell r="J510">
            <v>28066.1164063</v>
          </cell>
          <cell r="P510">
            <v>6</v>
          </cell>
          <cell r="Q510">
            <v>1</v>
          </cell>
          <cell r="R510">
            <v>1</v>
          </cell>
          <cell r="V510">
            <v>1</v>
          </cell>
          <cell r="W510">
            <v>5</v>
          </cell>
          <cell r="Y510">
            <v>5</v>
          </cell>
          <cell r="Z510">
            <v>156</v>
          </cell>
          <cell r="AA510">
            <v>1</v>
          </cell>
        </row>
        <row r="511">
          <cell r="I511">
            <v>646</v>
          </cell>
          <cell r="J511">
            <v>18869.271385100001</v>
          </cell>
          <cell r="P511">
            <v>3</v>
          </cell>
          <cell r="Q511">
            <v>1</v>
          </cell>
          <cell r="R511">
            <v>1</v>
          </cell>
          <cell r="V511">
            <v>1</v>
          </cell>
          <cell r="W511">
            <v>5</v>
          </cell>
          <cell r="Y511">
            <v>5</v>
          </cell>
          <cell r="Z511">
            <v>156</v>
          </cell>
          <cell r="AA511">
            <v>1</v>
          </cell>
        </row>
        <row r="512">
          <cell r="I512">
            <v>647</v>
          </cell>
          <cell r="J512">
            <v>54113.257980499999</v>
          </cell>
          <cell r="P512">
            <v>4</v>
          </cell>
          <cell r="Q512">
            <v>1</v>
          </cell>
          <cell r="R512">
            <v>1</v>
          </cell>
          <cell r="V512">
            <v>1</v>
          </cell>
          <cell r="W512">
            <v>5</v>
          </cell>
          <cell r="Y512">
            <v>2</v>
          </cell>
          <cell r="Z512">
            <v>364</v>
          </cell>
          <cell r="AA512">
            <v>1</v>
          </cell>
        </row>
        <row r="513">
          <cell r="I513">
            <v>648</v>
          </cell>
          <cell r="J513">
            <v>26623.719029899999</v>
          </cell>
          <cell r="P513">
            <v>1</v>
          </cell>
          <cell r="Q513">
            <v>1</v>
          </cell>
          <cell r="R513">
            <v>1</v>
          </cell>
          <cell r="V513">
            <v>0</v>
          </cell>
          <cell r="W513">
            <v>99</v>
          </cell>
          <cell r="Y513">
            <v>1</v>
          </cell>
          <cell r="Z513">
            <v>156</v>
          </cell>
          <cell r="AA513">
            <v>0</v>
          </cell>
        </row>
        <row r="514">
          <cell r="I514">
            <v>649</v>
          </cell>
          <cell r="J514">
            <v>28781.905397499999</v>
          </cell>
          <cell r="P514">
            <v>4</v>
          </cell>
          <cell r="Q514">
            <v>1</v>
          </cell>
          <cell r="R514">
            <v>1</v>
          </cell>
          <cell r="V514">
            <v>1</v>
          </cell>
          <cell r="W514">
            <v>1</v>
          </cell>
          <cell r="Y514">
            <v>1</v>
          </cell>
          <cell r="Z514">
            <v>364</v>
          </cell>
          <cell r="AA514">
            <v>1</v>
          </cell>
        </row>
        <row r="515">
          <cell r="I515">
            <v>650</v>
          </cell>
          <cell r="J515">
            <v>30293.0647728</v>
          </cell>
          <cell r="P515">
            <v>9</v>
          </cell>
          <cell r="Q515">
            <v>1</v>
          </cell>
          <cell r="R515">
            <v>1</v>
          </cell>
          <cell r="V515">
            <v>1</v>
          </cell>
          <cell r="W515">
            <v>5</v>
          </cell>
          <cell r="Y515">
            <v>1</v>
          </cell>
          <cell r="Z515">
            <v>1014</v>
          </cell>
          <cell r="AA515">
            <v>1</v>
          </cell>
        </row>
        <row r="516">
          <cell r="I516">
            <v>651</v>
          </cell>
          <cell r="J516">
            <v>37265.977969899999</v>
          </cell>
          <cell r="P516">
            <v>4</v>
          </cell>
          <cell r="Q516">
            <v>1</v>
          </cell>
          <cell r="R516">
            <v>1</v>
          </cell>
          <cell r="V516">
            <v>1</v>
          </cell>
          <cell r="W516">
            <v>5</v>
          </cell>
          <cell r="Y516">
            <v>5</v>
          </cell>
          <cell r="Z516">
            <v>156</v>
          </cell>
          <cell r="AA516">
            <v>1</v>
          </cell>
        </row>
        <row r="517">
          <cell r="I517">
            <v>652</v>
          </cell>
          <cell r="J517">
            <v>26327.608724999998</v>
          </cell>
          <cell r="P517">
            <v>4</v>
          </cell>
          <cell r="Q517">
            <v>1</v>
          </cell>
          <cell r="R517">
            <v>1</v>
          </cell>
          <cell r="V517">
            <v>1</v>
          </cell>
          <cell r="W517">
            <v>5</v>
          </cell>
          <cell r="Y517">
            <v>5</v>
          </cell>
          <cell r="Z517">
            <v>156</v>
          </cell>
          <cell r="AA517">
            <v>1</v>
          </cell>
        </row>
        <row r="518">
          <cell r="I518">
            <v>653</v>
          </cell>
          <cell r="J518">
            <v>43415.7371012</v>
          </cell>
          <cell r="P518">
            <v>6</v>
          </cell>
          <cell r="Q518">
            <v>1</v>
          </cell>
          <cell r="R518">
            <v>1</v>
          </cell>
          <cell r="V518">
            <v>1</v>
          </cell>
          <cell r="W518">
            <v>5</v>
          </cell>
          <cell r="Y518">
            <v>5</v>
          </cell>
          <cell r="Z518">
            <v>364</v>
          </cell>
          <cell r="AA518">
            <v>1</v>
          </cell>
        </row>
        <row r="519">
          <cell r="I519">
            <v>654</v>
          </cell>
          <cell r="J519">
            <v>22696.5321802</v>
          </cell>
          <cell r="P519">
            <v>8</v>
          </cell>
          <cell r="Q519">
            <v>1</v>
          </cell>
          <cell r="R519">
            <v>1</v>
          </cell>
          <cell r="V519">
            <v>1</v>
          </cell>
          <cell r="W519">
            <v>1</v>
          </cell>
          <cell r="Y519">
            <v>1</v>
          </cell>
          <cell r="Z519">
            <v>364</v>
          </cell>
          <cell r="AA519">
            <v>1</v>
          </cell>
        </row>
        <row r="520">
          <cell r="I520">
            <v>655</v>
          </cell>
          <cell r="J520">
            <v>31001.205331900001</v>
          </cell>
          <cell r="P520">
            <v>8</v>
          </cell>
          <cell r="Q520">
            <v>1</v>
          </cell>
          <cell r="R520">
            <v>1</v>
          </cell>
          <cell r="V520">
            <v>1</v>
          </cell>
          <cell r="W520">
            <v>5</v>
          </cell>
          <cell r="Y520">
            <v>5</v>
          </cell>
          <cell r="Z520">
            <v>364</v>
          </cell>
          <cell r="AA520">
            <v>0.75</v>
          </cell>
        </row>
        <row r="521">
          <cell r="I521">
            <v>656</v>
          </cell>
          <cell r="J521">
            <v>29248.476332400001</v>
          </cell>
          <cell r="P521">
            <v>12</v>
          </cell>
          <cell r="Q521">
            <v>1</v>
          </cell>
          <cell r="R521">
            <v>1</v>
          </cell>
          <cell r="V521">
            <v>1</v>
          </cell>
          <cell r="W521">
            <v>5</v>
          </cell>
          <cell r="Y521">
            <v>1</v>
          </cell>
          <cell r="Z521">
            <v>156</v>
          </cell>
          <cell r="AA521">
            <v>0.75</v>
          </cell>
        </row>
        <row r="522">
          <cell r="I522">
            <v>657</v>
          </cell>
          <cell r="J522">
            <v>33999.786111000001</v>
          </cell>
          <cell r="P522">
            <v>5</v>
          </cell>
          <cell r="Q522">
            <v>1</v>
          </cell>
          <cell r="R522">
            <v>1</v>
          </cell>
          <cell r="V522">
            <v>1</v>
          </cell>
          <cell r="W522">
            <v>1</v>
          </cell>
          <cell r="Y522">
            <v>1</v>
          </cell>
          <cell r="Z522">
            <v>156</v>
          </cell>
          <cell r="AA522">
            <v>1</v>
          </cell>
        </row>
        <row r="523">
          <cell r="I523">
            <v>658</v>
          </cell>
          <cell r="J523">
            <v>5102.9327186</v>
          </cell>
          <cell r="P523">
            <v>2</v>
          </cell>
          <cell r="Q523">
            <v>1</v>
          </cell>
          <cell r="R523">
            <v>1</v>
          </cell>
          <cell r="V523">
            <v>0</v>
          </cell>
          <cell r="W523">
            <v>99</v>
          </cell>
          <cell r="Y523">
            <v>1</v>
          </cell>
          <cell r="Z523">
            <v>156</v>
          </cell>
          <cell r="AA523">
            <v>0</v>
          </cell>
        </row>
        <row r="524">
          <cell r="I524">
            <v>660</v>
          </cell>
          <cell r="J524">
            <v>19372.366583300001</v>
          </cell>
          <cell r="P524">
            <v>7</v>
          </cell>
          <cell r="Q524">
            <v>1</v>
          </cell>
          <cell r="R524">
            <v>1</v>
          </cell>
          <cell r="V524">
            <v>1</v>
          </cell>
          <cell r="W524">
            <v>5</v>
          </cell>
          <cell r="Y524">
            <v>5</v>
          </cell>
          <cell r="Z524">
            <v>364</v>
          </cell>
          <cell r="AA524">
            <v>1</v>
          </cell>
        </row>
        <row r="525">
          <cell r="I525">
            <v>661</v>
          </cell>
          <cell r="J525">
            <v>24411.019366500001</v>
          </cell>
          <cell r="P525">
            <v>8</v>
          </cell>
          <cell r="Q525">
            <v>1</v>
          </cell>
          <cell r="R525">
            <v>1</v>
          </cell>
          <cell r="V525">
            <v>1</v>
          </cell>
          <cell r="W525">
            <v>5</v>
          </cell>
          <cell r="Y525">
            <v>3</v>
          </cell>
          <cell r="Z525">
            <v>156</v>
          </cell>
          <cell r="AA525">
            <v>1</v>
          </cell>
        </row>
        <row r="526">
          <cell r="I526">
            <v>662</v>
          </cell>
          <cell r="J526">
            <v>7029.9306196999996</v>
          </cell>
          <cell r="P526">
            <v>4</v>
          </cell>
          <cell r="Q526">
            <v>1</v>
          </cell>
          <cell r="R526">
            <v>1</v>
          </cell>
          <cell r="V526">
            <v>1</v>
          </cell>
          <cell r="W526">
            <v>5</v>
          </cell>
          <cell r="Y526">
            <v>1</v>
          </cell>
          <cell r="Z526">
            <v>156</v>
          </cell>
          <cell r="AA526">
            <v>1</v>
          </cell>
        </row>
        <row r="527">
          <cell r="I527">
            <v>663</v>
          </cell>
          <cell r="J527">
            <v>53013.488115</v>
          </cell>
          <cell r="P527">
            <v>1</v>
          </cell>
          <cell r="Q527">
            <v>1</v>
          </cell>
          <cell r="R527">
            <v>1</v>
          </cell>
          <cell r="V527">
            <v>1</v>
          </cell>
          <cell r="W527">
            <v>5</v>
          </cell>
          <cell r="Y527">
            <v>1</v>
          </cell>
          <cell r="Z527">
            <v>156</v>
          </cell>
          <cell r="AA527">
            <v>1</v>
          </cell>
        </row>
        <row r="528">
          <cell r="I528">
            <v>664</v>
          </cell>
          <cell r="J528">
            <v>27015.628564800001</v>
          </cell>
          <cell r="P528">
            <v>4</v>
          </cell>
          <cell r="Q528">
            <v>1</v>
          </cell>
          <cell r="R528">
            <v>1</v>
          </cell>
          <cell r="V528">
            <v>1</v>
          </cell>
          <cell r="W528">
            <v>1</v>
          </cell>
          <cell r="Y528">
            <v>5</v>
          </cell>
          <cell r="Z528">
            <v>364</v>
          </cell>
          <cell r="AA528">
            <v>0.25</v>
          </cell>
        </row>
        <row r="529">
          <cell r="I529">
            <v>665</v>
          </cell>
          <cell r="J529">
            <v>30307.033536800001</v>
          </cell>
          <cell r="P529">
            <v>9</v>
          </cell>
          <cell r="Q529">
            <v>1</v>
          </cell>
          <cell r="R529">
            <v>1</v>
          </cell>
          <cell r="V529">
            <v>1</v>
          </cell>
          <cell r="W529">
            <v>5</v>
          </cell>
          <cell r="Y529">
            <v>1</v>
          </cell>
          <cell r="Z529">
            <v>1014</v>
          </cell>
          <cell r="AA529">
            <v>1</v>
          </cell>
        </row>
        <row r="530">
          <cell r="I530">
            <v>667</v>
          </cell>
          <cell r="J530">
            <v>27504.078578600001</v>
          </cell>
          <cell r="P530">
            <v>9</v>
          </cell>
          <cell r="Q530">
            <v>1</v>
          </cell>
          <cell r="R530">
            <v>1</v>
          </cell>
          <cell r="V530">
            <v>1</v>
          </cell>
          <cell r="W530">
            <v>5</v>
          </cell>
          <cell r="Y530">
            <v>5</v>
          </cell>
          <cell r="Z530">
            <v>364</v>
          </cell>
          <cell r="AA530">
            <v>1</v>
          </cell>
        </row>
        <row r="531">
          <cell r="I531">
            <v>668</v>
          </cell>
          <cell r="J531">
            <v>27900.9022874</v>
          </cell>
          <cell r="P531">
            <v>11</v>
          </cell>
          <cell r="Q531">
            <v>1</v>
          </cell>
          <cell r="R531">
            <v>1</v>
          </cell>
          <cell r="V531">
            <v>1</v>
          </cell>
          <cell r="W531">
            <v>5</v>
          </cell>
          <cell r="Y531">
            <v>5</v>
          </cell>
          <cell r="Z531">
            <v>156</v>
          </cell>
          <cell r="AA531">
            <v>1</v>
          </cell>
        </row>
        <row r="532">
          <cell r="I532">
            <v>670</v>
          </cell>
          <cell r="J532">
            <v>3881.0805700999999</v>
          </cell>
          <cell r="P532">
            <v>5</v>
          </cell>
          <cell r="Q532">
            <v>1</v>
          </cell>
          <cell r="R532">
            <v>1</v>
          </cell>
          <cell r="V532">
            <v>1</v>
          </cell>
          <cell r="W532">
            <v>5</v>
          </cell>
          <cell r="Y532">
            <v>5</v>
          </cell>
          <cell r="Z532">
            <v>364</v>
          </cell>
          <cell r="AA532">
            <v>0.75</v>
          </cell>
        </row>
        <row r="533">
          <cell r="I533">
            <v>671</v>
          </cell>
          <cell r="J533">
            <v>25059.85657</v>
          </cell>
          <cell r="P533">
            <v>5</v>
          </cell>
          <cell r="Q533">
            <v>1</v>
          </cell>
          <cell r="R533">
            <v>1</v>
          </cell>
          <cell r="V533">
            <v>1</v>
          </cell>
          <cell r="W533">
            <v>5</v>
          </cell>
          <cell r="Y533">
            <v>1</v>
          </cell>
          <cell r="Z533">
            <v>156</v>
          </cell>
          <cell r="AA533">
            <v>0.25</v>
          </cell>
        </row>
        <row r="534">
          <cell r="I534">
            <v>672</v>
          </cell>
          <cell r="J534">
            <v>24239.041636000002</v>
          </cell>
          <cell r="P534">
            <v>1</v>
          </cell>
          <cell r="Q534">
            <v>1</v>
          </cell>
          <cell r="R534">
            <v>1</v>
          </cell>
          <cell r="V534">
            <v>1</v>
          </cell>
          <cell r="W534">
            <v>5</v>
          </cell>
          <cell r="Y534">
            <v>2</v>
          </cell>
          <cell r="Z534">
            <v>650</v>
          </cell>
          <cell r="AA534">
            <v>0.75</v>
          </cell>
        </row>
        <row r="535">
          <cell r="I535">
            <v>675</v>
          </cell>
          <cell r="J535">
            <v>14540.7810634</v>
          </cell>
          <cell r="P535">
            <v>3</v>
          </cell>
          <cell r="Q535">
            <v>1</v>
          </cell>
          <cell r="R535">
            <v>1</v>
          </cell>
          <cell r="V535">
            <v>1</v>
          </cell>
          <cell r="W535">
            <v>5</v>
          </cell>
          <cell r="Y535">
            <v>3</v>
          </cell>
          <cell r="Z535">
            <v>156</v>
          </cell>
          <cell r="AA535">
            <v>1</v>
          </cell>
        </row>
        <row r="536">
          <cell r="I536">
            <v>676</v>
          </cell>
          <cell r="J536">
            <v>22807.338338599999</v>
          </cell>
          <cell r="P536">
            <v>6</v>
          </cell>
          <cell r="Q536">
            <v>1</v>
          </cell>
          <cell r="R536">
            <v>1</v>
          </cell>
          <cell r="V536">
            <v>1</v>
          </cell>
          <cell r="W536">
            <v>5</v>
          </cell>
          <cell r="Y536">
            <v>5</v>
          </cell>
          <cell r="Z536">
            <v>156</v>
          </cell>
          <cell r="AA536">
            <v>1</v>
          </cell>
        </row>
        <row r="537">
          <cell r="I537">
            <v>677</v>
          </cell>
          <cell r="J537">
            <v>23366.529177799999</v>
          </cell>
          <cell r="P537">
            <v>8</v>
          </cell>
          <cell r="Q537">
            <v>1</v>
          </cell>
          <cell r="R537">
            <v>1</v>
          </cell>
          <cell r="V537">
            <v>1</v>
          </cell>
          <cell r="W537">
            <v>5</v>
          </cell>
          <cell r="Y537">
            <v>5</v>
          </cell>
          <cell r="Z537">
            <v>364</v>
          </cell>
          <cell r="AA537">
            <v>0.75</v>
          </cell>
        </row>
        <row r="538">
          <cell r="I538">
            <v>678</v>
          </cell>
          <cell r="J538">
            <v>41206.037133500002</v>
          </cell>
          <cell r="P538">
            <v>3</v>
          </cell>
          <cell r="Q538">
            <v>1</v>
          </cell>
          <cell r="R538">
            <v>1</v>
          </cell>
          <cell r="V538">
            <v>1</v>
          </cell>
          <cell r="W538">
            <v>1</v>
          </cell>
          <cell r="Y538">
            <v>1</v>
          </cell>
          <cell r="Z538">
            <v>156</v>
          </cell>
          <cell r="AA538">
            <v>0.75</v>
          </cell>
        </row>
        <row r="539">
          <cell r="I539">
            <v>679</v>
          </cell>
          <cell r="J539">
            <v>8236.7058142999995</v>
          </cell>
          <cell r="P539">
            <v>3</v>
          </cell>
          <cell r="Q539">
            <v>1</v>
          </cell>
          <cell r="R539">
            <v>1</v>
          </cell>
          <cell r="V539">
            <v>1</v>
          </cell>
          <cell r="W539">
            <v>5</v>
          </cell>
          <cell r="Y539">
            <v>1</v>
          </cell>
          <cell r="Z539">
            <v>156</v>
          </cell>
          <cell r="AA539">
            <v>1</v>
          </cell>
        </row>
        <row r="540">
          <cell r="I540">
            <v>680</v>
          </cell>
          <cell r="J540">
            <v>22231.2108639</v>
          </cell>
          <cell r="P540">
            <v>6</v>
          </cell>
          <cell r="Q540">
            <v>1</v>
          </cell>
          <cell r="R540">
            <v>1</v>
          </cell>
          <cell r="V540">
            <v>1</v>
          </cell>
          <cell r="W540">
            <v>5</v>
          </cell>
          <cell r="Y540">
            <v>1</v>
          </cell>
          <cell r="Z540">
            <v>364</v>
          </cell>
          <cell r="AA540">
            <v>1</v>
          </cell>
        </row>
        <row r="541">
          <cell r="I541">
            <v>681</v>
          </cell>
          <cell r="J541">
            <v>5196.1370950999999</v>
          </cell>
          <cell r="P541">
            <v>9</v>
          </cell>
          <cell r="Q541">
            <v>1</v>
          </cell>
          <cell r="R541">
            <v>1</v>
          </cell>
          <cell r="V541">
            <v>1</v>
          </cell>
          <cell r="W541">
            <v>5</v>
          </cell>
          <cell r="Y541">
            <v>5</v>
          </cell>
          <cell r="Z541">
            <v>364</v>
          </cell>
          <cell r="AA541">
            <v>1</v>
          </cell>
        </row>
        <row r="542">
          <cell r="I542">
            <v>682</v>
          </cell>
          <cell r="J542">
            <v>29638.015709700001</v>
          </cell>
          <cell r="P542">
            <v>6</v>
          </cell>
          <cell r="Q542">
            <v>1</v>
          </cell>
          <cell r="R542">
            <v>1</v>
          </cell>
          <cell r="V542">
            <v>1</v>
          </cell>
          <cell r="W542">
            <v>1</v>
          </cell>
          <cell r="Y542">
            <v>1</v>
          </cell>
          <cell r="Z542">
            <v>1014</v>
          </cell>
          <cell r="AA542">
            <v>1</v>
          </cell>
        </row>
        <row r="543">
          <cell r="I543">
            <v>683</v>
          </cell>
          <cell r="J543">
            <v>23269.251043</v>
          </cell>
          <cell r="P543">
            <v>6</v>
          </cell>
          <cell r="Q543">
            <v>1</v>
          </cell>
          <cell r="R543">
            <v>1</v>
          </cell>
          <cell r="V543">
            <v>1</v>
          </cell>
          <cell r="W543">
            <v>5</v>
          </cell>
          <cell r="Y543">
            <v>5</v>
          </cell>
          <cell r="Z543">
            <v>364</v>
          </cell>
          <cell r="AA543">
            <v>1</v>
          </cell>
        </row>
        <row r="544">
          <cell r="I544">
            <v>684</v>
          </cell>
          <cell r="J544">
            <v>38658.324411699999</v>
          </cell>
          <cell r="P544">
            <v>2</v>
          </cell>
          <cell r="Q544">
            <v>1</v>
          </cell>
          <cell r="R544">
            <v>1</v>
          </cell>
          <cell r="V544">
            <v>1</v>
          </cell>
          <cell r="W544">
            <v>1</v>
          </cell>
          <cell r="Y544">
            <v>1</v>
          </cell>
          <cell r="Z544">
            <v>31.2</v>
          </cell>
          <cell r="AA544">
            <v>1</v>
          </cell>
        </row>
        <row r="545">
          <cell r="I545">
            <v>685</v>
          </cell>
          <cell r="J545">
            <v>42964.106192500003</v>
          </cell>
          <cell r="P545">
            <v>4</v>
          </cell>
          <cell r="Q545">
            <v>1</v>
          </cell>
          <cell r="R545">
            <v>1</v>
          </cell>
          <cell r="V545">
            <v>1</v>
          </cell>
          <cell r="W545">
            <v>1</v>
          </cell>
          <cell r="Y545">
            <v>5</v>
          </cell>
          <cell r="Z545">
            <v>156</v>
          </cell>
          <cell r="AA545">
            <v>1</v>
          </cell>
        </row>
        <row r="546">
          <cell r="I546">
            <v>688</v>
          </cell>
          <cell r="J546">
            <v>23269.251043</v>
          </cell>
          <cell r="P546">
            <v>3</v>
          </cell>
          <cell r="Q546">
            <v>1</v>
          </cell>
          <cell r="R546">
            <v>1</v>
          </cell>
          <cell r="V546">
            <v>1</v>
          </cell>
          <cell r="W546">
            <v>5</v>
          </cell>
          <cell r="Y546">
            <v>1</v>
          </cell>
          <cell r="Z546">
            <v>364</v>
          </cell>
          <cell r="AA546">
            <v>0.75</v>
          </cell>
        </row>
        <row r="547">
          <cell r="I547">
            <v>689</v>
          </cell>
          <cell r="J547">
            <v>24273.850862300002</v>
          </cell>
          <cell r="P547">
            <v>1</v>
          </cell>
          <cell r="Q547">
            <v>1</v>
          </cell>
          <cell r="R547">
            <v>1</v>
          </cell>
          <cell r="V547">
            <v>1</v>
          </cell>
          <cell r="W547">
            <v>1</v>
          </cell>
          <cell r="Y547">
            <v>1</v>
          </cell>
          <cell r="Z547">
            <v>650</v>
          </cell>
          <cell r="AA547">
            <v>1</v>
          </cell>
        </row>
        <row r="548">
          <cell r="I548">
            <v>696</v>
          </cell>
          <cell r="J548">
            <v>34488.419879300003</v>
          </cell>
          <cell r="P548">
            <v>1</v>
          </cell>
          <cell r="Q548">
            <v>1</v>
          </cell>
          <cell r="R548">
            <v>1</v>
          </cell>
          <cell r="V548">
            <v>1</v>
          </cell>
          <cell r="W548">
            <v>5</v>
          </cell>
          <cell r="Y548">
            <v>1</v>
          </cell>
          <cell r="Z548">
            <v>650</v>
          </cell>
          <cell r="AA548">
            <v>1</v>
          </cell>
        </row>
        <row r="549">
          <cell r="I549">
            <v>697</v>
          </cell>
          <cell r="J549">
            <v>22729.3191081</v>
          </cell>
          <cell r="P549">
            <v>7</v>
          </cell>
          <cell r="Q549">
            <v>1</v>
          </cell>
          <cell r="R549">
            <v>1</v>
          </cell>
          <cell r="V549">
            <v>1</v>
          </cell>
          <cell r="W549">
            <v>1</v>
          </cell>
          <cell r="Y549">
            <v>5</v>
          </cell>
          <cell r="Z549">
            <v>156</v>
          </cell>
          <cell r="AA549">
            <v>1</v>
          </cell>
        </row>
        <row r="550">
          <cell r="I550">
            <v>698</v>
          </cell>
          <cell r="J550">
            <v>19093.404504499998</v>
          </cell>
          <cell r="P550">
            <v>9</v>
          </cell>
          <cell r="Q550">
            <v>1</v>
          </cell>
          <cell r="R550">
            <v>1</v>
          </cell>
          <cell r="V550">
            <v>1</v>
          </cell>
          <cell r="W550">
            <v>5</v>
          </cell>
          <cell r="Y550">
            <v>1</v>
          </cell>
          <cell r="Z550">
            <v>364</v>
          </cell>
          <cell r="AA550">
            <v>1</v>
          </cell>
        </row>
        <row r="551">
          <cell r="I551">
            <v>699</v>
          </cell>
          <cell r="J551">
            <v>29066.958494400002</v>
          </cell>
          <cell r="P551">
            <v>3</v>
          </cell>
          <cell r="Q551">
            <v>1</v>
          </cell>
          <cell r="R551">
            <v>1</v>
          </cell>
          <cell r="V551">
            <v>1</v>
          </cell>
          <cell r="W551">
            <v>5</v>
          </cell>
          <cell r="Y551">
            <v>5</v>
          </cell>
          <cell r="Z551">
            <v>364</v>
          </cell>
          <cell r="AA551">
            <v>0.75</v>
          </cell>
        </row>
        <row r="552">
          <cell r="I552">
            <v>700</v>
          </cell>
          <cell r="J552">
            <v>14399.168643200001</v>
          </cell>
          <cell r="P552">
            <v>9</v>
          </cell>
          <cell r="Q552">
            <v>1</v>
          </cell>
          <cell r="R552">
            <v>1</v>
          </cell>
          <cell r="V552">
            <v>1</v>
          </cell>
          <cell r="W552">
            <v>1</v>
          </cell>
          <cell r="Y552">
            <v>1</v>
          </cell>
          <cell r="Z552">
            <v>364</v>
          </cell>
          <cell r="AA552">
            <v>1</v>
          </cell>
        </row>
        <row r="553">
          <cell r="I553">
            <v>702</v>
          </cell>
          <cell r="J553">
            <v>44020.771155499999</v>
          </cell>
          <cell r="P553">
            <v>9</v>
          </cell>
          <cell r="Q553">
            <v>1</v>
          </cell>
          <cell r="R553">
            <v>1</v>
          </cell>
          <cell r="V553">
            <v>1</v>
          </cell>
          <cell r="W553">
            <v>5</v>
          </cell>
          <cell r="Y553">
            <v>5</v>
          </cell>
          <cell r="Z553">
            <v>364</v>
          </cell>
          <cell r="AA553">
            <v>1</v>
          </cell>
        </row>
        <row r="554">
          <cell r="I554">
            <v>705</v>
          </cell>
          <cell r="J554">
            <v>8845.2028226000002</v>
          </cell>
          <cell r="P554">
            <v>1</v>
          </cell>
          <cell r="Q554">
            <v>1</v>
          </cell>
          <cell r="R554">
            <v>1</v>
          </cell>
          <cell r="V554">
            <v>1</v>
          </cell>
          <cell r="W554">
            <v>1</v>
          </cell>
          <cell r="Y554">
            <v>1</v>
          </cell>
          <cell r="Z554">
            <v>364</v>
          </cell>
          <cell r="AA554">
            <v>1</v>
          </cell>
        </row>
        <row r="555">
          <cell r="I555">
            <v>706</v>
          </cell>
          <cell r="J555">
            <v>52838.233377299999</v>
          </cell>
          <cell r="P555">
            <v>4</v>
          </cell>
          <cell r="Q555">
            <v>1</v>
          </cell>
          <cell r="R555">
            <v>1</v>
          </cell>
          <cell r="V555">
            <v>0</v>
          </cell>
          <cell r="W555">
            <v>99</v>
          </cell>
          <cell r="Y555">
            <v>1</v>
          </cell>
          <cell r="Z555">
            <v>364</v>
          </cell>
          <cell r="AA555">
            <v>0</v>
          </cell>
        </row>
        <row r="556">
          <cell r="I556">
            <v>707</v>
          </cell>
          <cell r="J556">
            <v>24902.138019099999</v>
          </cell>
          <cell r="P556">
            <v>1</v>
          </cell>
          <cell r="Q556">
            <v>1</v>
          </cell>
          <cell r="R556">
            <v>1</v>
          </cell>
          <cell r="V556">
            <v>1</v>
          </cell>
          <cell r="W556">
            <v>5</v>
          </cell>
          <cell r="Y556">
            <v>5</v>
          </cell>
          <cell r="Z556">
            <v>364</v>
          </cell>
          <cell r="AA556">
            <v>1</v>
          </cell>
        </row>
        <row r="557">
          <cell r="I557">
            <v>709</v>
          </cell>
          <cell r="J557">
            <v>31449.167621100001</v>
          </cell>
          <cell r="P557">
            <v>2</v>
          </cell>
          <cell r="Q557">
            <v>1</v>
          </cell>
          <cell r="R557">
            <v>1</v>
          </cell>
          <cell r="V557">
            <v>1</v>
          </cell>
          <cell r="W557">
            <v>1</v>
          </cell>
          <cell r="Y557">
            <v>1</v>
          </cell>
          <cell r="Z557">
            <v>156</v>
          </cell>
          <cell r="AA557">
            <v>0.75</v>
          </cell>
        </row>
        <row r="558">
          <cell r="I558">
            <v>710</v>
          </cell>
          <cell r="J558">
            <v>24344.8308779</v>
          </cell>
          <cell r="P558">
            <v>4</v>
          </cell>
          <cell r="Q558">
            <v>1</v>
          </cell>
          <cell r="R558">
            <v>1</v>
          </cell>
          <cell r="V558">
            <v>1</v>
          </cell>
          <cell r="W558">
            <v>5</v>
          </cell>
          <cell r="Y558">
            <v>5</v>
          </cell>
          <cell r="Z558">
            <v>156</v>
          </cell>
          <cell r="AA558">
            <v>1</v>
          </cell>
        </row>
        <row r="559">
          <cell r="I559">
            <v>711</v>
          </cell>
          <cell r="J559">
            <v>5360.7252324999999</v>
          </cell>
          <cell r="P559">
            <v>1</v>
          </cell>
          <cell r="Q559">
            <v>1</v>
          </cell>
          <cell r="R559">
            <v>1</v>
          </cell>
          <cell r="V559">
            <v>1</v>
          </cell>
          <cell r="W559">
            <v>5</v>
          </cell>
          <cell r="Y559">
            <v>3</v>
          </cell>
          <cell r="Z559">
            <v>650</v>
          </cell>
          <cell r="AA559">
            <v>0.75</v>
          </cell>
        </row>
        <row r="560">
          <cell r="I560">
            <v>712</v>
          </cell>
          <cell r="J560">
            <v>31806.295015899999</v>
          </cell>
          <cell r="P560">
            <v>1</v>
          </cell>
          <cell r="Q560">
            <v>1</v>
          </cell>
          <cell r="R560">
            <v>1</v>
          </cell>
          <cell r="V560">
            <v>1</v>
          </cell>
          <cell r="W560">
            <v>1</v>
          </cell>
          <cell r="Y560">
            <v>5</v>
          </cell>
          <cell r="Z560">
            <v>1014</v>
          </cell>
          <cell r="AA560">
            <v>1</v>
          </cell>
        </row>
        <row r="561">
          <cell r="I561">
            <v>713</v>
          </cell>
          <cell r="J561">
            <v>29467.611839500001</v>
          </cell>
          <cell r="P561">
            <v>5</v>
          </cell>
          <cell r="Q561">
            <v>1</v>
          </cell>
          <cell r="R561">
            <v>1</v>
          </cell>
          <cell r="V561">
            <v>1</v>
          </cell>
          <cell r="W561">
            <v>5</v>
          </cell>
          <cell r="Y561">
            <v>5</v>
          </cell>
          <cell r="Z561">
            <v>156</v>
          </cell>
          <cell r="AA561">
            <v>1</v>
          </cell>
        </row>
        <row r="562">
          <cell r="I562">
            <v>715</v>
          </cell>
          <cell r="J562">
            <v>27167.2596108</v>
          </cell>
          <cell r="P562">
            <v>2</v>
          </cell>
          <cell r="Q562">
            <v>1</v>
          </cell>
          <cell r="R562">
            <v>1</v>
          </cell>
          <cell r="V562">
            <v>1</v>
          </cell>
          <cell r="W562">
            <v>5</v>
          </cell>
          <cell r="Y562">
            <v>1</v>
          </cell>
          <cell r="Z562">
            <v>156</v>
          </cell>
          <cell r="AA562">
            <v>1</v>
          </cell>
        </row>
        <row r="563">
          <cell r="I563">
            <v>716</v>
          </cell>
          <cell r="J563">
            <v>30109.4704408</v>
          </cell>
          <cell r="P563">
            <v>9</v>
          </cell>
          <cell r="Q563">
            <v>1</v>
          </cell>
          <cell r="R563">
            <v>1</v>
          </cell>
          <cell r="V563">
            <v>1</v>
          </cell>
          <cell r="W563">
            <v>5</v>
          </cell>
          <cell r="Y563">
            <v>1</v>
          </cell>
          <cell r="Z563">
            <v>650</v>
          </cell>
          <cell r="AA563">
            <v>1</v>
          </cell>
        </row>
        <row r="564">
          <cell r="I564">
            <v>717</v>
          </cell>
          <cell r="J564">
            <v>23926.932629399998</v>
          </cell>
          <cell r="P564">
            <v>1</v>
          </cell>
          <cell r="Q564">
            <v>1</v>
          </cell>
          <cell r="R564">
            <v>1</v>
          </cell>
          <cell r="V564">
            <v>1</v>
          </cell>
          <cell r="W564">
            <v>5</v>
          </cell>
          <cell r="Y564">
            <v>5</v>
          </cell>
          <cell r="Z564">
            <v>1014</v>
          </cell>
          <cell r="AA564">
            <v>1</v>
          </cell>
        </row>
        <row r="565">
          <cell r="I565">
            <v>720</v>
          </cell>
          <cell r="J565">
            <v>35917.1534713</v>
          </cell>
          <cell r="P565">
            <v>5</v>
          </cell>
          <cell r="Q565">
            <v>1</v>
          </cell>
          <cell r="R565">
            <v>1</v>
          </cell>
          <cell r="V565">
            <v>1</v>
          </cell>
          <cell r="W565">
            <v>5</v>
          </cell>
          <cell r="Y565">
            <v>5</v>
          </cell>
          <cell r="Z565">
            <v>156</v>
          </cell>
          <cell r="AA565">
            <v>1</v>
          </cell>
        </row>
        <row r="566">
          <cell r="I566">
            <v>721</v>
          </cell>
          <cell r="J566">
            <v>31025.725401200001</v>
          </cell>
          <cell r="P566">
            <v>12</v>
          </cell>
          <cell r="Q566">
            <v>1</v>
          </cell>
          <cell r="R566">
            <v>1</v>
          </cell>
          <cell r="V566">
            <v>1</v>
          </cell>
          <cell r="W566">
            <v>5</v>
          </cell>
          <cell r="Y566">
            <v>1</v>
          </cell>
          <cell r="Z566">
            <v>364</v>
          </cell>
          <cell r="AA566">
            <v>1</v>
          </cell>
        </row>
        <row r="567">
          <cell r="I567">
            <v>722</v>
          </cell>
          <cell r="J567">
            <v>36012.5200358</v>
          </cell>
          <cell r="P567">
            <v>1</v>
          </cell>
          <cell r="Q567">
            <v>1</v>
          </cell>
          <cell r="R567">
            <v>1</v>
          </cell>
          <cell r="V567">
            <v>1</v>
          </cell>
          <cell r="W567">
            <v>5</v>
          </cell>
          <cell r="Y567">
            <v>1</v>
          </cell>
          <cell r="Z567">
            <v>31.2</v>
          </cell>
          <cell r="AA567">
            <v>1</v>
          </cell>
        </row>
        <row r="568">
          <cell r="I568">
            <v>725</v>
          </cell>
          <cell r="J568">
            <v>28252.941146100002</v>
          </cell>
          <cell r="P568">
            <v>8</v>
          </cell>
          <cell r="Q568">
            <v>1</v>
          </cell>
          <cell r="R568">
            <v>1</v>
          </cell>
          <cell r="V568">
            <v>1</v>
          </cell>
          <cell r="W568">
            <v>1</v>
          </cell>
          <cell r="Y568">
            <v>1</v>
          </cell>
          <cell r="Z568">
            <v>156</v>
          </cell>
          <cell r="AA568">
            <v>1</v>
          </cell>
        </row>
        <row r="569">
          <cell r="I569">
            <v>727</v>
          </cell>
          <cell r="J569">
            <v>31027.3006226</v>
          </cell>
          <cell r="P569">
            <v>7</v>
          </cell>
          <cell r="Q569">
            <v>1</v>
          </cell>
          <cell r="R569">
            <v>1</v>
          </cell>
          <cell r="V569">
            <v>1</v>
          </cell>
          <cell r="W569">
            <v>5</v>
          </cell>
          <cell r="Y569">
            <v>5</v>
          </cell>
          <cell r="Z569">
            <v>650</v>
          </cell>
          <cell r="AA569">
            <v>0.75</v>
          </cell>
        </row>
        <row r="570">
          <cell r="I570">
            <v>728</v>
          </cell>
          <cell r="J570">
            <v>3186.1899696</v>
          </cell>
          <cell r="P570">
            <v>1</v>
          </cell>
          <cell r="Q570">
            <v>1</v>
          </cell>
          <cell r="R570">
            <v>1</v>
          </cell>
          <cell r="V570">
            <v>1</v>
          </cell>
          <cell r="W570">
            <v>1</v>
          </cell>
          <cell r="Y570">
            <v>1</v>
          </cell>
          <cell r="Z570">
            <v>156</v>
          </cell>
          <cell r="AA570">
            <v>1</v>
          </cell>
        </row>
        <row r="571">
          <cell r="I571">
            <v>730</v>
          </cell>
          <cell r="J571">
            <v>33514.279019900001</v>
          </cell>
          <cell r="P571">
            <v>7</v>
          </cell>
          <cell r="Q571">
            <v>1</v>
          </cell>
          <cell r="R571">
            <v>1</v>
          </cell>
          <cell r="V571">
            <v>1</v>
          </cell>
          <cell r="W571">
            <v>5</v>
          </cell>
          <cell r="Y571">
            <v>5</v>
          </cell>
          <cell r="Z571">
            <v>156</v>
          </cell>
          <cell r="AA571">
            <v>1</v>
          </cell>
        </row>
        <row r="572">
          <cell r="I572">
            <v>732</v>
          </cell>
          <cell r="J572">
            <v>6659.7672586999997</v>
          </cell>
          <cell r="P572">
            <v>3</v>
          </cell>
          <cell r="Q572">
            <v>1</v>
          </cell>
          <cell r="R572">
            <v>1</v>
          </cell>
          <cell r="V572">
            <v>1</v>
          </cell>
          <cell r="W572">
            <v>5</v>
          </cell>
          <cell r="Y572">
            <v>1</v>
          </cell>
          <cell r="Z572">
            <v>650</v>
          </cell>
          <cell r="AA572">
            <v>1</v>
          </cell>
        </row>
        <row r="573">
          <cell r="I573">
            <v>733</v>
          </cell>
          <cell r="J573">
            <v>28710.4121466</v>
          </cell>
          <cell r="P573">
            <v>3</v>
          </cell>
          <cell r="Q573">
            <v>1</v>
          </cell>
          <cell r="R573">
            <v>1</v>
          </cell>
          <cell r="V573">
            <v>1</v>
          </cell>
          <cell r="W573">
            <v>5</v>
          </cell>
          <cell r="Y573">
            <v>1</v>
          </cell>
          <cell r="Z573">
            <v>156</v>
          </cell>
          <cell r="AA573">
            <v>0.75</v>
          </cell>
        </row>
        <row r="574">
          <cell r="I574">
            <v>735</v>
          </cell>
          <cell r="J574">
            <v>5675.9686502000004</v>
          </cell>
          <cell r="P574">
            <v>4</v>
          </cell>
          <cell r="Q574">
            <v>1</v>
          </cell>
          <cell r="R574">
            <v>1</v>
          </cell>
          <cell r="V574">
            <v>1</v>
          </cell>
          <cell r="W574">
            <v>5</v>
          </cell>
          <cell r="Y574">
            <v>1</v>
          </cell>
          <cell r="Z574">
            <v>650</v>
          </cell>
          <cell r="AA574">
            <v>1</v>
          </cell>
        </row>
        <row r="575">
          <cell r="I575">
            <v>736</v>
          </cell>
          <cell r="J575">
            <v>29553.203062100001</v>
          </cell>
          <cell r="P575">
            <v>3</v>
          </cell>
          <cell r="Q575">
            <v>1</v>
          </cell>
          <cell r="R575">
            <v>1</v>
          </cell>
          <cell r="V575">
            <v>1</v>
          </cell>
          <cell r="W575">
            <v>5</v>
          </cell>
          <cell r="Y575">
            <v>1</v>
          </cell>
          <cell r="Z575">
            <v>31.2</v>
          </cell>
          <cell r="AA575">
            <v>1</v>
          </cell>
        </row>
        <row r="576">
          <cell r="I576">
            <v>737</v>
          </cell>
          <cell r="J576">
            <v>25955.156549700001</v>
          </cell>
          <cell r="P576">
            <v>3</v>
          </cell>
          <cell r="Q576">
            <v>1</v>
          </cell>
          <cell r="R576">
            <v>1</v>
          </cell>
          <cell r="V576">
            <v>1</v>
          </cell>
          <cell r="W576">
            <v>1</v>
          </cell>
          <cell r="Y576">
            <v>1</v>
          </cell>
          <cell r="Z576">
            <v>364</v>
          </cell>
          <cell r="AA576">
            <v>1</v>
          </cell>
        </row>
        <row r="577">
          <cell r="I577">
            <v>739</v>
          </cell>
          <cell r="J577">
            <v>12852.663474499999</v>
          </cell>
          <cell r="P577">
            <v>1</v>
          </cell>
          <cell r="Q577">
            <v>1</v>
          </cell>
          <cell r="R577">
            <v>1</v>
          </cell>
          <cell r="V577">
            <v>1</v>
          </cell>
          <cell r="W577">
            <v>5</v>
          </cell>
          <cell r="Y577">
            <v>1</v>
          </cell>
          <cell r="Z577">
            <v>650</v>
          </cell>
          <cell r="AA577">
            <v>0.75</v>
          </cell>
        </row>
        <row r="578">
          <cell r="I578">
            <v>740</v>
          </cell>
          <cell r="J578">
            <v>30385.015550299999</v>
          </cell>
          <cell r="P578">
            <v>7</v>
          </cell>
          <cell r="Q578">
            <v>1</v>
          </cell>
          <cell r="R578">
            <v>1</v>
          </cell>
          <cell r="V578">
            <v>1</v>
          </cell>
          <cell r="W578">
            <v>5</v>
          </cell>
          <cell r="Y578">
            <v>5</v>
          </cell>
          <cell r="Z578">
            <v>364</v>
          </cell>
          <cell r="AA578">
            <v>1</v>
          </cell>
        </row>
        <row r="579">
          <cell r="I579">
            <v>741</v>
          </cell>
          <cell r="J579">
            <v>27601.009912900001</v>
          </cell>
          <cell r="P579">
            <v>8</v>
          </cell>
          <cell r="Q579">
            <v>1</v>
          </cell>
          <cell r="R579">
            <v>1</v>
          </cell>
          <cell r="V579">
            <v>1</v>
          </cell>
          <cell r="W579">
            <v>5</v>
          </cell>
          <cell r="Y579">
            <v>5</v>
          </cell>
          <cell r="Z579">
            <v>650</v>
          </cell>
          <cell r="AA579">
            <v>1</v>
          </cell>
        </row>
        <row r="580">
          <cell r="I580">
            <v>742</v>
          </cell>
          <cell r="J580">
            <v>22132.6167766</v>
          </cell>
          <cell r="P580">
            <v>3</v>
          </cell>
          <cell r="Q580">
            <v>1</v>
          </cell>
          <cell r="R580">
            <v>1</v>
          </cell>
          <cell r="V580">
            <v>1</v>
          </cell>
          <cell r="W580">
            <v>1</v>
          </cell>
          <cell r="Y580">
            <v>1</v>
          </cell>
          <cell r="Z580">
            <v>364</v>
          </cell>
          <cell r="AA580">
            <v>0.75</v>
          </cell>
        </row>
        <row r="581">
          <cell r="I581">
            <v>744</v>
          </cell>
          <cell r="J581">
            <v>24261.8102616</v>
          </cell>
          <cell r="P581">
            <v>4</v>
          </cell>
          <cell r="Q581">
            <v>1</v>
          </cell>
          <cell r="R581">
            <v>1</v>
          </cell>
          <cell r="V581">
            <v>1</v>
          </cell>
          <cell r="W581">
            <v>1</v>
          </cell>
          <cell r="Y581">
            <v>1</v>
          </cell>
          <cell r="Z581">
            <v>364</v>
          </cell>
          <cell r="AA581">
            <v>1</v>
          </cell>
        </row>
        <row r="582">
          <cell r="I582">
            <v>745</v>
          </cell>
          <cell r="J582">
            <v>32056.755242899999</v>
          </cell>
          <cell r="P582">
            <v>7</v>
          </cell>
          <cell r="Q582">
            <v>1</v>
          </cell>
          <cell r="R582">
            <v>1</v>
          </cell>
          <cell r="V582">
            <v>1</v>
          </cell>
          <cell r="W582">
            <v>1</v>
          </cell>
          <cell r="Y582">
            <v>1</v>
          </cell>
          <cell r="Z582">
            <v>364</v>
          </cell>
          <cell r="AA582">
            <v>1</v>
          </cell>
        </row>
        <row r="583">
          <cell r="I583">
            <v>746</v>
          </cell>
          <cell r="J583">
            <v>31158.060505699999</v>
          </cell>
          <cell r="P583">
            <v>1</v>
          </cell>
          <cell r="Q583">
            <v>1</v>
          </cell>
          <cell r="R583">
            <v>1</v>
          </cell>
          <cell r="V583">
            <v>1</v>
          </cell>
          <cell r="W583">
            <v>5</v>
          </cell>
          <cell r="Y583">
            <v>5</v>
          </cell>
          <cell r="Z583">
            <v>156</v>
          </cell>
          <cell r="AA583">
            <v>1</v>
          </cell>
        </row>
        <row r="584">
          <cell r="I584">
            <v>748</v>
          </cell>
          <cell r="J584">
            <v>5196.1370950999999</v>
          </cell>
          <cell r="P584">
            <v>9</v>
          </cell>
          <cell r="Q584">
            <v>1</v>
          </cell>
          <cell r="R584">
            <v>1</v>
          </cell>
          <cell r="V584">
            <v>1</v>
          </cell>
          <cell r="W584">
            <v>5</v>
          </cell>
          <cell r="Y584">
            <v>5</v>
          </cell>
          <cell r="Z584">
            <v>156</v>
          </cell>
          <cell r="AA584">
            <v>1</v>
          </cell>
        </row>
        <row r="585">
          <cell r="I585">
            <v>750</v>
          </cell>
          <cell r="J585">
            <v>32170.5598833</v>
          </cell>
          <cell r="P585">
            <v>1</v>
          </cell>
          <cell r="Q585">
            <v>1</v>
          </cell>
          <cell r="R585">
            <v>1</v>
          </cell>
          <cell r="V585">
            <v>1</v>
          </cell>
          <cell r="W585">
            <v>1</v>
          </cell>
          <cell r="Y585">
            <v>1</v>
          </cell>
          <cell r="Z585">
            <v>31.2</v>
          </cell>
          <cell r="AA585">
            <v>0.25</v>
          </cell>
        </row>
        <row r="586">
          <cell r="I586">
            <v>751</v>
          </cell>
          <cell r="J586">
            <v>29887.067504800001</v>
          </cell>
          <cell r="P586">
            <v>1</v>
          </cell>
          <cell r="Q586">
            <v>1</v>
          </cell>
          <cell r="R586">
            <v>1</v>
          </cell>
          <cell r="V586">
            <v>1</v>
          </cell>
          <cell r="W586">
            <v>5</v>
          </cell>
          <cell r="Y586">
            <v>1</v>
          </cell>
          <cell r="Z586">
            <v>650</v>
          </cell>
          <cell r="AA586">
            <v>1</v>
          </cell>
        </row>
        <row r="587">
          <cell r="I587">
            <v>752</v>
          </cell>
          <cell r="J587">
            <v>27192.6354259</v>
          </cell>
          <cell r="P587">
            <v>6</v>
          </cell>
          <cell r="Q587">
            <v>1</v>
          </cell>
          <cell r="R587">
            <v>1</v>
          </cell>
          <cell r="V587">
            <v>1</v>
          </cell>
          <cell r="W587">
            <v>5</v>
          </cell>
          <cell r="Y587">
            <v>5</v>
          </cell>
          <cell r="Z587">
            <v>156</v>
          </cell>
          <cell r="AA587">
            <v>1</v>
          </cell>
        </row>
        <row r="588">
          <cell r="I588">
            <v>753</v>
          </cell>
          <cell r="J588">
            <v>25714.904380100001</v>
          </cell>
          <cell r="P588">
            <v>4</v>
          </cell>
          <cell r="Q588">
            <v>1</v>
          </cell>
          <cell r="R588">
            <v>1</v>
          </cell>
          <cell r="V588">
            <v>1</v>
          </cell>
          <cell r="W588">
            <v>5</v>
          </cell>
          <cell r="Y588">
            <v>1</v>
          </cell>
          <cell r="Z588">
            <v>364</v>
          </cell>
          <cell r="AA588">
            <v>1</v>
          </cell>
        </row>
        <row r="589">
          <cell r="I589">
            <v>755</v>
          </cell>
          <cell r="J589">
            <v>24411.019366500001</v>
          </cell>
          <cell r="P589">
            <v>5</v>
          </cell>
          <cell r="Q589">
            <v>1</v>
          </cell>
          <cell r="R589">
            <v>1</v>
          </cell>
          <cell r="V589">
            <v>1</v>
          </cell>
          <cell r="W589">
            <v>5</v>
          </cell>
          <cell r="Y589">
            <v>3</v>
          </cell>
          <cell r="Z589">
            <v>156</v>
          </cell>
          <cell r="AA589">
            <v>1</v>
          </cell>
        </row>
        <row r="590">
          <cell r="I590">
            <v>758</v>
          </cell>
          <cell r="J590">
            <v>28531.0724964</v>
          </cell>
          <cell r="P590">
            <v>6</v>
          </cell>
          <cell r="Q590">
            <v>1</v>
          </cell>
          <cell r="R590">
            <v>1</v>
          </cell>
          <cell r="V590">
            <v>1</v>
          </cell>
          <cell r="W590">
            <v>5</v>
          </cell>
          <cell r="Y590">
            <v>5</v>
          </cell>
          <cell r="Z590">
            <v>156</v>
          </cell>
          <cell r="AA590">
            <v>1</v>
          </cell>
        </row>
        <row r="591">
          <cell r="I591">
            <v>759</v>
          </cell>
          <cell r="J591">
            <v>13842.409109599999</v>
          </cell>
          <cell r="P591">
            <v>8</v>
          </cell>
          <cell r="Q591">
            <v>1</v>
          </cell>
          <cell r="R591">
            <v>1</v>
          </cell>
          <cell r="V591">
            <v>1</v>
          </cell>
          <cell r="W591">
            <v>5</v>
          </cell>
          <cell r="Y591">
            <v>3</v>
          </cell>
          <cell r="Z591">
            <v>364</v>
          </cell>
          <cell r="AA591">
            <v>1</v>
          </cell>
        </row>
        <row r="592">
          <cell r="I592">
            <v>761</v>
          </cell>
          <cell r="J592">
            <v>27168.905691299999</v>
          </cell>
          <cell r="P592">
            <v>6</v>
          </cell>
          <cell r="Q592">
            <v>1</v>
          </cell>
          <cell r="R592">
            <v>1</v>
          </cell>
          <cell r="V592">
            <v>1</v>
          </cell>
          <cell r="W592">
            <v>5</v>
          </cell>
          <cell r="Y592">
            <v>5</v>
          </cell>
          <cell r="Z592">
            <v>31.2</v>
          </cell>
          <cell r="AA592">
            <v>1</v>
          </cell>
        </row>
        <row r="593">
          <cell r="I593">
            <v>765</v>
          </cell>
          <cell r="J593">
            <v>45867.311386900001</v>
          </cell>
          <cell r="P593">
            <v>2</v>
          </cell>
          <cell r="Q593">
            <v>1</v>
          </cell>
          <cell r="R593">
            <v>1</v>
          </cell>
          <cell r="V593">
            <v>1</v>
          </cell>
          <cell r="W593">
            <v>1</v>
          </cell>
          <cell r="Y593">
            <v>1</v>
          </cell>
          <cell r="Z593">
            <v>364</v>
          </cell>
          <cell r="AA593">
            <v>1</v>
          </cell>
        </row>
        <row r="594">
          <cell r="I594">
            <v>766</v>
          </cell>
          <cell r="J594">
            <v>13842.409109599999</v>
          </cell>
          <cell r="P594">
            <v>5</v>
          </cell>
          <cell r="Q594">
            <v>1</v>
          </cell>
          <cell r="R594">
            <v>1</v>
          </cell>
          <cell r="V594">
            <v>1</v>
          </cell>
          <cell r="W594">
            <v>5</v>
          </cell>
          <cell r="Y594">
            <v>3</v>
          </cell>
          <cell r="Z594">
            <v>364</v>
          </cell>
          <cell r="AA594">
            <v>1</v>
          </cell>
        </row>
        <row r="595">
          <cell r="I595">
            <v>767</v>
          </cell>
          <cell r="J595">
            <v>37371.032071499998</v>
          </cell>
          <cell r="P595">
            <v>1</v>
          </cell>
          <cell r="Q595">
            <v>1</v>
          </cell>
          <cell r="R595">
            <v>1</v>
          </cell>
          <cell r="V595">
            <v>0</v>
          </cell>
          <cell r="W595">
            <v>99</v>
          </cell>
          <cell r="Y595">
            <v>1</v>
          </cell>
          <cell r="Z595">
            <v>31.2</v>
          </cell>
          <cell r="AA595">
            <v>0</v>
          </cell>
        </row>
        <row r="596">
          <cell r="I596">
            <v>768</v>
          </cell>
          <cell r="J596">
            <v>4499.1976322</v>
          </cell>
          <cell r="P596">
            <v>5</v>
          </cell>
          <cell r="Q596">
            <v>1</v>
          </cell>
          <cell r="R596">
            <v>1</v>
          </cell>
          <cell r="V596">
            <v>1</v>
          </cell>
          <cell r="W596">
            <v>5</v>
          </cell>
          <cell r="Y596">
            <v>5</v>
          </cell>
          <cell r="Z596">
            <v>1014</v>
          </cell>
          <cell r="AA596">
            <v>1</v>
          </cell>
        </row>
        <row r="597">
          <cell r="I597">
            <v>769</v>
          </cell>
          <cell r="J597">
            <v>26362.7426122</v>
          </cell>
          <cell r="P597">
            <v>10</v>
          </cell>
          <cell r="Q597">
            <v>1</v>
          </cell>
          <cell r="R597">
            <v>1</v>
          </cell>
          <cell r="V597">
            <v>1</v>
          </cell>
          <cell r="W597">
            <v>5</v>
          </cell>
          <cell r="Y597">
            <v>5</v>
          </cell>
          <cell r="Z597">
            <v>156</v>
          </cell>
          <cell r="AA597">
            <v>1</v>
          </cell>
        </row>
        <row r="598">
          <cell r="I598">
            <v>770</v>
          </cell>
          <cell r="J598">
            <v>35439.5949444</v>
          </cell>
          <cell r="P598">
            <v>11</v>
          </cell>
          <cell r="Q598">
            <v>1</v>
          </cell>
          <cell r="R598">
            <v>1</v>
          </cell>
          <cell r="V598">
            <v>1</v>
          </cell>
          <cell r="W598">
            <v>5</v>
          </cell>
          <cell r="Y598">
            <v>1</v>
          </cell>
          <cell r="Z598">
            <v>156</v>
          </cell>
          <cell r="AA598">
            <v>0.75</v>
          </cell>
        </row>
        <row r="599">
          <cell r="I599">
            <v>772</v>
          </cell>
          <cell r="J599">
            <v>5030.0403038000004</v>
          </cell>
          <cell r="P599">
            <v>1</v>
          </cell>
          <cell r="Q599">
            <v>1</v>
          </cell>
          <cell r="R599">
            <v>1</v>
          </cell>
          <cell r="V599">
            <v>0</v>
          </cell>
          <cell r="W599">
            <v>99</v>
          </cell>
          <cell r="Y599">
            <v>3</v>
          </cell>
          <cell r="Z599">
            <v>31.2</v>
          </cell>
          <cell r="AA599">
            <v>0</v>
          </cell>
        </row>
        <row r="600">
          <cell r="I600">
            <v>774</v>
          </cell>
          <cell r="J600">
            <v>27419.364872999999</v>
          </cell>
          <cell r="P600">
            <v>9</v>
          </cell>
          <cell r="Q600">
            <v>1</v>
          </cell>
          <cell r="R600">
            <v>1</v>
          </cell>
          <cell r="V600">
            <v>1</v>
          </cell>
          <cell r="W600">
            <v>5</v>
          </cell>
          <cell r="Y600">
            <v>1</v>
          </cell>
          <cell r="Z600">
            <v>650</v>
          </cell>
          <cell r="AA600">
            <v>1</v>
          </cell>
        </row>
        <row r="601">
          <cell r="I601">
            <v>775</v>
          </cell>
          <cell r="J601">
            <v>18258.8362065</v>
          </cell>
          <cell r="P601">
            <v>8</v>
          </cell>
          <cell r="Q601">
            <v>1</v>
          </cell>
          <cell r="R601">
            <v>1</v>
          </cell>
          <cell r="V601">
            <v>1</v>
          </cell>
          <cell r="W601">
            <v>5</v>
          </cell>
          <cell r="Y601">
            <v>1</v>
          </cell>
          <cell r="Z601">
            <v>364</v>
          </cell>
          <cell r="AA601">
            <v>1</v>
          </cell>
        </row>
        <row r="602">
          <cell r="I602">
            <v>776</v>
          </cell>
          <cell r="J602">
            <v>27504.078578600001</v>
          </cell>
          <cell r="P602">
            <v>5</v>
          </cell>
          <cell r="Q602">
            <v>1</v>
          </cell>
          <cell r="R602">
            <v>1</v>
          </cell>
          <cell r="V602">
            <v>1</v>
          </cell>
          <cell r="W602">
            <v>5</v>
          </cell>
          <cell r="Y602">
            <v>5</v>
          </cell>
          <cell r="Z602">
            <v>364</v>
          </cell>
          <cell r="AA602">
            <v>1</v>
          </cell>
        </row>
        <row r="603">
          <cell r="I603">
            <v>778</v>
          </cell>
          <cell r="J603">
            <v>26007.697352399999</v>
          </cell>
          <cell r="P603">
            <v>5</v>
          </cell>
          <cell r="Q603">
            <v>1</v>
          </cell>
          <cell r="R603">
            <v>1</v>
          </cell>
          <cell r="V603">
            <v>1</v>
          </cell>
          <cell r="W603">
            <v>5</v>
          </cell>
          <cell r="Y603">
            <v>5</v>
          </cell>
          <cell r="Z603">
            <v>31.2</v>
          </cell>
          <cell r="AA603">
            <v>0.25</v>
          </cell>
        </row>
        <row r="604">
          <cell r="I604">
            <v>781</v>
          </cell>
          <cell r="J604">
            <v>28364.578478399999</v>
          </cell>
          <cell r="P604">
            <v>6</v>
          </cell>
          <cell r="Q604">
            <v>1</v>
          </cell>
          <cell r="R604">
            <v>1</v>
          </cell>
          <cell r="V604">
            <v>0</v>
          </cell>
          <cell r="W604">
            <v>99</v>
          </cell>
          <cell r="Y604">
            <v>5</v>
          </cell>
          <cell r="Z604">
            <v>650</v>
          </cell>
          <cell r="AA604">
            <v>0</v>
          </cell>
        </row>
        <row r="605">
          <cell r="I605">
            <v>783</v>
          </cell>
          <cell r="J605">
            <v>5777.1950034000001</v>
          </cell>
          <cell r="P605">
            <v>6</v>
          </cell>
          <cell r="Q605">
            <v>1</v>
          </cell>
          <cell r="R605">
            <v>1</v>
          </cell>
          <cell r="V605">
            <v>1</v>
          </cell>
          <cell r="W605">
            <v>5</v>
          </cell>
          <cell r="Y605">
            <v>1</v>
          </cell>
          <cell r="Z605">
            <v>156</v>
          </cell>
          <cell r="AA605">
            <v>1</v>
          </cell>
        </row>
        <row r="606">
          <cell r="I606">
            <v>784</v>
          </cell>
          <cell r="J606">
            <v>15100.809937800001</v>
          </cell>
          <cell r="P606">
            <v>8</v>
          </cell>
          <cell r="Q606">
            <v>1</v>
          </cell>
          <cell r="R606">
            <v>1</v>
          </cell>
          <cell r="V606">
            <v>1</v>
          </cell>
          <cell r="W606">
            <v>5</v>
          </cell>
          <cell r="Y606">
            <v>3</v>
          </cell>
          <cell r="Z606">
            <v>650</v>
          </cell>
          <cell r="AA606">
            <v>1</v>
          </cell>
        </row>
        <row r="607">
          <cell r="I607">
            <v>786</v>
          </cell>
          <cell r="J607">
            <v>27167.2596108</v>
          </cell>
          <cell r="P607">
            <v>1</v>
          </cell>
          <cell r="Q607">
            <v>1</v>
          </cell>
          <cell r="R607">
            <v>1</v>
          </cell>
          <cell r="V607">
            <v>1</v>
          </cell>
          <cell r="W607">
            <v>5</v>
          </cell>
          <cell r="Y607">
            <v>5</v>
          </cell>
          <cell r="Z607">
            <v>364</v>
          </cell>
          <cell r="AA607">
            <v>1</v>
          </cell>
        </row>
        <row r="608">
          <cell r="I608">
            <v>787</v>
          </cell>
          <cell r="J608">
            <v>26362.7426122</v>
          </cell>
          <cell r="P608">
            <v>8</v>
          </cell>
          <cell r="Q608">
            <v>1</v>
          </cell>
          <cell r="R608">
            <v>1</v>
          </cell>
          <cell r="V608">
            <v>1</v>
          </cell>
          <cell r="W608">
            <v>5</v>
          </cell>
          <cell r="Y608">
            <v>5</v>
          </cell>
          <cell r="Z608">
            <v>156</v>
          </cell>
          <cell r="AA608">
            <v>1</v>
          </cell>
        </row>
        <row r="609">
          <cell r="I609">
            <v>788</v>
          </cell>
          <cell r="J609">
            <v>30280.660022100001</v>
          </cell>
          <cell r="P609">
            <v>9</v>
          </cell>
          <cell r="Q609">
            <v>1</v>
          </cell>
          <cell r="R609">
            <v>1</v>
          </cell>
          <cell r="V609">
            <v>1</v>
          </cell>
          <cell r="W609">
            <v>5</v>
          </cell>
          <cell r="Y609">
            <v>1</v>
          </cell>
          <cell r="Z609">
            <v>156</v>
          </cell>
          <cell r="AA609">
            <v>1</v>
          </cell>
        </row>
        <row r="610">
          <cell r="I610">
            <v>789</v>
          </cell>
          <cell r="J610">
            <v>26216.8436979</v>
          </cell>
          <cell r="P610">
            <v>9</v>
          </cell>
          <cell r="Q610">
            <v>1</v>
          </cell>
          <cell r="R610">
            <v>1</v>
          </cell>
          <cell r="V610">
            <v>1</v>
          </cell>
          <cell r="W610">
            <v>5</v>
          </cell>
          <cell r="Y610">
            <v>1</v>
          </cell>
          <cell r="Z610">
            <v>650</v>
          </cell>
          <cell r="AA610">
            <v>1</v>
          </cell>
        </row>
        <row r="611">
          <cell r="I611">
            <v>790</v>
          </cell>
          <cell r="J611">
            <v>29605.975437599998</v>
          </cell>
          <cell r="P611">
            <v>3</v>
          </cell>
          <cell r="Q611">
            <v>1</v>
          </cell>
          <cell r="R611">
            <v>1</v>
          </cell>
          <cell r="V611">
            <v>1</v>
          </cell>
          <cell r="W611">
            <v>5</v>
          </cell>
          <cell r="Y611">
            <v>1</v>
          </cell>
          <cell r="Z611">
            <v>156</v>
          </cell>
          <cell r="AA611">
            <v>1</v>
          </cell>
        </row>
        <row r="612">
          <cell r="I612">
            <v>791</v>
          </cell>
          <cell r="J612">
            <v>26700.5359823</v>
          </cell>
          <cell r="P612">
            <v>3</v>
          </cell>
          <cell r="Q612">
            <v>1</v>
          </cell>
          <cell r="R612">
            <v>1</v>
          </cell>
          <cell r="V612">
            <v>1</v>
          </cell>
          <cell r="W612">
            <v>5</v>
          </cell>
          <cell r="Y612">
            <v>5</v>
          </cell>
          <cell r="Z612">
            <v>156</v>
          </cell>
          <cell r="AA612">
            <v>1</v>
          </cell>
        </row>
        <row r="613">
          <cell r="I613">
            <v>792</v>
          </cell>
          <cell r="J613">
            <v>20600.421940100001</v>
          </cell>
          <cell r="P613">
            <v>6</v>
          </cell>
          <cell r="Q613">
            <v>1</v>
          </cell>
          <cell r="R613">
            <v>1</v>
          </cell>
          <cell r="V613">
            <v>0</v>
          </cell>
          <cell r="W613">
            <v>99</v>
          </cell>
          <cell r="Y613">
            <v>1</v>
          </cell>
          <cell r="Z613">
            <v>364</v>
          </cell>
          <cell r="AA613">
            <v>0</v>
          </cell>
        </row>
        <row r="614">
          <cell r="I614">
            <v>793</v>
          </cell>
          <cell r="J614">
            <v>33658.960858699997</v>
          </cell>
          <cell r="P614">
            <v>3</v>
          </cell>
          <cell r="Q614">
            <v>1</v>
          </cell>
          <cell r="R614">
            <v>1</v>
          </cell>
          <cell r="V614">
            <v>1</v>
          </cell>
          <cell r="W614">
            <v>5</v>
          </cell>
          <cell r="Y614">
            <v>1</v>
          </cell>
          <cell r="Z614">
            <v>156</v>
          </cell>
          <cell r="AA614">
            <v>1</v>
          </cell>
        </row>
        <row r="615">
          <cell r="I615">
            <v>796</v>
          </cell>
          <cell r="J615">
            <v>47440.473104500001</v>
          </cell>
          <cell r="P615">
            <v>8</v>
          </cell>
          <cell r="Q615">
            <v>1</v>
          </cell>
          <cell r="R615">
            <v>1</v>
          </cell>
          <cell r="V615">
            <v>1</v>
          </cell>
          <cell r="W615">
            <v>5</v>
          </cell>
          <cell r="Y615">
            <v>5</v>
          </cell>
          <cell r="Z615">
            <v>156</v>
          </cell>
          <cell r="AA615">
            <v>1</v>
          </cell>
        </row>
        <row r="616">
          <cell r="I616">
            <v>797</v>
          </cell>
          <cell r="J616">
            <v>5626.2203606000003</v>
          </cell>
          <cell r="P616">
            <v>1</v>
          </cell>
          <cell r="Q616">
            <v>1</v>
          </cell>
          <cell r="R616">
            <v>1</v>
          </cell>
          <cell r="V616">
            <v>1</v>
          </cell>
          <cell r="W616">
            <v>5</v>
          </cell>
          <cell r="Y616">
            <v>1</v>
          </cell>
          <cell r="Z616">
            <v>364</v>
          </cell>
          <cell r="AA616">
            <v>1</v>
          </cell>
        </row>
        <row r="617">
          <cell r="I617">
            <v>798</v>
          </cell>
          <cell r="J617">
            <v>27913.485838100001</v>
          </cell>
          <cell r="P617">
            <v>2</v>
          </cell>
          <cell r="Q617">
            <v>1</v>
          </cell>
          <cell r="R617">
            <v>1</v>
          </cell>
          <cell r="V617">
            <v>1</v>
          </cell>
          <cell r="W617">
            <v>1</v>
          </cell>
          <cell r="Y617">
            <v>1</v>
          </cell>
          <cell r="Z617">
            <v>156</v>
          </cell>
          <cell r="AA617">
            <v>1</v>
          </cell>
        </row>
        <row r="618">
          <cell r="I618">
            <v>799</v>
          </cell>
          <cell r="J618">
            <v>31413.7915526</v>
          </cell>
          <cell r="P618">
            <v>10</v>
          </cell>
          <cell r="Q618">
            <v>1</v>
          </cell>
          <cell r="R618">
            <v>1</v>
          </cell>
          <cell r="V618">
            <v>1</v>
          </cell>
          <cell r="W618">
            <v>5</v>
          </cell>
          <cell r="Y618">
            <v>5</v>
          </cell>
          <cell r="Z618">
            <v>31.2</v>
          </cell>
          <cell r="AA618">
            <v>1</v>
          </cell>
        </row>
        <row r="619">
          <cell r="I619">
            <v>801</v>
          </cell>
          <cell r="J619">
            <v>19172.8207119</v>
          </cell>
          <cell r="P619">
            <v>5</v>
          </cell>
          <cell r="Q619">
            <v>1</v>
          </cell>
          <cell r="R619">
            <v>1</v>
          </cell>
          <cell r="V619">
            <v>1</v>
          </cell>
          <cell r="W619">
            <v>5</v>
          </cell>
          <cell r="Y619">
            <v>1</v>
          </cell>
          <cell r="Z619">
            <v>650</v>
          </cell>
          <cell r="AA619">
            <v>1</v>
          </cell>
        </row>
        <row r="620">
          <cell r="I620">
            <v>802</v>
          </cell>
          <cell r="J620">
            <v>52532.387265400001</v>
          </cell>
          <cell r="P620">
            <v>2</v>
          </cell>
          <cell r="Q620">
            <v>1</v>
          </cell>
          <cell r="R620">
            <v>1</v>
          </cell>
          <cell r="V620">
            <v>1</v>
          </cell>
          <cell r="W620">
            <v>1</v>
          </cell>
          <cell r="Y620">
            <v>1</v>
          </cell>
          <cell r="Z620">
            <v>31.2</v>
          </cell>
          <cell r="AA620">
            <v>1</v>
          </cell>
        </row>
        <row r="621">
          <cell r="I621">
            <v>803</v>
          </cell>
          <cell r="J621">
            <v>37671.047118000002</v>
          </cell>
          <cell r="P621">
            <v>5</v>
          </cell>
          <cell r="Q621">
            <v>1</v>
          </cell>
          <cell r="R621">
            <v>1</v>
          </cell>
          <cell r="V621">
            <v>1</v>
          </cell>
          <cell r="W621">
            <v>5</v>
          </cell>
          <cell r="Y621">
            <v>5</v>
          </cell>
          <cell r="Z621">
            <v>156</v>
          </cell>
          <cell r="AA621">
            <v>1</v>
          </cell>
        </row>
        <row r="622">
          <cell r="I622">
            <v>804</v>
          </cell>
          <cell r="J622">
            <v>3807.4832651000002</v>
          </cell>
          <cell r="P622">
            <v>1</v>
          </cell>
          <cell r="Q622">
            <v>1</v>
          </cell>
          <cell r="R622">
            <v>1</v>
          </cell>
          <cell r="V622">
            <v>1</v>
          </cell>
          <cell r="W622">
            <v>5</v>
          </cell>
          <cell r="Y622">
            <v>1</v>
          </cell>
          <cell r="Z622">
            <v>156</v>
          </cell>
          <cell r="AA622">
            <v>1</v>
          </cell>
        </row>
        <row r="623">
          <cell r="I623">
            <v>806</v>
          </cell>
          <cell r="J623">
            <v>33310.826848199998</v>
          </cell>
          <cell r="P623">
            <v>5</v>
          </cell>
          <cell r="Q623">
            <v>1</v>
          </cell>
          <cell r="R623">
            <v>1</v>
          </cell>
          <cell r="V623">
            <v>1</v>
          </cell>
          <cell r="W623">
            <v>5</v>
          </cell>
          <cell r="Y623">
            <v>5</v>
          </cell>
          <cell r="Z623">
            <v>364</v>
          </cell>
          <cell r="AA623">
            <v>1</v>
          </cell>
        </row>
        <row r="624">
          <cell r="I624">
            <v>807</v>
          </cell>
          <cell r="J624">
            <v>28195.318648699998</v>
          </cell>
          <cell r="P624">
            <v>2</v>
          </cell>
          <cell r="Q624">
            <v>1</v>
          </cell>
          <cell r="R624">
            <v>1</v>
          </cell>
          <cell r="V624">
            <v>1</v>
          </cell>
          <cell r="W624">
            <v>5</v>
          </cell>
          <cell r="Y624">
            <v>5</v>
          </cell>
          <cell r="Z624">
            <v>364</v>
          </cell>
          <cell r="AA624">
            <v>1</v>
          </cell>
        </row>
        <row r="625">
          <cell r="I625">
            <v>809</v>
          </cell>
          <cell r="J625">
            <v>25862.802319999999</v>
          </cell>
          <cell r="P625">
            <v>8</v>
          </cell>
          <cell r="Q625">
            <v>1</v>
          </cell>
          <cell r="R625">
            <v>1</v>
          </cell>
          <cell r="V625">
            <v>1</v>
          </cell>
          <cell r="W625">
            <v>5</v>
          </cell>
          <cell r="Y625">
            <v>1</v>
          </cell>
          <cell r="Z625">
            <v>31.2</v>
          </cell>
          <cell r="AA625">
            <v>1</v>
          </cell>
        </row>
        <row r="626">
          <cell r="I626">
            <v>811</v>
          </cell>
          <cell r="J626">
            <v>13842.409109599999</v>
          </cell>
          <cell r="P626">
            <v>5</v>
          </cell>
          <cell r="Q626">
            <v>1</v>
          </cell>
          <cell r="R626">
            <v>1</v>
          </cell>
          <cell r="V626">
            <v>1</v>
          </cell>
          <cell r="W626">
            <v>5</v>
          </cell>
          <cell r="Y626">
            <v>3</v>
          </cell>
          <cell r="Z626">
            <v>364</v>
          </cell>
          <cell r="AA626">
            <v>0.75</v>
          </cell>
        </row>
        <row r="627">
          <cell r="I627">
            <v>813</v>
          </cell>
          <cell r="J627">
            <v>22742.4361599</v>
          </cell>
          <cell r="P627">
            <v>5</v>
          </cell>
          <cell r="Q627">
            <v>1</v>
          </cell>
          <cell r="R627">
            <v>1</v>
          </cell>
          <cell r="V627">
            <v>1</v>
          </cell>
          <cell r="W627">
            <v>5</v>
          </cell>
          <cell r="Y627">
            <v>8</v>
          </cell>
          <cell r="Z627">
            <v>364</v>
          </cell>
          <cell r="AA627">
            <v>1</v>
          </cell>
        </row>
        <row r="628">
          <cell r="I628">
            <v>814</v>
          </cell>
          <cell r="J628">
            <v>4560.3905418000004</v>
          </cell>
          <cell r="P628">
            <v>4</v>
          </cell>
          <cell r="Q628">
            <v>1</v>
          </cell>
          <cell r="R628">
            <v>1</v>
          </cell>
          <cell r="V628">
            <v>1</v>
          </cell>
          <cell r="W628">
            <v>1</v>
          </cell>
          <cell r="Y628">
            <v>1</v>
          </cell>
          <cell r="Z628">
            <v>156</v>
          </cell>
          <cell r="AA628">
            <v>0.25</v>
          </cell>
        </row>
        <row r="629">
          <cell r="I629">
            <v>815</v>
          </cell>
          <cell r="J629">
            <v>27413.354076399999</v>
          </cell>
          <cell r="P629">
            <v>5</v>
          </cell>
          <cell r="Q629">
            <v>1</v>
          </cell>
          <cell r="R629">
            <v>1</v>
          </cell>
          <cell r="V629">
            <v>1</v>
          </cell>
          <cell r="W629">
            <v>5</v>
          </cell>
          <cell r="Y629">
            <v>2</v>
          </cell>
          <cell r="Z629">
            <v>650</v>
          </cell>
          <cell r="AA629">
            <v>1</v>
          </cell>
        </row>
        <row r="630">
          <cell r="I630">
            <v>816</v>
          </cell>
          <cell r="J630">
            <v>37699.890322599997</v>
          </cell>
          <cell r="P630">
            <v>1</v>
          </cell>
          <cell r="Q630">
            <v>1</v>
          </cell>
          <cell r="R630">
            <v>1</v>
          </cell>
          <cell r="V630">
            <v>1</v>
          </cell>
          <cell r="W630">
            <v>5</v>
          </cell>
          <cell r="Y630">
            <v>5</v>
          </cell>
          <cell r="Z630">
            <v>156</v>
          </cell>
          <cell r="AA630">
            <v>1</v>
          </cell>
        </row>
        <row r="631">
          <cell r="I631">
            <v>818</v>
          </cell>
          <cell r="J631">
            <v>31001.205331900001</v>
          </cell>
          <cell r="P631">
            <v>8</v>
          </cell>
          <cell r="Q631">
            <v>1</v>
          </cell>
          <cell r="R631">
            <v>1</v>
          </cell>
          <cell r="V631">
            <v>1</v>
          </cell>
          <cell r="W631">
            <v>5</v>
          </cell>
          <cell r="Y631">
            <v>5</v>
          </cell>
          <cell r="Z631">
            <v>364</v>
          </cell>
          <cell r="AA631">
            <v>1</v>
          </cell>
        </row>
        <row r="632">
          <cell r="I632">
            <v>819</v>
          </cell>
          <cell r="J632">
            <v>29329.387293700001</v>
          </cell>
          <cell r="P632">
            <v>1</v>
          </cell>
          <cell r="Q632">
            <v>1</v>
          </cell>
          <cell r="R632">
            <v>1</v>
          </cell>
          <cell r="V632">
            <v>1</v>
          </cell>
          <cell r="W632">
            <v>1</v>
          </cell>
          <cell r="Y632">
            <v>1</v>
          </cell>
          <cell r="Z632">
            <v>156</v>
          </cell>
          <cell r="AA632">
            <v>1</v>
          </cell>
        </row>
        <row r="633">
          <cell r="I633">
            <v>820</v>
          </cell>
          <cell r="J633">
            <v>28746.901894400002</v>
          </cell>
          <cell r="P633">
            <v>5</v>
          </cell>
          <cell r="Q633">
            <v>1</v>
          </cell>
          <cell r="R633">
            <v>1</v>
          </cell>
          <cell r="V633">
            <v>1</v>
          </cell>
          <cell r="W633">
            <v>5</v>
          </cell>
          <cell r="Y633">
            <v>5</v>
          </cell>
          <cell r="Z633">
            <v>364</v>
          </cell>
          <cell r="AA633">
            <v>1</v>
          </cell>
        </row>
        <row r="634">
          <cell r="I634">
            <v>821</v>
          </cell>
          <cell r="J634">
            <v>22807.338338599999</v>
          </cell>
          <cell r="P634">
            <v>7</v>
          </cell>
          <cell r="Q634">
            <v>1</v>
          </cell>
          <cell r="R634">
            <v>1</v>
          </cell>
          <cell r="V634">
            <v>1</v>
          </cell>
          <cell r="W634">
            <v>5</v>
          </cell>
          <cell r="Y634">
            <v>1</v>
          </cell>
          <cell r="Z634">
            <v>156</v>
          </cell>
          <cell r="AA634">
            <v>1</v>
          </cell>
        </row>
        <row r="635">
          <cell r="I635">
            <v>823</v>
          </cell>
          <cell r="J635">
            <v>24411.019366500001</v>
          </cell>
          <cell r="P635">
            <v>6</v>
          </cell>
          <cell r="Q635">
            <v>1</v>
          </cell>
          <cell r="R635">
            <v>1</v>
          </cell>
          <cell r="V635">
            <v>1</v>
          </cell>
          <cell r="W635">
            <v>5</v>
          </cell>
          <cell r="Y635">
            <v>3</v>
          </cell>
          <cell r="Z635">
            <v>156</v>
          </cell>
          <cell r="AA635">
            <v>1</v>
          </cell>
        </row>
        <row r="636">
          <cell r="I636">
            <v>826</v>
          </cell>
          <cell r="J636">
            <v>28060.1948452</v>
          </cell>
          <cell r="P636">
            <v>4</v>
          </cell>
          <cell r="Q636">
            <v>1</v>
          </cell>
          <cell r="R636">
            <v>1</v>
          </cell>
          <cell r="V636">
            <v>1</v>
          </cell>
          <cell r="W636">
            <v>5</v>
          </cell>
          <cell r="Y636">
            <v>1</v>
          </cell>
          <cell r="Z636">
            <v>364</v>
          </cell>
          <cell r="AA636">
            <v>1</v>
          </cell>
        </row>
        <row r="637">
          <cell r="I637">
            <v>827</v>
          </cell>
          <cell r="J637">
            <v>43903.644739299998</v>
          </cell>
          <cell r="P637">
            <v>5</v>
          </cell>
          <cell r="Q637">
            <v>1</v>
          </cell>
          <cell r="R637">
            <v>1</v>
          </cell>
          <cell r="V637">
            <v>1</v>
          </cell>
          <cell r="W637">
            <v>5</v>
          </cell>
          <cell r="Y637">
            <v>1</v>
          </cell>
          <cell r="Z637">
            <v>31.2</v>
          </cell>
          <cell r="AA637">
            <v>0.75</v>
          </cell>
        </row>
        <row r="638">
          <cell r="I638">
            <v>828</v>
          </cell>
          <cell r="J638">
            <v>37350.242629400003</v>
          </cell>
          <cell r="P638">
            <v>4</v>
          </cell>
          <cell r="Q638">
            <v>1</v>
          </cell>
          <cell r="R638">
            <v>1</v>
          </cell>
          <cell r="V638">
            <v>1</v>
          </cell>
          <cell r="W638">
            <v>5</v>
          </cell>
          <cell r="Y638">
            <v>1</v>
          </cell>
          <cell r="Z638">
            <v>156</v>
          </cell>
          <cell r="AA638">
            <v>1</v>
          </cell>
        </row>
        <row r="639">
          <cell r="I639">
            <v>829</v>
          </cell>
          <cell r="J639">
            <v>24091.236997399999</v>
          </cell>
          <cell r="P639">
            <v>12</v>
          </cell>
          <cell r="Q639">
            <v>1</v>
          </cell>
          <cell r="R639">
            <v>1</v>
          </cell>
          <cell r="V639">
            <v>1</v>
          </cell>
          <cell r="W639">
            <v>5</v>
          </cell>
          <cell r="Y639">
            <v>5</v>
          </cell>
          <cell r="Z639">
            <v>156</v>
          </cell>
          <cell r="AA639">
            <v>1</v>
          </cell>
        </row>
        <row r="640">
          <cell r="I640">
            <v>831</v>
          </cell>
          <cell r="J640">
            <v>22667.162244499999</v>
          </cell>
          <cell r="P640">
            <v>9</v>
          </cell>
          <cell r="Q640">
            <v>1</v>
          </cell>
          <cell r="R640">
            <v>1</v>
          </cell>
          <cell r="V640">
            <v>1</v>
          </cell>
          <cell r="W640">
            <v>5</v>
          </cell>
          <cell r="Y640">
            <v>1</v>
          </cell>
          <cell r="Z640">
            <v>156</v>
          </cell>
          <cell r="AA640">
            <v>1</v>
          </cell>
        </row>
        <row r="641">
          <cell r="I641">
            <v>832</v>
          </cell>
          <cell r="J641">
            <v>4082.9749676000001</v>
          </cell>
          <cell r="P641">
            <v>2</v>
          </cell>
          <cell r="Q641">
            <v>1</v>
          </cell>
          <cell r="R641">
            <v>1</v>
          </cell>
          <cell r="V641">
            <v>1</v>
          </cell>
          <cell r="W641">
            <v>5</v>
          </cell>
          <cell r="Y641">
            <v>5</v>
          </cell>
          <cell r="Z641">
            <v>364</v>
          </cell>
          <cell r="AA641">
            <v>0.75</v>
          </cell>
        </row>
        <row r="642">
          <cell r="I642">
            <v>834</v>
          </cell>
          <cell r="J642">
            <v>39956.431676</v>
          </cell>
          <cell r="P642">
            <v>7</v>
          </cell>
          <cell r="Q642">
            <v>1</v>
          </cell>
          <cell r="R642">
            <v>1</v>
          </cell>
          <cell r="V642">
            <v>1</v>
          </cell>
          <cell r="W642">
            <v>5</v>
          </cell>
          <cell r="Y642">
            <v>5</v>
          </cell>
          <cell r="Z642">
            <v>156</v>
          </cell>
          <cell r="AA642">
            <v>1</v>
          </cell>
        </row>
        <row r="643">
          <cell r="I643">
            <v>835</v>
          </cell>
          <cell r="J643">
            <v>28481.169387999998</v>
          </cell>
          <cell r="P643">
            <v>5</v>
          </cell>
          <cell r="Q643">
            <v>1</v>
          </cell>
          <cell r="R643">
            <v>1</v>
          </cell>
          <cell r="V643">
            <v>1</v>
          </cell>
          <cell r="W643">
            <v>5</v>
          </cell>
          <cell r="Y643">
            <v>5</v>
          </cell>
          <cell r="Z643">
            <v>156</v>
          </cell>
          <cell r="AA643">
            <v>1</v>
          </cell>
        </row>
        <row r="644">
          <cell r="I644">
            <v>837</v>
          </cell>
          <cell r="J644">
            <v>26016.250915799999</v>
          </cell>
          <cell r="P644">
            <v>7</v>
          </cell>
          <cell r="Q644">
            <v>1</v>
          </cell>
          <cell r="R644">
            <v>1</v>
          </cell>
          <cell r="V644">
            <v>1</v>
          </cell>
          <cell r="W644">
            <v>5</v>
          </cell>
          <cell r="Y644">
            <v>1</v>
          </cell>
          <cell r="Z644">
            <v>650</v>
          </cell>
          <cell r="AA644">
            <v>1</v>
          </cell>
        </row>
        <row r="645">
          <cell r="I645">
            <v>838</v>
          </cell>
          <cell r="J645">
            <v>27969.121337699999</v>
          </cell>
          <cell r="P645">
            <v>2</v>
          </cell>
          <cell r="Q645">
            <v>1</v>
          </cell>
          <cell r="R645">
            <v>1</v>
          </cell>
          <cell r="V645">
            <v>1</v>
          </cell>
          <cell r="W645">
            <v>1</v>
          </cell>
          <cell r="Y645">
            <v>1</v>
          </cell>
          <cell r="Z645">
            <v>364</v>
          </cell>
          <cell r="AA645">
            <v>1</v>
          </cell>
        </row>
        <row r="646">
          <cell r="I646">
            <v>839</v>
          </cell>
          <cell r="J646">
            <v>19271.2933663</v>
          </cell>
          <cell r="P646">
            <v>10</v>
          </cell>
          <cell r="Q646">
            <v>1</v>
          </cell>
          <cell r="R646">
            <v>1</v>
          </cell>
          <cell r="V646">
            <v>1</v>
          </cell>
          <cell r="W646">
            <v>5</v>
          </cell>
          <cell r="Y646">
            <v>5</v>
          </cell>
          <cell r="Z646">
            <v>364</v>
          </cell>
          <cell r="AA646">
            <v>1</v>
          </cell>
        </row>
        <row r="647">
          <cell r="I647">
            <v>840</v>
          </cell>
          <cell r="J647">
            <v>4537.2950152000003</v>
          </cell>
          <cell r="P647">
            <v>6</v>
          </cell>
          <cell r="Q647">
            <v>1</v>
          </cell>
          <cell r="R647">
            <v>1</v>
          </cell>
          <cell r="V647">
            <v>1</v>
          </cell>
          <cell r="W647">
            <v>5</v>
          </cell>
          <cell r="Y647">
            <v>5</v>
          </cell>
          <cell r="Z647">
            <v>1014</v>
          </cell>
          <cell r="AA647">
            <v>1</v>
          </cell>
        </row>
        <row r="648">
          <cell r="I648">
            <v>841</v>
          </cell>
          <cell r="J648">
            <v>30280.660022100001</v>
          </cell>
          <cell r="P648">
            <v>10</v>
          </cell>
          <cell r="Q648">
            <v>1</v>
          </cell>
          <cell r="R648">
            <v>1</v>
          </cell>
          <cell r="V648">
            <v>1</v>
          </cell>
          <cell r="W648">
            <v>5</v>
          </cell>
          <cell r="Y648">
            <v>1</v>
          </cell>
          <cell r="Z648">
            <v>364</v>
          </cell>
          <cell r="AA648">
            <v>0.75</v>
          </cell>
        </row>
        <row r="649">
          <cell r="I649">
            <v>843</v>
          </cell>
          <cell r="J649">
            <v>24945.732939099998</v>
          </cell>
          <cell r="P649">
            <v>1</v>
          </cell>
          <cell r="Q649">
            <v>1</v>
          </cell>
          <cell r="R649">
            <v>1</v>
          </cell>
          <cell r="V649">
            <v>1</v>
          </cell>
          <cell r="W649">
            <v>5</v>
          </cell>
          <cell r="Y649">
            <v>1</v>
          </cell>
          <cell r="Z649">
            <v>156</v>
          </cell>
          <cell r="AA649">
            <v>0.75</v>
          </cell>
        </row>
        <row r="650">
          <cell r="I650">
            <v>844</v>
          </cell>
          <cell r="J650">
            <v>21193.18345</v>
          </cell>
          <cell r="P650">
            <v>5</v>
          </cell>
          <cell r="Q650">
            <v>1</v>
          </cell>
          <cell r="R650">
            <v>1</v>
          </cell>
          <cell r="V650">
            <v>0</v>
          </cell>
          <cell r="W650">
            <v>99</v>
          </cell>
          <cell r="Y650">
            <v>2</v>
          </cell>
          <cell r="Z650">
            <v>156</v>
          </cell>
          <cell r="AA650">
            <v>0</v>
          </cell>
        </row>
        <row r="651">
          <cell r="I651">
            <v>845</v>
          </cell>
          <cell r="J651">
            <v>5375.3258506000002</v>
          </cell>
          <cell r="P651">
            <v>1</v>
          </cell>
          <cell r="Q651">
            <v>1</v>
          </cell>
          <cell r="R651">
            <v>1</v>
          </cell>
          <cell r="V651">
            <v>1</v>
          </cell>
          <cell r="W651">
            <v>5</v>
          </cell>
          <cell r="Y651">
            <v>5</v>
          </cell>
          <cell r="Z651">
            <v>364</v>
          </cell>
          <cell r="AA651">
            <v>1</v>
          </cell>
        </row>
        <row r="652">
          <cell r="I652">
            <v>846</v>
          </cell>
          <cell r="J652">
            <v>37375.439634199996</v>
          </cell>
          <cell r="P652">
            <v>5</v>
          </cell>
          <cell r="Q652">
            <v>1</v>
          </cell>
          <cell r="R652">
            <v>1</v>
          </cell>
          <cell r="V652">
            <v>1</v>
          </cell>
          <cell r="W652">
            <v>5</v>
          </cell>
          <cell r="Y652">
            <v>5</v>
          </cell>
          <cell r="Z652">
            <v>31.2</v>
          </cell>
          <cell r="AA652">
            <v>1</v>
          </cell>
        </row>
        <row r="653">
          <cell r="I653">
            <v>847</v>
          </cell>
          <cell r="J653">
            <v>23881.2920089</v>
          </cell>
          <cell r="P653">
            <v>1</v>
          </cell>
          <cell r="Q653">
            <v>1</v>
          </cell>
          <cell r="R653">
            <v>1</v>
          </cell>
          <cell r="V653">
            <v>1</v>
          </cell>
          <cell r="W653">
            <v>1</v>
          </cell>
          <cell r="Y653">
            <v>1</v>
          </cell>
          <cell r="Z653">
            <v>156</v>
          </cell>
          <cell r="AA653">
            <v>1</v>
          </cell>
        </row>
        <row r="654">
          <cell r="I654">
            <v>848</v>
          </cell>
          <cell r="J654">
            <v>38772.468374700002</v>
          </cell>
          <cell r="P654">
            <v>5</v>
          </cell>
          <cell r="Q654">
            <v>1</v>
          </cell>
          <cell r="R654">
            <v>1</v>
          </cell>
          <cell r="V654">
            <v>1</v>
          </cell>
          <cell r="W654">
            <v>1</v>
          </cell>
          <cell r="Y654">
            <v>1</v>
          </cell>
          <cell r="Z654">
            <v>156</v>
          </cell>
          <cell r="AA654">
            <v>1</v>
          </cell>
        </row>
        <row r="655">
          <cell r="I655">
            <v>849</v>
          </cell>
          <cell r="J655">
            <v>14776.9932986</v>
          </cell>
          <cell r="P655">
            <v>1</v>
          </cell>
          <cell r="Q655">
            <v>1</v>
          </cell>
          <cell r="R655">
            <v>1</v>
          </cell>
          <cell r="V655">
            <v>1</v>
          </cell>
          <cell r="W655">
            <v>1</v>
          </cell>
          <cell r="Y655">
            <v>1</v>
          </cell>
          <cell r="Z655">
            <v>156</v>
          </cell>
          <cell r="AA655">
            <v>1</v>
          </cell>
        </row>
        <row r="656">
          <cell r="I656">
            <v>850</v>
          </cell>
          <cell r="J656">
            <v>26988.544394799999</v>
          </cell>
          <cell r="P656">
            <v>6</v>
          </cell>
          <cell r="Q656">
            <v>1</v>
          </cell>
          <cell r="R656">
            <v>1</v>
          </cell>
          <cell r="V656">
            <v>1</v>
          </cell>
          <cell r="W656">
            <v>5</v>
          </cell>
          <cell r="Y656">
            <v>5</v>
          </cell>
          <cell r="Z656">
            <v>156</v>
          </cell>
          <cell r="AA656">
            <v>1</v>
          </cell>
        </row>
        <row r="657">
          <cell r="I657">
            <v>853</v>
          </cell>
          <cell r="J657">
            <v>31737.362477999999</v>
          </cell>
          <cell r="P657">
            <v>2</v>
          </cell>
          <cell r="Q657">
            <v>1</v>
          </cell>
          <cell r="R657">
            <v>1</v>
          </cell>
          <cell r="V657">
            <v>1</v>
          </cell>
          <cell r="W657">
            <v>1</v>
          </cell>
          <cell r="Y657">
            <v>1</v>
          </cell>
          <cell r="Z657">
            <v>156</v>
          </cell>
          <cell r="AA657">
            <v>0.75</v>
          </cell>
        </row>
        <row r="658">
          <cell r="I658">
            <v>855</v>
          </cell>
          <cell r="J658">
            <v>3807.4832651000002</v>
          </cell>
          <cell r="P658">
            <v>1</v>
          </cell>
          <cell r="Q658">
            <v>1</v>
          </cell>
          <cell r="R658">
            <v>1</v>
          </cell>
          <cell r="V658">
            <v>1</v>
          </cell>
          <cell r="W658">
            <v>5</v>
          </cell>
          <cell r="Y658">
            <v>1</v>
          </cell>
          <cell r="Z658">
            <v>156</v>
          </cell>
          <cell r="AA658">
            <v>1</v>
          </cell>
        </row>
        <row r="659">
          <cell r="I659">
            <v>857</v>
          </cell>
          <cell r="J659">
            <v>35685.811900100001</v>
          </cell>
          <cell r="P659">
            <v>4</v>
          </cell>
          <cell r="Q659">
            <v>1</v>
          </cell>
          <cell r="R659">
            <v>1</v>
          </cell>
          <cell r="V659">
            <v>1</v>
          </cell>
          <cell r="W659">
            <v>5</v>
          </cell>
          <cell r="Y659">
            <v>5</v>
          </cell>
          <cell r="Z659">
            <v>156</v>
          </cell>
          <cell r="AA659">
            <v>0.75</v>
          </cell>
        </row>
        <row r="660">
          <cell r="I660">
            <v>858</v>
          </cell>
          <cell r="J660">
            <v>5675.9686502000004</v>
          </cell>
          <cell r="P660">
            <v>6</v>
          </cell>
          <cell r="Q660">
            <v>1</v>
          </cell>
          <cell r="R660">
            <v>1</v>
          </cell>
          <cell r="V660">
            <v>1</v>
          </cell>
          <cell r="W660">
            <v>5</v>
          </cell>
          <cell r="Y660">
            <v>1</v>
          </cell>
          <cell r="Z660">
            <v>156</v>
          </cell>
          <cell r="AA660">
            <v>1</v>
          </cell>
        </row>
        <row r="661">
          <cell r="I661">
            <v>859</v>
          </cell>
          <cell r="J661">
            <v>3323.5079773000002</v>
          </cell>
          <cell r="P661">
            <v>4</v>
          </cell>
          <cell r="Q661">
            <v>1</v>
          </cell>
          <cell r="R661">
            <v>1</v>
          </cell>
          <cell r="V661">
            <v>1</v>
          </cell>
          <cell r="W661">
            <v>5</v>
          </cell>
          <cell r="Y661">
            <v>3</v>
          </cell>
          <cell r="Z661">
            <v>364</v>
          </cell>
          <cell r="AA661">
            <v>0.75</v>
          </cell>
        </row>
        <row r="662">
          <cell r="I662">
            <v>860</v>
          </cell>
          <cell r="J662">
            <v>38082.013202399998</v>
          </cell>
          <cell r="P662">
            <v>5</v>
          </cell>
          <cell r="Q662">
            <v>1</v>
          </cell>
          <cell r="R662">
            <v>1</v>
          </cell>
          <cell r="V662">
            <v>1</v>
          </cell>
          <cell r="W662">
            <v>5</v>
          </cell>
          <cell r="Y662">
            <v>5</v>
          </cell>
          <cell r="Z662">
            <v>156</v>
          </cell>
          <cell r="AA662">
            <v>0.25</v>
          </cell>
        </row>
        <row r="663">
          <cell r="I663">
            <v>861</v>
          </cell>
          <cell r="J663">
            <v>27601.009912900001</v>
          </cell>
          <cell r="P663">
            <v>11</v>
          </cell>
          <cell r="Q663">
            <v>1</v>
          </cell>
          <cell r="R663">
            <v>1</v>
          </cell>
          <cell r="V663">
            <v>1</v>
          </cell>
          <cell r="W663">
            <v>5</v>
          </cell>
          <cell r="Y663">
            <v>5</v>
          </cell>
          <cell r="Z663">
            <v>156</v>
          </cell>
          <cell r="AA663">
            <v>1</v>
          </cell>
        </row>
        <row r="664">
          <cell r="I664">
            <v>862</v>
          </cell>
          <cell r="J664">
            <v>52799.665148200002</v>
          </cell>
          <cell r="P664">
            <v>2</v>
          </cell>
          <cell r="Q664">
            <v>1</v>
          </cell>
          <cell r="R664">
            <v>1</v>
          </cell>
          <cell r="V664">
            <v>1</v>
          </cell>
          <cell r="W664">
            <v>1</v>
          </cell>
          <cell r="Y664">
            <v>1</v>
          </cell>
          <cell r="Z664">
            <v>156</v>
          </cell>
          <cell r="AA664">
            <v>1</v>
          </cell>
        </row>
        <row r="665">
          <cell r="I665">
            <v>863</v>
          </cell>
          <cell r="J665">
            <v>33977.529732800002</v>
          </cell>
          <cell r="P665">
            <v>1</v>
          </cell>
          <cell r="Q665">
            <v>1</v>
          </cell>
          <cell r="R665">
            <v>1</v>
          </cell>
          <cell r="V665">
            <v>1</v>
          </cell>
          <cell r="W665">
            <v>1</v>
          </cell>
          <cell r="Y665">
            <v>1</v>
          </cell>
          <cell r="Z665">
            <v>156</v>
          </cell>
          <cell r="AA665">
            <v>1</v>
          </cell>
        </row>
        <row r="666">
          <cell r="I666">
            <v>866</v>
          </cell>
          <cell r="J666">
            <v>28968.904093500001</v>
          </cell>
          <cell r="P666">
            <v>10</v>
          </cell>
          <cell r="Q666">
            <v>1</v>
          </cell>
          <cell r="R666">
            <v>1</v>
          </cell>
          <cell r="V666">
            <v>1</v>
          </cell>
          <cell r="W666">
            <v>5</v>
          </cell>
          <cell r="Y666">
            <v>5</v>
          </cell>
          <cell r="Z666">
            <v>650</v>
          </cell>
          <cell r="AA666">
            <v>1</v>
          </cell>
        </row>
        <row r="667">
          <cell r="I667">
            <v>867</v>
          </cell>
          <cell r="J667">
            <v>52189.257967099998</v>
          </cell>
          <cell r="P667">
            <v>4</v>
          </cell>
          <cell r="Q667">
            <v>1</v>
          </cell>
          <cell r="R667">
            <v>1</v>
          </cell>
          <cell r="V667">
            <v>1</v>
          </cell>
          <cell r="W667">
            <v>5</v>
          </cell>
          <cell r="Y667">
            <v>5</v>
          </cell>
          <cell r="Z667">
            <v>31.2</v>
          </cell>
          <cell r="AA667">
            <v>0.25</v>
          </cell>
        </row>
        <row r="668">
          <cell r="I668">
            <v>868</v>
          </cell>
          <cell r="J668">
            <v>12018.214766700001</v>
          </cell>
          <cell r="P668">
            <v>1</v>
          </cell>
          <cell r="Q668">
            <v>1</v>
          </cell>
          <cell r="R668">
            <v>1</v>
          </cell>
          <cell r="V668">
            <v>1</v>
          </cell>
          <cell r="W668">
            <v>5</v>
          </cell>
          <cell r="Y668">
            <v>3</v>
          </cell>
          <cell r="Z668">
            <v>156</v>
          </cell>
          <cell r="AA668">
            <v>1</v>
          </cell>
        </row>
        <row r="669">
          <cell r="I669">
            <v>870</v>
          </cell>
          <cell r="J669">
            <v>27805.306266600001</v>
          </cell>
          <cell r="P669">
            <v>5</v>
          </cell>
          <cell r="Q669">
            <v>1</v>
          </cell>
          <cell r="R669">
            <v>1</v>
          </cell>
          <cell r="V669">
            <v>1</v>
          </cell>
          <cell r="W669">
            <v>5</v>
          </cell>
          <cell r="Y669">
            <v>5</v>
          </cell>
          <cell r="Z669">
            <v>364</v>
          </cell>
          <cell r="AA669">
            <v>1</v>
          </cell>
        </row>
        <row r="670">
          <cell r="I670">
            <v>871</v>
          </cell>
          <cell r="J670">
            <v>31020.098327299998</v>
          </cell>
          <cell r="P670">
            <v>5</v>
          </cell>
          <cell r="Q670">
            <v>1</v>
          </cell>
          <cell r="R670">
            <v>1</v>
          </cell>
          <cell r="V670">
            <v>1</v>
          </cell>
          <cell r="W670">
            <v>5</v>
          </cell>
          <cell r="Y670">
            <v>1</v>
          </cell>
          <cell r="Z670">
            <v>364</v>
          </cell>
          <cell r="AA670">
            <v>0.75</v>
          </cell>
        </row>
        <row r="671">
          <cell r="I671">
            <v>872</v>
          </cell>
          <cell r="J671">
            <v>30842.501128299999</v>
          </cell>
          <cell r="P671">
            <v>3</v>
          </cell>
          <cell r="Q671">
            <v>1</v>
          </cell>
          <cell r="R671">
            <v>1</v>
          </cell>
          <cell r="V671">
            <v>1</v>
          </cell>
          <cell r="W671">
            <v>5</v>
          </cell>
          <cell r="Y671">
            <v>1</v>
          </cell>
          <cell r="Z671">
            <v>156</v>
          </cell>
          <cell r="AA671">
            <v>0.75</v>
          </cell>
        </row>
        <row r="672">
          <cell r="I672">
            <v>873</v>
          </cell>
          <cell r="J672">
            <v>31305.561627899999</v>
          </cell>
          <cell r="P672">
            <v>5</v>
          </cell>
          <cell r="Q672">
            <v>1</v>
          </cell>
          <cell r="R672">
            <v>1</v>
          </cell>
          <cell r="V672">
            <v>1</v>
          </cell>
          <cell r="W672">
            <v>5</v>
          </cell>
          <cell r="Y672">
            <v>1</v>
          </cell>
          <cell r="Z672">
            <v>156</v>
          </cell>
          <cell r="AA672">
            <v>1</v>
          </cell>
        </row>
        <row r="673">
          <cell r="I673">
            <v>874</v>
          </cell>
          <cell r="J673">
            <v>28195.318648699998</v>
          </cell>
          <cell r="P673">
            <v>6</v>
          </cell>
          <cell r="Q673">
            <v>1</v>
          </cell>
          <cell r="R673">
            <v>1</v>
          </cell>
          <cell r="V673">
            <v>1</v>
          </cell>
          <cell r="W673">
            <v>5</v>
          </cell>
          <cell r="Y673">
            <v>5</v>
          </cell>
          <cell r="Z673">
            <v>364</v>
          </cell>
          <cell r="AA673">
            <v>1</v>
          </cell>
        </row>
        <row r="674">
          <cell r="I674">
            <v>877</v>
          </cell>
          <cell r="J674">
            <v>32103.4725688</v>
          </cell>
          <cell r="P674">
            <v>6</v>
          </cell>
          <cell r="Q674">
            <v>1</v>
          </cell>
          <cell r="R674">
            <v>1</v>
          </cell>
          <cell r="V674">
            <v>1</v>
          </cell>
          <cell r="W674">
            <v>5</v>
          </cell>
          <cell r="Y674">
            <v>1</v>
          </cell>
          <cell r="Z674">
            <v>364</v>
          </cell>
          <cell r="AA674">
            <v>1</v>
          </cell>
        </row>
        <row r="675">
          <cell r="I675">
            <v>878</v>
          </cell>
          <cell r="J675">
            <v>36916.766478700003</v>
          </cell>
          <cell r="P675">
            <v>9</v>
          </cell>
          <cell r="Q675">
            <v>1</v>
          </cell>
          <cell r="R675">
            <v>1</v>
          </cell>
          <cell r="V675">
            <v>1</v>
          </cell>
          <cell r="W675">
            <v>1</v>
          </cell>
          <cell r="Y675">
            <v>1</v>
          </cell>
          <cell r="Z675">
            <v>31.2</v>
          </cell>
          <cell r="AA675">
            <v>0.25</v>
          </cell>
        </row>
        <row r="676">
          <cell r="I676">
            <v>880</v>
          </cell>
          <cell r="J676">
            <v>34107.240300799996</v>
          </cell>
          <cell r="P676">
            <v>5</v>
          </cell>
          <cell r="Q676">
            <v>1</v>
          </cell>
          <cell r="R676">
            <v>1</v>
          </cell>
          <cell r="V676">
            <v>1</v>
          </cell>
          <cell r="W676">
            <v>5</v>
          </cell>
          <cell r="Y676">
            <v>5</v>
          </cell>
          <cell r="Z676">
            <v>156</v>
          </cell>
          <cell r="AA676">
            <v>1</v>
          </cell>
        </row>
        <row r="677">
          <cell r="I677">
            <v>881</v>
          </cell>
          <cell r="J677">
            <v>28252.941146100002</v>
          </cell>
          <cell r="P677">
            <v>5</v>
          </cell>
          <cell r="Q677">
            <v>1</v>
          </cell>
          <cell r="R677">
            <v>1</v>
          </cell>
          <cell r="V677">
            <v>1</v>
          </cell>
          <cell r="W677">
            <v>5</v>
          </cell>
          <cell r="Y677">
            <v>1</v>
          </cell>
          <cell r="Z677">
            <v>156</v>
          </cell>
          <cell r="AA677">
            <v>1</v>
          </cell>
        </row>
        <row r="678">
          <cell r="I678">
            <v>882</v>
          </cell>
          <cell r="J678">
            <v>36197.515676800002</v>
          </cell>
          <cell r="P678">
            <v>1</v>
          </cell>
          <cell r="Q678">
            <v>1</v>
          </cell>
          <cell r="R678">
            <v>1</v>
          </cell>
          <cell r="V678">
            <v>1</v>
          </cell>
          <cell r="W678">
            <v>5</v>
          </cell>
          <cell r="Y678">
            <v>5</v>
          </cell>
          <cell r="Z678">
            <v>156</v>
          </cell>
          <cell r="AA678">
            <v>0.75</v>
          </cell>
        </row>
        <row r="679">
          <cell r="I679">
            <v>883</v>
          </cell>
          <cell r="J679">
            <v>29248.476332400001</v>
          </cell>
          <cell r="P679">
            <v>7</v>
          </cell>
          <cell r="Q679">
            <v>1</v>
          </cell>
          <cell r="R679">
            <v>1</v>
          </cell>
          <cell r="V679">
            <v>1</v>
          </cell>
          <cell r="W679">
            <v>5</v>
          </cell>
          <cell r="Y679">
            <v>1</v>
          </cell>
          <cell r="Z679">
            <v>364</v>
          </cell>
          <cell r="AA679">
            <v>0.25</v>
          </cell>
        </row>
        <row r="680">
          <cell r="I680">
            <v>884</v>
          </cell>
          <cell r="J680">
            <v>4997.0665417</v>
          </cell>
          <cell r="P680">
            <v>6</v>
          </cell>
          <cell r="Q680">
            <v>1</v>
          </cell>
          <cell r="R680">
            <v>1</v>
          </cell>
          <cell r="V680">
            <v>1</v>
          </cell>
          <cell r="W680">
            <v>5</v>
          </cell>
          <cell r="Y680">
            <v>1</v>
          </cell>
          <cell r="Z680">
            <v>650</v>
          </cell>
          <cell r="AA680">
            <v>1</v>
          </cell>
        </row>
        <row r="681">
          <cell r="I681">
            <v>885</v>
          </cell>
          <cell r="J681">
            <v>11921.692056100001</v>
          </cell>
          <cell r="P681">
            <v>4</v>
          </cell>
          <cell r="Q681">
            <v>1</v>
          </cell>
          <cell r="R681">
            <v>1</v>
          </cell>
          <cell r="V681">
            <v>1</v>
          </cell>
          <cell r="W681">
            <v>5</v>
          </cell>
          <cell r="Y681">
            <v>3</v>
          </cell>
          <cell r="Z681">
            <v>156</v>
          </cell>
          <cell r="AA681">
            <v>0.75</v>
          </cell>
        </row>
        <row r="682">
          <cell r="I682">
            <v>887</v>
          </cell>
          <cell r="J682">
            <v>33658.960858699997</v>
          </cell>
          <cell r="P682">
            <v>7</v>
          </cell>
          <cell r="Q682">
            <v>1</v>
          </cell>
          <cell r="R682">
            <v>1</v>
          </cell>
          <cell r="V682">
            <v>1</v>
          </cell>
          <cell r="W682">
            <v>5</v>
          </cell>
          <cell r="Y682">
            <v>5</v>
          </cell>
          <cell r="Z682">
            <v>156</v>
          </cell>
          <cell r="AA682">
            <v>0.75</v>
          </cell>
        </row>
        <row r="683">
          <cell r="I683">
            <v>889</v>
          </cell>
          <cell r="J683">
            <v>42964.106192500003</v>
          </cell>
          <cell r="P683">
            <v>6</v>
          </cell>
          <cell r="Q683">
            <v>1</v>
          </cell>
          <cell r="R683">
            <v>1</v>
          </cell>
          <cell r="V683">
            <v>0</v>
          </cell>
          <cell r="W683">
            <v>99</v>
          </cell>
          <cell r="Y683">
            <v>5</v>
          </cell>
          <cell r="Z683">
            <v>31.2</v>
          </cell>
          <cell r="AA683">
            <v>0</v>
          </cell>
        </row>
        <row r="684">
          <cell r="I684">
            <v>890</v>
          </cell>
          <cell r="J684">
            <v>26330.6011899</v>
          </cell>
          <cell r="P684">
            <v>8</v>
          </cell>
          <cell r="Q684">
            <v>1</v>
          </cell>
          <cell r="R684">
            <v>1</v>
          </cell>
          <cell r="V684">
            <v>1</v>
          </cell>
          <cell r="W684">
            <v>1</v>
          </cell>
          <cell r="Y684">
            <v>1</v>
          </cell>
          <cell r="Z684">
            <v>156</v>
          </cell>
          <cell r="AA684">
            <v>0.75</v>
          </cell>
        </row>
        <row r="685">
          <cell r="I685">
            <v>891</v>
          </cell>
          <cell r="J685">
            <v>36968.727064400002</v>
          </cell>
          <cell r="P685">
            <v>6</v>
          </cell>
          <cell r="Q685">
            <v>1</v>
          </cell>
          <cell r="R685">
            <v>1</v>
          </cell>
          <cell r="V685">
            <v>1</v>
          </cell>
          <cell r="W685">
            <v>5</v>
          </cell>
          <cell r="Y685">
            <v>5</v>
          </cell>
          <cell r="Z685">
            <v>156</v>
          </cell>
          <cell r="AA685">
            <v>1</v>
          </cell>
        </row>
        <row r="686">
          <cell r="I686">
            <v>892</v>
          </cell>
          <cell r="J686">
            <v>15100.809937800001</v>
          </cell>
          <cell r="P686">
            <v>8</v>
          </cell>
          <cell r="Q686">
            <v>1</v>
          </cell>
          <cell r="R686">
            <v>1</v>
          </cell>
          <cell r="V686">
            <v>1</v>
          </cell>
          <cell r="W686">
            <v>5</v>
          </cell>
          <cell r="Y686">
            <v>3</v>
          </cell>
          <cell r="Z686">
            <v>364</v>
          </cell>
          <cell r="AA686">
            <v>1</v>
          </cell>
        </row>
        <row r="687">
          <cell r="I687">
            <v>893</v>
          </cell>
          <cell r="J687">
            <v>6835.3884717000001</v>
          </cell>
          <cell r="P687">
            <v>5</v>
          </cell>
          <cell r="Q687">
            <v>1</v>
          </cell>
          <cell r="R687">
            <v>1</v>
          </cell>
          <cell r="V687">
            <v>1</v>
          </cell>
          <cell r="W687">
            <v>5</v>
          </cell>
          <cell r="Y687">
            <v>1</v>
          </cell>
          <cell r="Z687">
            <v>156</v>
          </cell>
          <cell r="AA687">
            <v>1</v>
          </cell>
        </row>
        <row r="688">
          <cell r="I688">
            <v>894</v>
          </cell>
          <cell r="J688">
            <v>13247.7521466</v>
          </cell>
          <cell r="P688">
            <v>5</v>
          </cell>
          <cell r="Q688">
            <v>1</v>
          </cell>
          <cell r="R688">
            <v>1</v>
          </cell>
          <cell r="V688">
            <v>1</v>
          </cell>
          <cell r="W688">
            <v>2</v>
          </cell>
          <cell r="Y688">
            <v>2</v>
          </cell>
          <cell r="Z688">
            <v>156</v>
          </cell>
          <cell r="AA688">
            <v>1</v>
          </cell>
        </row>
        <row r="689">
          <cell r="I689">
            <v>895</v>
          </cell>
          <cell r="J689">
            <v>36926.192730700001</v>
          </cell>
          <cell r="P689">
            <v>7</v>
          </cell>
          <cell r="Q689">
            <v>1</v>
          </cell>
          <cell r="R689">
            <v>1</v>
          </cell>
          <cell r="V689">
            <v>1</v>
          </cell>
          <cell r="W689">
            <v>1</v>
          </cell>
          <cell r="Y689">
            <v>1</v>
          </cell>
          <cell r="Z689">
            <v>364</v>
          </cell>
          <cell r="AA689">
            <v>1</v>
          </cell>
        </row>
        <row r="690">
          <cell r="I690">
            <v>896</v>
          </cell>
          <cell r="J690">
            <v>27892.1077768</v>
          </cell>
          <cell r="P690">
            <v>6</v>
          </cell>
          <cell r="Q690">
            <v>1</v>
          </cell>
          <cell r="R690">
            <v>1</v>
          </cell>
          <cell r="V690">
            <v>1</v>
          </cell>
          <cell r="W690">
            <v>5</v>
          </cell>
          <cell r="Y690">
            <v>5</v>
          </cell>
          <cell r="Z690">
            <v>364</v>
          </cell>
          <cell r="AA690">
            <v>1</v>
          </cell>
        </row>
        <row r="691">
          <cell r="I691">
            <v>897</v>
          </cell>
          <cell r="J691">
            <v>13422.9421669</v>
          </cell>
          <cell r="P691">
            <v>3</v>
          </cell>
          <cell r="Q691">
            <v>1</v>
          </cell>
          <cell r="R691">
            <v>1</v>
          </cell>
          <cell r="V691">
            <v>1</v>
          </cell>
          <cell r="W691">
            <v>5</v>
          </cell>
          <cell r="Y691">
            <v>5</v>
          </cell>
          <cell r="Z691">
            <v>364</v>
          </cell>
          <cell r="AA691">
            <v>1</v>
          </cell>
        </row>
        <row r="692">
          <cell r="I692">
            <v>898</v>
          </cell>
          <cell r="J692">
            <v>27419.364872999999</v>
          </cell>
          <cell r="P692">
            <v>5</v>
          </cell>
          <cell r="Q692">
            <v>1</v>
          </cell>
          <cell r="R692">
            <v>1</v>
          </cell>
          <cell r="V692">
            <v>1</v>
          </cell>
          <cell r="W692">
            <v>5</v>
          </cell>
          <cell r="Y692">
            <v>1</v>
          </cell>
          <cell r="Z692">
            <v>364</v>
          </cell>
          <cell r="AA692">
            <v>1</v>
          </cell>
        </row>
        <row r="693">
          <cell r="I693">
            <v>899</v>
          </cell>
          <cell r="J693">
            <v>16283.6139613</v>
          </cell>
          <cell r="P693">
            <v>4</v>
          </cell>
          <cell r="Q693">
            <v>1</v>
          </cell>
          <cell r="R693">
            <v>1</v>
          </cell>
          <cell r="V693">
            <v>1</v>
          </cell>
          <cell r="W693">
            <v>5</v>
          </cell>
          <cell r="Y693">
            <v>5</v>
          </cell>
          <cell r="Z693">
            <v>156</v>
          </cell>
          <cell r="AA693">
            <v>1</v>
          </cell>
        </row>
        <row r="694">
          <cell r="I694">
            <v>900</v>
          </cell>
          <cell r="J694">
            <v>31001.205331900001</v>
          </cell>
          <cell r="P694">
            <v>7</v>
          </cell>
          <cell r="Q694">
            <v>1</v>
          </cell>
          <cell r="R694">
            <v>1</v>
          </cell>
          <cell r="V694">
            <v>1</v>
          </cell>
          <cell r="W694">
            <v>5</v>
          </cell>
          <cell r="Y694">
            <v>5</v>
          </cell>
          <cell r="Z694">
            <v>364</v>
          </cell>
          <cell r="AA694">
            <v>1</v>
          </cell>
        </row>
        <row r="695">
          <cell r="I695">
            <v>901</v>
          </cell>
          <cell r="J695">
            <v>27969.121337699999</v>
          </cell>
          <cell r="P695">
            <v>9</v>
          </cell>
          <cell r="Q695">
            <v>1</v>
          </cell>
          <cell r="R695">
            <v>1</v>
          </cell>
          <cell r="V695">
            <v>1</v>
          </cell>
          <cell r="W695">
            <v>1</v>
          </cell>
          <cell r="Y695">
            <v>1</v>
          </cell>
          <cell r="Z695">
            <v>364</v>
          </cell>
          <cell r="AA695">
            <v>1</v>
          </cell>
        </row>
        <row r="696">
          <cell r="I696">
            <v>903</v>
          </cell>
          <cell r="J696">
            <v>27890.461958</v>
          </cell>
          <cell r="P696">
            <v>9</v>
          </cell>
          <cell r="Q696">
            <v>1</v>
          </cell>
          <cell r="R696">
            <v>1</v>
          </cell>
          <cell r="V696">
            <v>1</v>
          </cell>
          <cell r="W696">
            <v>5</v>
          </cell>
          <cell r="Y696">
            <v>1</v>
          </cell>
          <cell r="Z696">
            <v>156</v>
          </cell>
          <cell r="AA696">
            <v>1</v>
          </cell>
        </row>
        <row r="697">
          <cell r="I697">
            <v>904</v>
          </cell>
          <cell r="J697">
            <v>4170.1851373</v>
          </cell>
          <cell r="P697">
            <v>5</v>
          </cell>
          <cell r="Q697">
            <v>1</v>
          </cell>
          <cell r="R697">
            <v>1</v>
          </cell>
          <cell r="V697">
            <v>1</v>
          </cell>
          <cell r="W697">
            <v>5</v>
          </cell>
          <cell r="Y697">
            <v>1</v>
          </cell>
          <cell r="Z697">
            <v>156</v>
          </cell>
          <cell r="AA697">
            <v>1</v>
          </cell>
        </row>
        <row r="698">
          <cell r="I698">
            <v>905</v>
          </cell>
          <cell r="J698">
            <v>39289.155816400002</v>
          </cell>
          <cell r="P698">
            <v>1</v>
          </cell>
          <cell r="Q698">
            <v>1</v>
          </cell>
          <cell r="R698">
            <v>1</v>
          </cell>
          <cell r="V698">
            <v>0</v>
          </cell>
          <cell r="W698">
            <v>99</v>
          </cell>
          <cell r="Y698">
            <v>5</v>
          </cell>
          <cell r="Z698">
            <v>156</v>
          </cell>
          <cell r="AA698">
            <v>0</v>
          </cell>
        </row>
        <row r="699">
          <cell r="I699">
            <v>907</v>
          </cell>
          <cell r="J699">
            <v>20160.602697800001</v>
          </cell>
          <cell r="P699">
            <v>7</v>
          </cell>
          <cell r="Q699">
            <v>1</v>
          </cell>
          <cell r="R699">
            <v>1</v>
          </cell>
          <cell r="V699">
            <v>1</v>
          </cell>
          <cell r="W699">
            <v>5</v>
          </cell>
          <cell r="Y699">
            <v>1</v>
          </cell>
          <cell r="Z699">
            <v>156</v>
          </cell>
          <cell r="AA699">
            <v>1</v>
          </cell>
        </row>
        <row r="700">
          <cell r="I700">
            <v>909</v>
          </cell>
          <cell r="J700">
            <v>25500.613510300002</v>
          </cell>
          <cell r="P700">
            <v>5</v>
          </cell>
          <cell r="Q700">
            <v>1</v>
          </cell>
          <cell r="R700">
            <v>1</v>
          </cell>
          <cell r="V700">
            <v>1</v>
          </cell>
          <cell r="W700">
            <v>5</v>
          </cell>
          <cell r="Y700">
            <v>1</v>
          </cell>
          <cell r="Z700">
            <v>364</v>
          </cell>
          <cell r="AA700">
            <v>1</v>
          </cell>
        </row>
        <row r="701">
          <cell r="I701">
            <v>912</v>
          </cell>
          <cell r="J701">
            <v>23494.175377200001</v>
          </cell>
          <cell r="P701">
            <v>4</v>
          </cell>
          <cell r="Q701">
            <v>1</v>
          </cell>
          <cell r="R701">
            <v>1</v>
          </cell>
          <cell r="V701">
            <v>1</v>
          </cell>
          <cell r="W701">
            <v>5</v>
          </cell>
          <cell r="Y701">
            <v>2</v>
          </cell>
          <cell r="Z701">
            <v>364</v>
          </cell>
          <cell r="AA701">
            <v>1</v>
          </cell>
        </row>
        <row r="702">
          <cell r="I702">
            <v>913</v>
          </cell>
          <cell r="J702">
            <v>26505.274407199999</v>
          </cell>
          <cell r="P702">
            <v>3</v>
          </cell>
          <cell r="Q702">
            <v>1</v>
          </cell>
          <cell r="R702">
            <v>1</v>
          </cell>
          <cell r="V702">
            <v>0</v>
          </cell>
          <cell r="W702">
            <v>99</v>
          </cell>
          <cell r="Y702">
            <v>1</v>
          </cell>
          <cell r="Z702">
            <v>31.2</v>
          </cell>
          <cell r="AA702">
            <v>0</v>
          </cell>
        </row>
        <row r="703">
          <cell r="I703">
            <v>914</v>
          </cell>
          <cell r="J703">
            <v>34572.066300400002</v>
          </cell>
          <cell r="P703">
            <v>5</v>
          </cell>
          <cell r="Q703">
            <v>1</v>
          </cell>
          <cell r="R703">
            <v>1</v>
          </cell>
          <cell r="V703">
            <v>0</v>
          </cell>
          <cell r="W703">
            <v>99</v>
          </cell>
          <cell r="Y703">
            <v>5</v>
          </cell>
          <cell r="Z703">
            <v>156</v>
          </cell>
          <cell r="AA703">
            <v>0</v>
          </cell>
        </row>
        <row r="704">
          <cell r="I704">
            <v>915</v>
          </cell>
          <cell r="J704">
            <v>27015.628564800001</v>
          </cell>
          <cell r="P704">
            <v>4</v>
          </cell>
          <cell r="Q704">
            <v>1</v>
          </cell>
          <cell r="R704">
            <v>1</v>
          </cell>
          <cell r="V704">
            <v>1</v>
          </cell>
          <cell r="W704">
            <v>5</v>
          </cell>
          <cell r="Y704">
            <v>1</v>
          </cell>
          <cell r="Z704">
            <v>650</v>
          </cell>
          <cell r="AA704">
            <v>1</v>
          </cell>
        </row>
        <row r="705">
          <cell r="I705">
            <v>916</v>
          </cell>
          <cell r="J705">
            <v>40880.671752499999</v>
          </cell>
          <cell r="P705">
            <v>9</v>
          </cell>
          <cell r="Q705">
            <v>1</v>
          </cell>
          <cell r="R705">
            <v>1</v>
          </cell>
          <cell r="V705">
            <v>1</v>
          </cell>
          <cell r="W705">
            <v>5</v>
          </cell>
          <cell r="Y705">
            <v>5</v>
          </cell>
          <cell r="Z705">
            <v>31.2</v>
          </cell>
          <cell r="AA705">
            <v>1</v>
          </cell>
        </row>
        <row r="706">
          <cell r="I706">
            <v>917</v>
          </cell>
          <cell r="J706">
            <v>30307.033536800001</v>
          </cell>
          <cell r="P706">
            <v>3</v>
          </cell>
          <cell r="Q706">
            <v>1</v>
          </cell>
          <cell r="R706">
            <v>1</v>
          </cell>
          <cell r="V706">
            <v>1</v>
          </cell>
          <cell r="W706">
            <v>1</v>
          </cell>
          <cell r="Y706">
            <v>1</v>
          </cell>
          <cell r="Z706">
            <v>364</v>
          </cell>
          <cell r="AA706">
            <v>1</v>
          </cell>
        </row>
        <row r="707">
          <cell r="I707">
            <v>920</v>
          </cell>
          <cell r="J707">
            <v>25337.7389458</v>
          </cell>
          <cell r="P707">
            <v>6</v>
          </cell>
          <cell r="Q707">
            <v>1</v>
          </cell>
          <cell r="R707">
            <v>1</v>
          </cell>
          <cell r="V707">
            <v>1</v>
          </cell>
          <cell r="W707">
            <v>5</v>
          </cell>
          <cell r="Y707">
            <v>1</v>
          </cell>
          <cell r="Z707">
            <v>156</v>
          </cell>
          <cell r="AA707">
            <v>0.75</v>
          </cell>
        </row>
        <row r="708">
          <cell r="I708">
            <v>921</v>
          </cell>
          <cell r="J708">
            <v>22807.338338599999</v>
          </cell>
          <cell r="P708">
            <v>5</v>
          </cell>
          <cell r="Q708">
            <v>1</v>
          </cell>
          <cell r="R708">
            <v>1</v>
          </cell>
          <cell r="V708">
            <v>1</v>
          </cell>
          <cell r="W708">
            <v>5</v>
          </cell>
          <cell r="Y708">
            <v>5</v>
          </cell>
          <cell r="Z708">
            <v>364</v>
          </cell>
          <cell r="AA708">
            <v>1</v>
          </cell>
        </row>
        <row r="709">
          <cell r="I709">
            <v>923</v>
          </cell>
          <cell r="J709">
            <v>28333.537114800001</v>
          </cell>
          <cell r="P709">
            <v>4</v>
          </cell>
          <cell r="Q709">
            <v>1</v>
          </cell>
          <cell r="R709">
            <v>1</v>
          </cell>
          <cell r="V709">
            <v>1</v>
          </cell>
          <cell r="W709">
            <v>1</v>
          </cell>
          <cell r="Y709">
            <v>1</v>
          </cell>
          <cell r="Z709">
            <v>156</v>
          </cell>
          <cell r="AA709">
            <v>1</v>
          </cell>
        </row>
        <row r="710">
          <cell r="I710">
            <v>924</v>
          </cell>
          <cell r="J710">
            <v>28252.941146100002</v>
          </cell>
          <cell r="P710">
            <v>6</v>
          </cell>
          <cell r="Q710">
            <v>1</v>
          </cell>
          <cell r="R710">
            <v>1</v>
          </cell>
          <cell r="V710">
            <v>1</v>
          </cell>
          <cell r="W710">
            <v>5</v>
          </cell>
          <cell r="Y710">
            <v>1</v>
          </cell>
          <cell r="Z710">
            <v>364</v>
          </cell>
          <cell r="AA710">
            <v>0.75</v>
          </cell>
        </row>
        <row r="711">
          <cell r="I711">
            <v>925</v>
          </cell>
          <cell r="J711">
            <v>19789.827740699999</v>
          </cell>
          <cell r="P711">
            <v>5</v>
          </cell>
          <cell r="Q711">
            <v>1</v>
          </cell>
          <cell r="R711">
            <v>1</v>
          </cell>
          <cell r="V711">
            <v>1</v>
          </cell>
          <cell r="W711">
            <v>5</v>
          </cell>
          <cell r="Y711">
            <v>5</v>
          </cell>
          <cell r="Z711">
            <v>650</v>
          </cell>
          <cell r="AA711">
            <v>0.75</v>
          </cell>
        </row>
        <row r="712">
          <cell r="I712">
            <v>926</v>
          </cell>
          <cell r="J712">
            <v>19484.075843099999</v>
          </cell>
          <cell r="P712">
            <v>10</v>
          </cell>
          <cell r="Q712">
            <v>1</v>
          </cell>
          <cell r="R712">
            <v>1</v>
          </cell>
          <cell r="V712">
            <v>1</v>
          </cell>
          <cell r="W712">
            <v>5</v>
          </cell>
          <cell r="Y712">
            <v>1</v>
          </cell>
          <cell r="Z712">
            <v>156</v>
          </cell>
          <cell r="AA712">
            <v>1</v>
          </cell>
        </row>
        <row r="713">
          <cell r="I713">
            <v>928</v>
          </cell>
          <cell r="J713">
            <v>13438.948675899999</v>
          </cell>
          <cell r="P713">
            <v>5</v>
          </cell>
          <cell r="Q713">
            <v>1</v>
          </cell>
          <cell r="R713">
            <v>1</v>
          </cell>
          <cell r="V713">
            <v>1</v>
          </cell>
          <cell r="W713">
            <v>5</v>
          </cell>
          <cell r="Y713">
            <v>8</v>
          </cell>
          <cell r="Z713">
            <v>364</v>
          </cell>
          <cell r="AA713">
            <v>0.75</v>
          </cell>
        </row>
        <row r="714">
          <cell r="I714">
            <v>929</v>
          </cell>
          <cell r="J714">
            <v>4337.6445243999997</v>
          </cell>
          <cell r="P714">
            <v>5</v>
          </cell>
          <cell r="Q714">
            <v>1</v>
          </cell>
          <cell r="R714">
            <v>1</v>
          </cell>
          <cell r="V714">
            <v>1</v>
          </cell>
          <cell r="W714">
            <v>5</v>
          </cell>
          <cell r="Y714">
            <v>5</v>
          </cell>
          <cell r="Z714">
            <v>156</v>
          </cell>
          <cell r="AA714">
            <v>0.75</v>
          </cell>
        </row>
        <row r="715">
          <cell r="I715">
            <v>930</v>
          </cell>
          <cell r="J715">
            <v>39886.544708300004</v>
          </cell>
          <cell r="P715">
            <v>4</v>
          </cell>
          <cell r="Q715">
            <v>1</v>
          </cell>
          <cell r="R715">
            <v>1</v>
          </cell>
          <cell r="V715">
            <v>1</v>
          </cell>
          <cell r="W715">
            <v>1</v>
          </cell>
          <cell r="Y715">
            <v>1</v>
          </cell>
          <cell r="Z715">
            <v>156</v>
          </cell>
          <cell r="AA715">
            <v>0.75</v>
          </cell>
        </row>
        <row r="716">
          <cell r="I716">
            <v>931</v>
          </cell>
          <cell r="J716">
            <v>20622.503052100001</v>
          </cell>
          <cell r="P716">
            <v>9</v>
          </cell>
          <cell r="Q716">
            <v>1</v>
          </cell>
          <cell r="R716">
            <v>1</v>
          </cell>
          <cell r="V716">
            <v>1</v>
          </cell>
          <cell r="W716">
            <v>5</v>
          </cell>
          <cell r="Y716">
            <v>1</v>
          </cell>
          <cell r="Z716">
            <v>650</v>
          </cell>
          <cell r="AA716">
            <v>1</v>
          </cell>
        </row>
        <row r="717">
          <cell r="I717">
            <v>932</v>
          </cell>
          <cell r="J717">
            <v>16365.619885100001</v>
          </cell>
          <cell r="P717">
            <v>2</v>
          </cell>
          <cell r="Q717">
            <v>1</v>
          </cell>
          <cell r="R717">
            <v>1</v>
          </cell>
          <cell r="V717">
            <v>1</v>
          </cell>
          <cell r="W717">
            <v>5</v>
          </cell>
          <cell r="Y717">
            <v>1</v>
          </cell>
          <cell r="Z717">
            <v>31.2</v>
          </cell>
          <cell r="AA717">
            <v>1</v>
          </cell>
        </row>
        <row r="718">
          <cell r="I718">
            <v>936</v>
          </cell>
          <cell r="J718">
            <v>27204.925178500001</v>
          </cell>
          <cell r="P718">
            <v>2</v>
          </cell>
          <cell r="Q718">
            <v>1</v>
          </cell>
          <cell r="R718">
            <v>1</v>
          </cell>
          <cell r="V718">
            <v>1</v>
          </cell>
          <cell r="W718">
            <v>5</v>
          </cell>
          <cell r="Y718">
            <v>5</v>
          </cell>
          <cell r="Z718">
            <v>364</v>
          </cell>
          <cell r="AA718">
            <v>1</v>
          </cell>
        </row>
        <row r="719">
          <cell r="I719">
            <v>937</v>
          </cell>
          <cell r="J719">
            <v>29903.426942999999</v>
          </cell>
          <cell r="P719">
            <v>9</v>
          </cell>
          <cell r="Q719">
            <v>1</v>
          </cell>
          <cell r="R719">
            <v>1</v>
          </cell>
          <cell r="V719">
            <v>1</v>
          </cell>
          <cell r="W719">
            <v>5</v>
          </cell>
          <cell r="Y719">
            <v>5</v>
          </cell>
          <cell r="Z719">
            <v>650</v>
          </cell>
          <cell r="AA719">
            <v>1</v>
          </cell>
        </row>
        <row r="720">
          <cell r="I720">
            <v>938</v>
          </cell>
          <cell r="J720">
            <v>28864.226866600002</v>
          </cell>
          <cell r="P720">
            <v>6</v>
          </cell>
          <cell r="Q720">
            <v>1</v>
          </cell>
          <cell r="R720">
            <v>1</v>
          </cell>
          <cell r="V720">
            <v>1</v>
          </cell>
          <cell r="W720">
            <v>1</v>
          </cell>
          <cell r="Y720">
            <v>1</v>
          </cell>
          <cell r="Z720">
            <v>156</v>
          </cell>
          <cell r="AA720">
            <v>1</v>
          </cell>
        </row>
        <row r="721">
          <cell r="I721">
            <v>939</v>
          </cell>
          <cell r="J721">
            <v>22431.161306900001</v>
          </cell>
          <cell r="P721">
            <v>10</v>
          </cell>
          <cell r="Q721">
            <v>1</v>
          </cell>
          <cell r="R721">
            <v>1</v>
          </cell>
          <cell r="V721">
            <v>1</v>
          </cell>
          <cell r="W721">
            <v>5</v>
          </cell>
          <cell r="Y721">
            <v>1</v>
          </cell>
          <cell r="Z721">
            <v>1014</v>
          </cell>
          <cell r="AA721">
            <v>1</v>
          </cell>
        </row>
        <row r="722">
          <cell r="I722">
            <v>940</v>
          </cell>
          <cell r="J722">
            <v>29827.233460799998</v>
          </cell>
          <cell r="P722">
            <v>10</v>
          </cell>
          <cell r="Q722">
            <v>1</v>
          </cell>
          <cell r="R722">
            <v>1</v>
          </cell>
          <cell r="V722">
            <v>1</v>
          </cell>
          <cell r="W722">
            <v>5</v>
          </cell>
          <cell r="Y722">
            <v>1</v>
          </cell>
          <cell r="Z722">
            <v>364</v>
          </cell>
          <cell r="AA722">
            <v>1</v>
          </cell>
        </row>
        <row r="723">
          <cell r="I723">
            <v>941</v>
          </cell>
          <cell r="J723">
            <v>26337.272550000002</v>
          </cell>
          <cell r="P723">
            <v>3</v>
          </cell>
          <cell r="Q723">
            <v>1</v>
          </cell>
          <cell r="R723">
            <v>1</v>
          </cell>
          <cell r="V723">
            <v>1</v>
          </cell>
          <cell r="W723">
            <v>5</v>
          </cell>
          <cell r="Y723">
            <v>1</v>
          </cell>
          <cell r="Z723">
            <v>364</v>
          </cell>
          <cell r="AA723">
            <v>1</v>
          </cell>
        </row>
        <row r="724">
          <cell r="I724">
            <v>943</v>
          </cell>
          <cell r="J724">
            <v>3807.4832651000002</v>
          </cell>
          <cell r="P724">
            <v>4</v>
          </cell>
          <cell r="Q724">
            <v>1</v>
          </cell>
          <cell r="R724">
            <v>1</v>
          </cell>
          <cell r="V724">
            <v>1</v>
          </cell>
          <cell r="W724">
            <v>5</v>
          </cell>
          <cell r="Y724">
            <v>1</v>
          </cell>
          <cell r="Z724">
            <v>364</v>
          </cell>
          <cell r="AA724">
            <v>0.75</v>
          </cell>
        </row>
        <row r="725">
          <cell r="I725">
            <v>946</v>
          </cell>
          <cell r="J725">
            <v>30628.713585599999</v>
          </cell>
          <cell r="P725">
            <v>1</v>
          </cell>
          <cell r="Q725">
            <v>1</v>
          </cell>
          <cell r="R725">
            <v>1</v>
          </cell>
          <cell r="V725">
            <v>1</v>
          </cell>
          <cell r="W725">
            <v>1</v>
          </cell>
          <cell r="Y725">
            <v>1</v>
          </cell>
          <cell r="Z725">
            <v>364</v>
          </cell>
          <cell r="AA725">
            <v>0.25</v>
          </cell>
        </row>
        <row r="726">
          <cell r="I726">
            <v>947</v>
          </cell>
          <cell r="J726">
            <v>22037.9626264</v>
          </cell>
          <cell r="P726">
            <v>9</v>
          </cell>
          <cell r="Q726">
            <v>1</v>
          </cell>
          <cell r="R726">
            <v>1</v>
          </cell>
          <cell r="V726">
            <v>1</v>
          </cell>
          <cell r="W726">
            <v>5</v>
          </cell>
          <cell r="Y726">
            <v>1</v>
          </cell>
          <cell r="Z726">
            <v>156</v>
          </cell>
          <cell r="AA726">
            <v>1</v>
          </cell>
        </row>
        <row r="727">
          <cell r="I727">
            <v>948</v>
          </cell>
          <cell r="J727">
            <v>20897.159307900001</v>
          </cell>
          <cell r="P727">
            <v>6</v>
          </cell>
          <cell r="Q727">
            <v>1</v>
          </cell>
          <cell r="R727">
            <v>1</v>
          </cell>
          <cell r="V727">
            <v>1</v>
          </cell>
          <cell r="W727">
            <v>5</v>
          </cell>
          <cell r="Y727">
            <v>5</v>
          </cell>
          <cell r="Z727">
            <v>364</v>
          </cell>
          <cell r="AA727">
            <v>1</v>
          </cell>
        </row>
        <row r="728">
          <cell r="I728">
            <v>949</v>
          </cell>
          <cell r="J728">
            <v>19117.751035099998</v>
          </cell>
          <cell r="P728">
            <v>6</v>
          </cell>
          <cell r="Q728">
            <v>1</v>
          </cell>
          <cell r="R728">
            <v>1</v>
          </cell>
          <cell r="V728">
            <v>1</v>
          </cell>
          <cell r="W728">
            <v>5</v>
          </cell>
          <cell r="Y728">
            <v>5</v>
          </cell>
          <cell r="Z728">
            <v>364</v>
          </cell>
          <cell r="AA728">
            <v>1</v>
          </cell>
        </row>
        <row r="729">
          <cell r="I729">
            <v>952</v>
          </cell>
          <cell r="J729">
            <v>24239.041636000002</v>
          </cell>
          <cell r="P729">
            <v>5</v>
          </cell>
          <cell r="Q729">
            <v>1</v>
          </cell>
          <cell r="R729">
            <v>1</v>
          </cell>
          <cell r="V729">
            <v>1</v>
          </cell>
          <cell r="W729">
            <v>5</v>
          </cell>
          <cell r="Y729">
            <v>5</v>
          </cell>
          <cell r="Z729">
            <v>650</v>
          </cell>
          <cell r="AA729">
            <v>1</v>
          </cell>
        </row>
        <row r="730">
          <cell r="I730">
            <v>953</v>
          </cell>
          <cell r="J730">
            <v>37510.9910122</v>
          </cell>
          <cell r="P730">
            <v>3</v>
          </cell>
          <cell r="Q730">
            <v>1</v>
          </cell>
          <cell r="R730">
            <v>1</v>
          </cell>
          <cell r="V730">
            <v>1</v>
          </cell>
          <cell r="W730">
            <v>1</v>
          </cell>
          <cell r="Y730">
            <v>1</v>
          </cell>
          <cell r="Z730">
            <v>156</v>
          </cell>
          <cell r="AA730">
            <v>0.75</v>
          </cell>
        </row>
        <row r="731">
          <cell r="I731">
            <v>954</v>
          </cell>
          <cell r="J731">
            <v>31498.272012500001</v>
          </cell>
          <cell r="P731">
            <v>3</v>
          </cell>
          <cell r="Q731">
            <v>1</v>
          </cell>
          <cell r="R731">
            <v>1</v>
          </cell>
          <cell r="V731">
            <v>1</v>
          </cell>
          <cell r="W731">
            <v>5</v>
          </cell>
          <cell r="Y731">
            <v>1</v>
          </cell>
          <cell r="Z731">
            <v>31.2</v>
          </cell>
          <cell r="AA731">
            <v>1</v>
          </cell>
        </row>
        <row r="732">
          <cell r="I732">
            <v>955</v>
          </cell>
          <cell r="J732">
            <v>35141.389396699997</v>
          </cell>
          <cell r="P732">
            <v>1</v>
          </cell>
          <cell r="Q732">
            <v>1</v>
          </cell>
          <cell r="R732">
            <v>1</v>
          </cell>
          <cell r="V732">
            <v>1</v>
          </cell>
          <cell r="W732">
            <v>5</v>
          </cell>
          <cell r="Y732">
            <v>5</v>
          </cell>
          <cell r="Z732">
            <v>31.2</v>
          </cell>
          <cell r="AA732">
            <v>1</v>
          </cell>
        </row>
        <row r="733">
          <cell r="I733">
            <v>956</v>
          </cell>
          <cell r="J733">
            <v>31568.619252199998</v>
          </cell>
          <cell r="P733">
            <v>6</v>
          </cell>
          <cell r="Q733">
            <v>1</v>
          </cell>
          <cell r="R733">
            <v>1</v>
          </cell>
          <cell r="V733">
            <v>1</v>
          </cell>
          <cell r="W733">
            <v>5</v>
          </cell>
          <cell r="Y733">
            <v>5</v>
          </cell>
          <cell r="Z733">
            <v>156</v>
          </cell>
          <cell r="AA733">
            <v>1</v>
          </cell>
        </row>
        <row r="734">
          <cell r="I734">
            <v>958</v>
          </cell>
          <cell r="J734">
            <v>22667.162244499999</v>
          </cell>
          <cell r="P734">
            <v>7</v>
          </cell>
          <cell r="Q734">
            <v>1</v>
          </cell>
          <cell r="R734">
            <v>1</v>
          </cell>
          <cell r="V734">
            <v>1</v>
          </cell>
          <cell r="W734">
            <v>1</v>
          </cell>
          <cell r="Y734">
            <v>1</v>
          </cell>
          <cell r="Z734">
            <v>364</v>
          </cell>
          <cell r="AA734">
            <v>1</v>
          </cell>
        </row>
        <row r="735">
          <cell r="I735">
            <v>959</v>
          </cell>
          <cell r="J735">
            <v>27969.121337699999</v>
          </cell>
          <cell r="P735">
            <v>4</v>
          </cell>
          <cell r="Q735">
            <v>1</v>
          </cell>
          <cell r="R735">
            <v>1</v>
          </cell>
          <cell r="V735">
            <v>1</v>
          </cell>
          <cell r="W735">
            <v>1</v>
          </cell>
          <cell r="Y735">
            <v>1</v>
          </cell>
          <cell r="Z735">
            <v>156</v>
          </cell>
          <cell r="AA735">
            <v>1</v>
          </cell>
        </row>
        <row r="736">
          <cell r="I736">
            <v>960</v>
          </cell>
          <cell r="J736">
            <v>20091.9116278</v>
          </cell>
          <cell r="P736">
            <v>4</v>
          </cell>
          <cell r="Q736">
            <v>1</v>
          </cell>
          <cell r="R736">
            <v>1</v>
          </cell>
          <cell r="V736">
            <v>1</v>
          </cell>
          <cell r="W736">
            <v>5</v>
          </cell>
          <cell r="Y736">
            <v>5</v>
          </cell>
          <cell r="Z736">
            <v>156</v>
          </cell>
          <cell r="AA736">
            <v>1</v>
          </cell>
        </row>
        <row r="737">
          <cell r="I737">
            <v>962</v>
          </cell>
          <cell r="J737">
            <v>27969.121337699999</v>
          </cell>
          <cell r="P737">
            <v>3</v>
          </cell>
          <cell r="Q737">
            <v>1</v>
          </cell>
          <cell r="R737">
            <v>1</v>
          </cell>
          <cell r="V737">
            <v>1</v>
          </cell>
          <cell r="W737">
            <v>1</v>
          </cell>
          <cell r="Y737">
            <v>1</v>
          </cell>
          <cell r="Z737">
            <v>364</v>
          </cell>
          <cell r="AA737">
            <v>0.75</v>
          </cell>
        </row>
        <row r="738">
          <cell r="I738">
            <v>964</v>
          </cell>
          <cell r="J738">
            <v>24273.850862300002</v>
          </cell>
          <cell r="P738">
            <v>5</v>
          </cell>
          <cell r="Q738">
            <v>1</v>
          </cell>
          <cell r="R738">
            <v>1</v>
          </cell>
          <cell r="V738">
            <v>1</v>
          </cell>
          <cell r="W738">
            <v>5</v>
          </cell>
          <cell r="Y738">
            <v>1</v>
          </cell>
          <cell r="Z738">
            <v>156</v>
          </cell>
          <cell r="AA738">
            <v>0.75</v>
          </cell>
        </row>
        <row r="739">
          <cell r="I739">
            <v>965</v>
          </cell>
          <cell r="J739">
            <v>15352.2671292</v>
          </cell>
          <cell r="P739">
            <v>6</v>
          </cell>
          <cell r="Q739">
            <v>1</v>
          </cell>
          <cell r="R739">
            <v>1</v>
          </cell>
          <cell r="V739">
            <v>0</v>
          </cell>
          <cell r="W739">
            <v>99</v>
          </cell>
          <cell r="Y739">
            <v>1</v>
          </cell>
          <cell r="Z739">
            <v>156</v>
          </cell>
          <cell r="AA739">
            <v>0</v>
          </cell>
        </row>
        <row r="740">
          <cell r="I740">
            <v>968</v>
          </cell>
          <cell r="J740">
            <v>22136.3433038</v>
          </cell>
          <cell r="P740">
            <v>3</v>
          </cell>
          <cell r="Q740">
            <v>1</v>
          </cell>
          <cell r="R740">
            <v>1</v>
          </cell>
          <cell r="V740">
            <v>1</v>
          </cell>
          <cell r="W740">
            <v>1</v>
          </cell>
          <cell r="Y740">
            <v>1</v>
          </cell>
          <cell r="Z740">
            <v>364</v>
          </cell>
          <cell r="AA740">
            <v>0.75</v>
          </cell>
        </row>
        <row r="741">
          <cell r="I741">
            <v>971</v>
          </cell>
          <cell r="J741">
            <v>24273.850862300002</v>
          </cell>
          <cell r="P741">
            <v>2</v>
          </cell>
          <cell r="Q741">
            <v>1</v>
          </cell>
          <cell r="R741">
            <v>1</v>
          </cell>
          <cell r="V741">
            <v>1</v>
          </cell>
          <cell r="W741">
            <v>1</v>
          </cell>
          <cell r="Y741">
            <v>1</v>
          </cell>
          <cell r="Z741">
            <v>156</v>
          </cell>
          <cell r="AA741">
            <v>1</v>
          </cell>
        </row>
        <row r="742">
          <cell r="I742">
            <v>975</v>
          </cell>
          <cell r="J742">
            <v>12268.983995000001</v>
          </cell>
          <cell r="P742">
            <v>5</v>
          </cell>
          <cell r="Q742">
            <v>1</v>
          </cell>
          <cell r="R742">
            <v>1</v>
          </cell>
          <cell r="V742">
            <v>1</v>
          </cell>
          <cell r="W742">
            <v>5</v>
          </cell>
          <cell r="Y742">
            <v>3</v>
          </cell>
          <cell r="Z742">
            <v>364</v>
          </cell>
          <cell r="AA742">
            <v>1</v>
          </cell>
        </row>
        <row r="743">
          <cell r="I743">
            <v>977</v>
          </cell>
          <cell r="J743">
            <v>41563.9108652</v>
          </cell>
          <cell r="P743">
            <v>4</v>
          </cell>
          <cell r="Q743">
            <v>1</v>
          </cell>
          <cell r="R743">
            <v>1</v>
          </cell>
          <cell r="V743">
            <v>1</v>
          </cell>
          <cell r="W743">
            <v>5</v>
          </cell>
          <cell r="Y743">
            <v>1</v>
          </cell>
          <cell r="Z743">
            <v>156</v>
          </cell>
          <cell r="AA743">
            <v>1</v>
          </cell>
        </row>
        <row r="744">
          <cell r="I744">
            <v>978</v>
          </cell>
          <cell r="J744">
            <v>24140.910052700001</v>
          </cell>
          <cell r="P744">
            <v>1</v>
          </cell>
          <cell r="Q744">
            <v>1</v>
          </cell>
          <cell r="R744">
            <v>1</v>
          </cell>
          <cell r="V744">
            <v>1</v>
          </cell>
          <cell r="W744">
            <v>5</v>
          </cell>
          <cell r="Y744">
            <v>1</v>
          </cell>
          <cell r="Z744">
            <v>156</v>
          </cell>
          <cell r="AA744">
            <v>1</v>
          </cell>
        </row>
        <row r="745">
          <cell r="I745">
            <v>979</v>
          </cell>
          <cell r="J745">
            <v>15728.659607600001</v>
          </cell>
          <cell r="P745">
            <v>4</v>
          </cell>
          <cell r="Q745">
            <v>1</v>
          </cell>
          <cell r="R745">
            <v>1</v>
          </cell>
          <cell r="V745">
            <v>0</v>
          </cell>
          <cell r="W745">
            <v>99</v>
          </cell>
          <cell r="Y745">
            <v>1</v>
          </cell>
          <cell r="Z745">
            <v>156</v>
          </cell>
          <cell r="AA745">
            <v>0</v>
          </cell>
        </row>
        <row r="746">
          <cell r="I746">
            <v>982</v>
          </cell>
          <cell r="J746">
            <v>22464.6060282</v>
          </cell>
          <cell r="P746">
            <v>5</v>
          </cell>
          <cell r="Q746">
            <v>1</v>
          </cell>
          <cell r="R746">
            <v>1</v>
          </cell>
          <cell r="V746">
            <v>1</v>
          </cell>
          <cell r="W746">
            <v>5</v>
          </cell>
          <cell r="Y746">
            <v>1</v>
          </cell>
          <cell r="Z746">
            <v>156</v>
          </cell>
          <cell r="AA746">
            <v>1</v>
          </cell>
        </row>
        <row r="747">
          <cell r="I747">
            <v>984</v>
          </cell>
          <cell r="J747">
            <v>26458.042679300001</v>
          </cell>
          <cell r="P747">
            <v>7</v>
          </cell>
          <cell r="Q747">
            <v>1</v>
          </cell>
          <cell r="R747">
            <v>1</v>
          </cell>
          <cell r="V747">
            <v>1</v>
          </cell>
          <cell r="W747">
            <v>5</v>
          </cell>
          <cell r="Y747">
            <v>1</v>
          </cell>
          <cell r="Z747">
            <v>156</v>
          </cell>
          <cell r="AA747">
            <v>0.75</v>
          </cell>
        </row>
        <row r="748">
          <cell r="I748">
            <v>985</v>
          </cell>
          <cell r="J748">
            <v>29556.513797600001</v>
          </cell>
          <cell r="P748">
            <v>1</v>
          </cell>
          <cell r="Q748">
            <v>1</v>
          </cell>
          <cell r="R748">
            <v>1</v>
          </cell>
          <cell r="V748">
            <v>1</v>
          </cell>
          <cell r="W748">
            <v>5</v>
          </cell>
          <cell r="Y748">
            <v>5</v>
          </cell>
          <cell r="Z748">
            <v>156</v>
          </cell>
          <cell r="AA748">
            <v>1</v>
          </cell>
        </row>
        <row r="749">
          <cell r="I749">
            <v>986</v>
          </cell>
          <cell r="J749">
            <v>30285.1118178</v>
          </cell>
          <cell r="P749">
            <v>1</v>
          </cell>
          <cell r="Q749">
            <v>1</v>
          </cell>
          <cell r="R749">
            <v>1</v>
          </cell>
          <cell r="V749">
            <v>1</v>
          </cell>
          <cell r="W749">
            <v>1</v>
          </cell>
          <cell r="Y749">
            <v>1</v>
          </cell>
          <cell r="Z749">
            <v>1014</v>
          </cell>
          <cell r="AA749">
            <v>0.75</v>
          </cell>
        </row>
        <row r="750">
          <cell r="I750">
            <v>987</v>
          </cell>
          <cell r="J750">
            <v>26505.274407199999</v>
          </cell>
          <cell r="P750">
            <v>1</v>
          </cell>
          <cell r="Q750">
            <v>1</v>
          </cell>
          <cell r="R750">
            <v>1</v>
          </cell>
          <cell r="V750">
            <v>0</v>
          </cell>
          <cell r="W750">
            <v>99</v>
          </cell>
          <cell r="Y750">
            <v>3</v>
          </cell>
          <cell r="Z750">
            <v>364</v>
          </cell>
          <cell r="AA750">
            <v>0</v>
          </cell>
        </row>
        <row r="751">
          <cell r="I751">
            <v>988</v>
          </cell>
          <cell r="J751">
            <v>54113.257980499999</v>
          </cell>
          <cell r="P751">
            <v>4</v>
          </cell>
          <cell r="Q751">
            <v>1</v>
          </cell>
          <cell r="R751">
            <v>1</v>
          </cell>
          <cell r="V751">
            <v>1</v>
          </cell>
          <cell r="W751">
            <v>5</v>
          </cell>
          <cell r="Y751">
            <v>5</v>
          </cell>
          <cell r="Z751">
            <v>364</v>
          </cell>
          <cell r="AA751">
            <v>1</v>
          </cell>
        </row>
        <row r="752">
          <cell r="I752">
            <v>989</v>
          </cell>
          <cell r="J752">
            <v>5102.9327186</v>
          </cell>
          <cell r="P752">
            <v>1</v>
          </cell>
          <cell r="Q752">
            <v>1</v>
          </cell>
          <cell r="R752">
            <v>1</v>
          </cell>
          <cell r="V752">
            <v>1</v>
          </cell>
          <cell r="W752">
            <v>5</v>
          </cell>
          <cell r="Y752">
            <v>1</v>
          </cell>
          <cell r="Z752">
            <v>364</v>
          </cell>
          <cell r="AA752">
            <v>1</v>
          </cell>
        </row>
        <row r="753">
          <cell r="I753">
            <v>990</v>
          </cell>
          <cell r="J753">
            <v>13303.094469</v>
          </cell>
          <cell r="P753">
            <v>1</v>
          </cell>
          <cell r="Q753">
            <v>1</v>
          </cell>
          <cell r="R753">
            <v>1</v>
          </cell>
          <cell r="V753">
            <v>1</v>
          </cell>
          <cell r="W753">
            <v>5</v>
          </cell>
          <cell r="Y753">
            <v>5</v>
          </cell>
          <cell r="Z753">
            <v>156</v>
          </cell>
          <cell r="AA753">
            <v>0.75</v>
          </cell>
        </row>
        <row r="754">
          <cell r="I754">
            <v>991</v>
          </cell>
          <cell r="J754">
            <v>21978.583467799999</v>
          </cell>
          <cell r="P754">
            <v>9</v>
          </cell>
          <cell r="Q754">
            <v>1</v>
          </cell>
          <cell r="R754">
            <v>1</v>
          </cell>
          <cell r="V754">
            <v>1</v>
          </cell>
          <cell r="W754">
            <v>5</v>
          </cell>
          <cell r="Y754">
            <v>1</v>
          </cell>
          <cell r="Z754">
            <v>156</v>
          </cell>
          <cell r="AA754">
            <v>1</v>
          </cell>
        </row>
        <row r="755">
          <cell r="I755">
            <v>992</v>
          </cell>
          <cell r="J755">
            <v>27168.8156924</v>
          </cell>
          <cell r="P755">
            <v>1</v>
          </cell>
          <cell r="Q755">
            <v>1</v>
          </cell>
          <cell r="R755">
            <v>1</v>
          </cell>
          <cell r="V755">
            <v>1</v>
          </cell>
          <cell r="W755">
            <v>5</v>
          </cell>
          <cell r="Y755">
            <v>1</v>
          </cell>
          <cell r="Z755">
            <v>156</v>
          </cell>
          <cell r="AA755">
            <v>0.75</v>
          </cell>
        </row>
        <row r="756">
          <cell r="I756">
            <v>994</v>
          </cell>
          <cell r="J756">
            <v>36130.370837900002</v>
          </cell>
          <cell r="P756">
            <v>7</v>
          </cell>
          <cell r="Q756">
            <v>1</v>
          </cell>
          <cell r="R756">
            <v>1</v>
          </cell>
          <cell r="V756">
            <v>1</v>
          </cell>
          <cell r="W756">
            <v>5</v>
          </cell>
          <cell r="Y756">
            <v>5</v>
          </cell>
          <cell r="Z756">
            <v>364</v>
          </cell>
          <cell r="AA756">
            <v>1</v>
          </cell>
        </row>
        <row r="757">
          <cell r="I757">
            <v>995</v>
          </cell>
          <cell r="J757">
            <v>19385.646084299999</v>
          </cell>
          <cell r="P757">
            <v>5</v>
          </cell>
          <cell r="Q757">
            <v>1</v>
          </cell>
          <cell r="R757">
            <v>1</v>
          </cell>
          <cell r="V757">
            <v>1</v>
          </cell>
          <cell r="W757">
            <v>5</v>
          </cell>
          <cell r="Y757">
            <v>3</v>
          </cell>
          <cell r="Z757">
            <v>156</v>
          </cell>
          <cell r="AA757">
            <v>1</v>
          </cell>
        </row>
        <row r="758">
          <cell r="I758">
            <v>998</v>
          </cell>
          <cell r="J758">
            <v>28531.0724964</v>
          </cell>
          <cell r="P758">
            <v>6</v>
          </cell>
          <cell r="Q758">
            <v>1</v>
          </cell>
          <cell r="R758">
            <v>1</v>
          </cell>
          <cell r="V758">
            <v>1</v>
          </cell>
          <cell r="W758">
            <v>5</v>
          </cell>
          <cell r="Y758">
            <v>5</v>
          </cell>
          <cell r="Z758">
            <v>156</v>
          </cell>
          <cell r="AA758">
            <v>1</v>
          </cell>
        </row>
        <row r="759">
          <cell r="I759">
            <v>1001</v>
          </cell>
          <cell r="J759">
            <v>29405.323538500001</v>
          </cell>
          <cell r="P759">
            <v>2</v>
          </cell>
          <cell r="Q759">
            <v>1</v>
          </cell>
          <cell r="R759">
            <v>1</v>
          </cell>
          <cell r="V759">
            <v>1</v>
          </cell>
          <cell r="W759">
            <v>5</v>
          </cell>
          <cell r="Y759">
            <v>2</v>
          </cell>
          <cell r="Z759">
            <v>156</v>
          </cell>
          <cell r="AA759">
            <v>1</v>
          </cell>
        </row>
        <row r="760">
          <cell r="I760">
            <v>1003</v>
          </cell>
          <cell r="J760">
            <v>30510.476778200002</v>
          </cell>
          <cell r="P760">
            <v>9</v>
          </cell>
          <cell r="Q760">
            <v>1</v>
          </cell>
          <cell r="R760">
            <v>1</v>
          </cell>
          <cell r="V760">
            <v>1</v>
          </cell>
          <cell r="W760">
            <v>5</v>
          </cell>
          <cell r="Y760">
            <v>1</v>
          </cell>
          <cell r="Z760">
            <v>364</v>
          </cell>
          <cell r="AA760">
            <v>1</v>
          </cell>
        </row>
        <row r="761">
          <cell r="I761">
            <v>1004</v>
          </cell>
          <cell r="J761">
            <v>28781.905397499999</v>
          </cell>
          <cell r="P761">
            <v>3</v>
          </cell>
          <cell r="Q761">
            <v>1</v>
          </cell>
          <cell r="R761">
            <v>1</v>
          </cell>
          <cell r="V761">
            <v>1</v>
          </cell>
          <cell r="W761">
            <v>5</v>
          </cell>
          <cell r="Y761">
            <v>5</v>
          </cell>
          <cell r="Z761">
            <v>364</v>
          </cell>
          <cell r="AA761">
            <v>1</v>
          </cell>
        </row>
        <row r="762">
          <cell r="I762">
            <v>1005</v>
          </cell>
          <cell r="J762">
            <v>23881.2920089</v>
          </cell>
          <cell r="P762">
            <v>1</v>
          </cell>
          <cell r="Q762">
            <v>1</v>
          </cell>
          <cell r="R762">
            <v>1</v>
          </cell>
          <cell r="V762">
            <v>1</v>
          </cell>
          <cell r="W762">
            <v>5</v>
          </cell>
          <cell r="Y762">
            <v>1</v>
          </cell>
          <cell r="Z762">
            <v>156</v>
          </cell>
          <cell r="AA762">
            <v>1</v>
          </cell>
        </row>
        <row r="763">
          <cell r="I763">
            <v>1006</v>
          </cell>
          <cell r="J763">
            <v>28691.2444846</v>
          </cell>
          <cell r="P763">
            <v>5</v>
          </cell>
          <cell r="Q763">
            <v>1</v>
          </cell>
          <cell r="R763">
            <v>1</v>
          </cell>
          <cell r="V763">
            <v>1</v>
          </cell>
          <cell r="W763">
            <v>5</v>
          </cell>
          <cell r="Y763">
            <v>5</v>
          </cell>
          <cell r="Z763">
            <v>364</v>
          </cell>
          <cell r="AA763">
            <v>1</v>
          </cell>
        </row>
        <row r="764">
          <cell r="I764">
            <v>1008</v>
          </cell>
          <cell r="J764">
            <v>24239.041636000002</v>
          </cell>
          <cell r="P764">
            <v>3</v>
          </cell>
          <cell r="Q764">
            <v>1</v>
          </cell>
          <cell r="R764">
            <v>1</v>
          </cell>
          <cell r="V764">
            <v>1</v>
          </cell>
          <cell r="W764">
            <v>5</v>
          </cell>
          <cell r="Y764">
            <v>2</v>
          </cell>
          <cell r="Z764">
            <v>364</v>
          </cell>
          <cell r="AA764">
            <v>0.75</v>
          </cell>
        </row>
        <row r="765">
          <cell r="I765">
            <v>1009</v>
          </cell>
          <cell r="J765">
            <v>16624.117460900001</v>
          </cell>
          <cell r="P765">
            <v>1</v>
          </cell>
          <cell r="Q765">
            <v>1</v>
          </cell>
          <cell r="R765">
            <v>1</v>
          </cell>
          <cell r="V765">
            <v>1</v>
          </cell>
          <cell r="W765">
            <v>1</v>
          </cell>
          <cell r="Y765">
            <v>1</v>
          </cell>
          <cell r="Z765">
            <v>364</v>
          </cell>
          <cell r="AA765">
            <v>1</v>
          </cell>
        </row>
        <row r="766">
          <cell r="I766">
            <v>1010</v>
          </cell>
          <cell r="J766">
            <v>19018.006247099998</v>
          </cell>
          <cell r="P766">
            <v>4</v>
          </cell>
          <cell r="Q766">
            <v>1</v>
          </cell>
          <cell r="R766">
            <v>1</v>
          </cell>
          <cell r="V766">
            <v>1</v>
          </cell>
          <cell r="W766">
            <v>5</v>
          </cell>
          <cell r="Y766">
            <v>1</v>
          </cell>
          <cell r="Z766">
            <v>364</v>
          </cell>
          <cell r="AA766">
            <v>1</v>
          </cell>
        </row>
        <row r="767">
          <cell r="I767">
            <v>1011</v>
          </cell>
          <cell r="J767">
            <v>35127.781039900001</v>
          </cell>
          <cell r="P767">
            <v>8</v>
          </cell>
          <cell r="Q767">
            <v>1</v>
          </cell>
          <cell r="R767">
            <v>1</v>
          </cell>
          <cell r="V767">
            <v>1</v>
          </cell>
          <cell r="W767">
            <v>5</v>
          </cell>
          <cell r="Y767">
            <v>5</v>
          </cell>
          <cell r="Z767">
            <v>156</v>
          </cell>
          <cell r="AA767">
            <v>1</v>
          </cell>
        </row>
        <row r="768">
          <cell r="I768">
            <v>1012</v>
          </cell>
          <cell r="J768">
            <v>17691.829311599999</v>
          </cell>
          <cell r="P768">
            <v>5</v>
          </cell>
          <cell r="Q768">
            <v>1</v>
          </cell>
          <cell r="R768">
            <v>1</v>
          </cell>
          <cell r="V768">
            <v>1</v>
          </cell>
          <cell r="W768">
            <v>5</v>
          </cell>
          <cell r="Y768">
            <v>5</v>
          </cell>
          <cell r="Z768">
            <v>156</v>
          </cell>
          <cell r="AA768">
            <v>1</v>
          </cell>
        </row>
        <row r="769">
          <cell r="I769">
            <v>1014</v>
          </cell>
          <cell r="J769">
            <v>23893.150898200001</v>
          </cell>
          <cell r="P769">
            <v>6</v>
          </cell>
          <cell r="Q769">
            <v>1</v>
          </cell>
          <cell r="R769">
            <v>1</v>
          </cell>
          <cell r="V769">
            <v>1</v>
          </cell>
          <cell r="W769">
            <v>5</v>
          </cell>
          <cell r="Y769">
            <v>1</v>
          </cell>
          <cell r="Z769">
            <v>156</v>
          </cell>
          <cell r="AA769">
            <v>1</v>
          </cell>
        </row>
        <row r="770">
          <cell r="I770">
            <v>1015</v>
          </cell>
          <cell r="J770">
            <v>27419.364872999999</v>
          </cell>
          <cell r="P770">
            <v>6</v>
          </cell>
          <cell r="Q770">
            <v>1</v>
          </cell>
          <cell r="R770">
            <v>1</v>
          </cell>
          <cell r="V770">
            <v>1</v>
          </cell>
          <cell r="W770">
            <v>5</v>
          </cell>
          <cell r="Y770">
            <v>1</v>
          </cell>
          <cell r="Z770">
            <v>650</v>
          </cell>
          <cell r="AA770">
            <v>1</v>
          </cell>
        </row>
        <row r="771">
          <cell r="I771">
            <v>1018</v>
          </cell>
          <cell r="J771">
            <v>20600.421940100001</v>
          </cell>
          <cell r="P771">
            <v>8</v>
          </cell>
          <cell r="Q771">
            <v>1</v>
          </cell>
          <cell r="R771">
            <v>1</v>
          </cell>
          <cell r="V771">
            <v>1</v>
          </cell>
          <cell r="W771">
            <v>1</v>
          </cell>
          <cell r="Y771">
            <v>1</v>
          </cell>
          <cell r="Z771">
            <v>364</v>
          </cell>
          <cell r="AA771">
            <v>0.75</v>
          </cell>
        </row>
        <row r="772">
          <cell r="I772">
            <v>1020</v>
          </cell>
          <cell r="J772">
            <v>21651.472665500001</v>
          </cell>
          <cell r="P772">
            <v>9</v>
          </cell>
          <cell r="Q772">
            <v>1</v>
          </cell>
          <cell r="R772">
            <v>1</v>
          </cell>
          <cell r="V772">
            <v>1</v>
          </cell>
          <cell r="W772">
            <v>5</v>
          </cell>
          <cell r="Y772">
            <v>5</v>
          </cell>
          <cell r="Z772">
            <v>364</v>
          </cell>
          <cell r="AA772">
            <v>1</v>
          </cell>
        </row>
        <row r="773">
          <cell r="I773">
            <v>1021</v>
          </cell>
          <cell r="J773">
            <v>22231.2108639</v>
          </cell>
          <cell r="P773">
            <v>11</v>
          </cell>
          <cell r="Q773">
            <v>1</v>
          </cell>
          <cell r="R773">
            <v>1</v>
          </cell>
          <cell r="V773">
            <v>1</v>
          </cell>
          <cell r="W773">
            <v>1</v>
          </cell>
          <cell r="Y773">
            <v>1</v>
          </cell>
          <cell r="Z773">
            <v>156</v>
          </cell>
          <cell r="AA773">
            <v>1</v>
          </cell>
        </row>
        <row r="774">
          <cell r="I774">
            <v>1022</v>
          </cell>
          <cell r="J774">
            <v>23378.834268099999</v>
          </cell>
          <cell r="P774">
            <v>2</v>
          </cell>
          <cell r="Q774">
            <v>1</v>
          </cell>
          <cell r="R774">
            <v>1</v>
          </cell>
          <cell r="V774">
            <v>1</v>
          </cell>
          <cell r="W774">
            <v>2</v>
          </cell>
          <cell r="Y774">
            <v>2</v>
          </cell>
          <cell r="Z774">
            <v>156</v>
          </cell>
          <cell r="AA774">
            <v>0.75</v>
          </cell>
        </row>
        <row r="775">
          <cell r="I775">
            <v>1023</v>
          </cell>
          <cell r="J775">
            <v>30971.355364499999</v>
          </cell>
          <cell r="P775">
            <v>13</v>
          </cell>
          <cell r="Q775">
            <v>1</v>
          </cell>
          <cell r="R775">
            <v>1</v>
          </cell>
          <cell r="V775">
            <v>1</v>
          </cell>
          <cell r="W775">
            <v>1</v>
          </cell>
          <cell r="Y775">
            <v>1</v>
          </cell>
          <cell r="Z775">
            <v>156</v>
          </cell>
          <cell r="AA775">
            <v>1</v>
          </cell>
        </row>
        <row r="776">
          <cell r="I776">
            <v>1024</v>
          </cell>
          <cell r="J776">
            <v>3323.5079773000002</v>
          </cell>
          <cell r="P776">
            <v>4</v>
          </cell>
          <cell r="Q776">
            <v>1</v>
          </cell>
          <cell r="R776">
            <v>1</v>
          </cell>
          <cell r="V776">
            <v>1</v>
          </cell>
          <cell r="W776">
            <v>5</v>
          </cell>
          <cell r="Y776">
            <v>5</v>
          </cell>
          <cell r="Z776">
            <v>156</v>
          </cell>
          <cell r="AA776">
            <v>0.25</v>
          </cell>
        </row>
        <row r="777">
          <cell r="I777">
            <v>1025</v>
          </cell>
          <cell r="J777">
            <v>19093.404504499998</v>
          </cell>
          <cell r="P777">
            <v>3</v>
          </cell>
          <cell r="Q777">
            <v>1</v>
          </cell>
          <cell r="R777">
            <v>1</v>
          </cell>
          <cell r="V777">
            <v>1</v>
          </cell>
          <cell r="W777">
            <v>5</v>
          </cell>
          <cell r="Y777">
            <v>5</v>
          </cell>
          <cell r="Z777">
            <v>156</v>
          </cell>
          <cell r="AA777">
            <v>1</v>
          </cell>
        </row>
        <row r="778">
          <cell r="I778">
            <v>1026</v>
          </cell>
          <cell r="J778">
            <v>26505.274407199999</v>
          </cell>
          <cell r="P778">
            <v>7</v>
          </cell>
          <cell r="Q778">
            <v>1</v>
          </cell>
          <cell r="R778">
            <v>1</v>
          </cell>
          <cell r="V778">
            <v>1</v>
          </cell>
          <cell r="W778">
            <v>5</v>
          </cell>
          <cell r="Y778">
            <v>1</v>
          </cell>
          <cell r="Z778">
            <v>364</v>
          </cell>
          <cell r="AA778">
            <v>1</v>
          </cell>
        </row>
        <row r="779">
          <cell r="I779">
            <v>1027</v>
          </cell>
          <cell r="J779">
            <v>35445.085916700002</v>
          </cell>
          <cell r="P779">
            <v>5</v>
          </cell>
          <cell r="Q779">
            <v>1</v>
          </cell>
          <cell r="R779">
            <v>1</v>
          </cell>
          <cell r="V779">
            <v>1</v>
          </cell>
          <cell r="W779">
            <v>5</v>
          </cell>
          <cell r="Y779">
            <v>1</v>
          </cell>
          <cell r="Z779">
            <v>364</v>
          </cell>
          <cell r="AA779">
            <v>1</v>
          </cell>
        </row>
        <row r="780">
          <cell r="I780">
            <v>1028</v>
          </cell>
          <cell r="J780">
            <v>23774.6002309</v>
          </cell>
          <cell r="P780">
            <v>4</v>
          </cell>
          <cell r="Q780">
            <v>1</v>
          </cell>
          <cell r="R780">
            <v>1</v>
          </cell>
          <cell r="V780">
            <v>1</v>
          </cell>
          <cell r="W780">
            <v>5</v>
          </cell>
          <cell r="Y780">
            <v>1</v>
          </cell>
          <cell r="Z780">
            <v>31.2</v>
          </cell>
          <cell r="AA780">
            <v>1</v>
          </cell>
        </row>
        <row r="781">
          <cell r="I781">
            <v>1029</v>
          </cell>
          <cell r="J781">
            <v>30640.459240600001</v>
          </cell>
          <cell r="P781">
            <v>5</v>
          </cell>
          <cell r="Q781">
            <v>1</v>
          </cell>
          <cell r="R781">
            <v>1</v>
          </cell>
          <cell r="V781">
            <v>1</v>
          </cell>
          <cell r="W781">
            <v>1</v>
          </cell>
          <cell r="Y781">
            <v>1</v>
          </cell>
          <cell r="Z781">
            <v>156</v>
          </cell>
          <cell r="AA781">
            <v>1</v>
          </cell>
        </row>
        <row r="782">
          <cell r="I782">
            <v>1030</v>
          </cell>
          <cell r="J782">
            <v>24921.096893599999</v>
          </cell>
          <cell r="P782">
            <v>5</v>
          </cell>
          <cell r="Q782">
            <v>1</v>
          </cell>
          <cell r="R782">
            <v>1</v>
          </cell>
          <cell r="V782">
            <v>1</v>
          </cell>
          <cell r="W782">
            <v>1</v>
          </cell>
          <cell r="Y782">
            <v>1</v>
          </cell>
          <cell r="Z782">
            <v>156</v>
          </cell>
          <cell r="AA782">
            <v>1</v>
          </cell>
        </row>
        <row r="783">
          <cell r="I783">
            <v>1031</v>
          </cell>
          <cell r="J783">
            <v>30813.526968800001</v>
          </cell>
          <cell r="P783">
            <v>5</v>
          </cell>
          <cell r="Q783">
            <v>1</v>
          </cell>
          <cell r="R783">
            <v>1</v>
          </cell>
          <cell r="V783">
            <v>1</v>
          </cell>
          <cell r="W783">
            <v>5</v>
          </cell>
          <cell r="Y783">
            <v>5</v>
          </cell>
          <cell r="Z783">
            <v>364</v>
          </cell>
          <cell r="AA783">
            <v>0.75</v>
          </cell>
        </row>
        <row r="784">
          <cell r="I784">
            <v>1032</v>
          </cell>
          <cell r="J784">
            <v>26340.5830647</v>
          </cell>
          <cell r="P784">
            <v>2</v>
          </cell>
          <cell r="Q784">
            <v>1</v>
          </cell>
          <cell r="R784">
            <v>1</v>
          </cell>
          <cell r="V784">
            <v>0</v>
          </cell>
          <cell r="W784">
            <v>99</v>
          </cell>
          <cell r="Y784">
            <v>1</v>
          </cell>
          <cell r="Z784">
            <v>156</v>
          </cell>
          <cell r="AA784">
            <v>0</v>
          </cell>
        </row>
        <row r="785">
          <cell r="I785">
            <v>1033</v>
          </cell>
          <cell r="J785">
            <v>12745.156720000001</v>
          </cell>
          <cell r="P785">
            <v>3</v>
          </cell>
          <cell r="Q785">
            <v>1</v>
          </cell>
          <cell r="R785">
            <v>1</v>
          </cell>
          <cell r="V785">
            <v>1</v>
          </cell>
          <cell r="W785">
            <v>1</v>
          </cell>
          <cell r="Y785">
            <v>1</v>
          </cell>
          <cell r="Z785">
            <v>364</v>
          </cell>
          <cell r="AA785">
            <v>0.75</v>
          </cell>
        </row>
        <row r="786">
          <cell r="I786">
            <v>1034</v>
          </cell>
          <cell r="J786">
            <v>18308.7403022</v>
          </cell>
          <cell r="P786">
            <v>1</v>
          </cell>
          <cell r="Q786">
            <v>1</v>
          </cell>
          <cell r="R786">
            <v>1</v>
          </cell>
          <cell r="V786">
            <v>0</v>
          </cell>
          <cell r="W786">
            <v>99</v>
          </cell>
          <cell r="Y786">
            <v>5</v>
          </cell>
          <cell r="Z786">
            <v>364</v>
          </cell>
          <cell r="AA786">
            <v>0</v>
          </cell>
        </row>
        <row r="787">
          <cell r="I787">
            <v>1035</v>
          </cell>
          <cell r="J787">
            <v>22882.162562099998</v>
          </cell>
          <cell r="P787">
            <v>4</v>
          </cell>
          <cell r="Q787">
            <v>1</v>
          </cell>
          <cell r="R787">
            <v>1</v>
          </cell>
          <cell r="V787">
            <v>1</v>
          </cell>
          <cell r="W787">
            <v>5</v>
          </cell>
          <cell r="Y787">
            <v>5</v>
          </cell>
          <cell r="Z787">
            <v>156</v>
          </cell>
          <cell r="AA787">
            <v>1</v>
          </cell>
        </row>
        <row r="788">
          <cell r="I788">
            <v>1036</v>
          </cell>
          <cell r="J788">
            <v>37566.673953500002</v>
          </cell>
          <cell r="P788">
            <v>7</v>
          </cell>
          <cell r="Q788">
            <v>1</v>
          </cell>
          <cell r="R788">
            <v>1</v>
          </cell>
          <cell r="V788">
            <v>1</v>
          </cell>
          <cell r="W788">
            <v>5</v>
          </cell>
          <cell r="Y788">
            <v>1</v>
          </cell>
          <cell r="Z788">
            <v>364</v>
          </cell>
          <cell r="AA788">
            <v>1</v>
          </cell>
        </row>
        <row r="789">
          <cell r="I789">
            <v>1037</v>
          </cell>
          <cell r="J789">
            <v>26641.865600000001</v>
          </cell>
          <cell r="P789">
            <v>1</v>
          </cell>
          <cell r="Q789">
            <v>1</v>
          </cell>
          <cell r="R789">
            <v>1</v>
          </cell>
          <cell r="V789">
            <v>1</v>
          </cell>
          <cell r="W789">
            <v>5</v>
          </cell>
          <cell r="Y789">
            <v>5</v>
          </cell>
          <cell r="Z789">
            <v>156</v>
          </cell>
          <cell r="AA789">
            <v>0.75</v>
          </cell>
        </row>
        <row r="790">
          <cell r="I790">
            <v>1038</v>
          </cell>
          <cell r="J790">
            <v>26873.502478400002</v>
          </cell>
          <cell r="P790">
            <v>3</v>
          </cell>
          <cell r="Q790">
            <v>1</v>
          </cell>
          <cell r="R790">
            <v>1</v>
          </cell>
          <cell r="V790">
            <v>1</v>
          </cell>
          <cell r="W790">
            <v>5</v>
          </cell>
          <cell r="Y790">
            <v>1</v>
          </cell>
          <cell r="Z790">
            <v>650</v>
          </cell>
          <cell r="AA790">
            <v>1</v>
          </cell>
        </row>
        <row r="791">
          <cell r="I791">
            <v>1039</v>
          </cell>
          <cell r="J791">
            <v>21344.701109900001</v>
          </cell>
          <cell r="P791">
            <v>5</v>
          </cell>
          <cell r="Q791">
            <v>1</v>
          </cell>
          <cell r="R791">
            <v>1</v>
          </cell>
          <cell r="V791">
            <v>1</v>
          </cell>
          <cell r="W791">
            <v>5</v>
          </cell>
          <cell r="Y791">
            <v>1</v>
          </cell>
          <cell r="Z791">
            <v>156</v>
          </cell>
          <cell r="AA791">
            <v>1</v>
          </cell>
        </row>
        <row r="792">
          <cell r="I792">
            <v>1040</v>
          </cell>
          <cell r="J792">
            <v>19093.404504499998</v>
          </cell>
          <cell r="P792">
            <v>8</v>
          </cell>
          <cell r="Q792">
            <v>1</v>
          </cell>
          <cell r="R792">
            <v>1</v>
          </cell>
          <cell r="V792">
            <v>1</v>
          </cell>
          <cell r="W792">
            <v>5</v>
          </cell>
          <cell r="Y792">
            <v>5</v>
          </cell>
          <cell r="Z792">
            <v>364</v>
          </cell>
          <cell r="AA792">
            <v>1</v>
          </cell>
        </row>
        <row r="793">
          <cell r="I793">
            <v>1042</v>
          </cell>
          <cell r="J793">
            <v>34073.769460800002</v>
          </cell>
          <cell r="P793">
            <v>2</v>
          </cell>
          <cell r="Q793">
            <v>1</v>
          </cell>
          <cell r="R793">
            <v>1</v>
          </cell>
          <cell r="V793">
            <v>1</v>
          </cell>
          <cell r="W793">
            <v>5</v>
          </cell>
          <cell r="Y793">
            <v>3</v>
          </cell>
          <cell r="Z793">
            <v>156</v>
          </cell>
          <cell r="AA793">
            <v>0.75</v>
          </cell>
        </row>
        <row r="794">
          <cell r="I794">
            <v>1043</v>
          </cell>
          <cell r="J794">
            <v>6242.4186984999997</v>
          </cell>
          <cell r="P794">
            <v>7</v>
          </cell>
          <cell r="Q794">
            <v>1</v>
          </cell>
          <cell r="R794">
            <v>1</v>
          </cell>
          <cell r="V794">
            <v>1</v>
          </cell>
          <cell r="W794">
            <v>5</v>
          </cell>
          <cell r="Y794">
            <v>5</v>
          </cell>
          <cell r="Z794">
            <v>364</v>
          </cell>
          <cell r="AA794">
            <v>1</v>
          </cell>
        </row>
        <row r="795">
          <cell r="I795">
            <v>1044</v>
          </cell>
          <cell r="J795">
            <v>25062.4919902</v>
          </cell>
          <cell r="P795">
            <v>4</v>
          </cell>
          <cell r="Q795">
            <v>1</v>
          </cell>
          <cell r="R795">
            <v>1</v>
          </cell>
          <cell r="V795">
            <v>1</v>
          </cell>
          <cell r="W795">
            <v>5</v>
          </cell>
          <cell r="Y795">
            <v>5</v>
          </cell>
          <cell r="Z795">
            <v>364</v>
          </cell>
          <cell r="AA795">
            <v>1</v>
          </cell>
        </row>
        <row r="796">
          <cell r="I796">
            <v>1045</v>
          </cell>
          <cell r="J796">
            <v>30035.5984522</v>
          </cell>
          <cell r="P796">
            <v>7</v>
          </cell>
          <cell r="Q796">
            <v>1</v>
          </cell>
          <cell r="R796">
            <v>1</v>
          </cell>
          <cell r="V796">
            <v>1</v>
          </cell>
          <cell r="W796">
            <v>1</v>
          </cell>
          <cell r="Y796">
            <v>1</v>
          </cell>
          <cell r="Z796">
            <v>156</v>
          </cell>
          <cell r="AA796">
            <v>1</v>
          </cell>
        </row>
        <row r="797">
          <cell r="I797">
            <v>1046</v>
          </cell>
          <cell r="J797">
            <v>6183.0868221000001</v>
          </cell>
          <cell r="P797">
            <v>6</v>
          </cell>
          <cell r="Q797">
            <v>1</v>
          </cell>
          <cell r="R797">
            <v>1</v>
          </cell>
          <cell r="V797">
            <v>1</v>
          </cell>
          <cell r="W797">
            <v>1</v>
          </cell>
          <cell r="Y797">
            <v>1</v>
          </cell>
          <cell r="Z797">
            <v>156</v>
          </cell>
          <cell r="AA797">
            <v>1</v>
          </cell>
        </row>
        <row r="798">
          <cell r="I798">
            <v>1047</v>
          </cell>
          <cell r="J798">
            <v>24086.193976899998</v>
          </cell>
          <cell r="P798">
            <v>1</v>
          </cell>
          <cell r="Q798">
            <v>1</v>
          </cell>
          <cell r="R798">
            <v>1</v>
          </cell>
          <cell r="V798">
            <v>1</v>
          </cell>
          <cell r="W798">
            <v>5</v>
          </cell>
          <cell r="Y798">
            <v>1</v>
          </cell>
          <cell r="Z798">
            <v>156</v>
          </cell>
          <cell r="AA798">
            <v>1</v>
          </cell>
        </row>
        <row r="799">
          <cell r="I799">
            <v>1048</v>
          </cell>
          <cell r="J799">
            <v>25292.6641772</v>
          </cell>
          <cell r="P799">
            <v>4</v>
          </cell>
          <cell r="Q799">
            <v>1</v>
          </cell>
          <cell r="R799">
            <v>1</v>
          </cell>
          <cell r="V799">
            <v>1</v>
          </cell>
          <cell r="W799">
            <v>1</v>
          </cell>
          <cell r="Y799">
            <v>1</v>
          </cell>
          <cell r="Z799">
            <v>364</v>
          </cell>
          <cell r="AA799">
            <v>1</v>
          </cell>
        </row>
        <row r="800">
          <cell r="I800">
            <v>1049</v>
          </cell>
          <cell r="J800">
            <v>22333.560845799999</v>
          </cell>
          <cell r="P800">
            <v>6</v>
          </cell>
          <cell r="Q800">
            <v>1</v>
          </cell>
          <cell r="R800">
            <v>1</v>
          </cell>
          <cell r="V800">
            <v>1</v>
          </cell>
          <cell r="W800">
            <v>5</v>
          </cell>
          <cell r="Y800">
            <v>5</v>
          </cell>
          <cell r="Z800">
            <v>364</v>
          </cell>
          <cell r="AA800">
            <v>1</v>
          </cell>
        </row>
        <row r="801">
          <cell r="I801">
            <v>1050</v>
          </cell>
          <cell r="J801">
            <v>4170.1851373</v>
          </cell>
          <cell r="P801">
            <v>1</v>
          </cell>
          <cell r="Q801">
            <v>1</v>
          </cell>
          <cell r="R801">
            <v>1</v>
          </cell>
          <cell r="V801">
            <v>1</v>
          </cell>
          <cell r="W801">
            <v>5</v>
          </cell>
          <cell r="Y801">
            <v>1</v>
          </cell>
          <cell r="Z801">
            <v>364</v>
          </cell>
          <cell r="AA801">
            <v>1</v>
          </cell>
        </row>
        <row r="802">
          <cell r="I802">
            <v>1052</v>
          </cell>
          <cell r="J802">
            <v>28781.905397499999</v>
          </cell>
          <cell r="P802">
            <v>6</v>
          </cell>
          <cell r="Q802">
            <v>1</v>
          </cell>
          <cell r="R802">
            <v>1</v>
          </cell>
          <cell r="V802">
            <v>1</v>
          </cell>
          <cell r="W802">
            <v>1</v>
          </cell>
          <cell r="Y802">
            <v>1</v>
          </cell>
          <cell r="Z802">
            <v>364</v>
          </cell>
          <cell r="AA802">
            <v>1</v>
          </cell>
        </row>
        <row r="803">
          <cell r="I803">
            <v>1053</v>
          </cell>
          <cell r="J803">
            <v>11185.7851391</v>
          </cell>
          <cell r="P803">
            <v>10</v>
          </cell>
          <cell r="Q803">
            <v>1</v>
          </cell>
          <cell r="R803">
            <v>1</v>
          </cell>
          <cell r="V803">
            <v>1</v>
          </cell>
          <cell r="W803">
            <v>5</v>
          </cell>
          <cell r="Y803">
            <v>3</v>
          </cell>
          <cell r="Z803">
            <v>1014</v>
          </cell>
          <cell r="AA803">
            <v>1</v>
          </cell>
        </row>
        <row r="804">
          <cell r="I804">
            <v>1054</v>
          </cell>
          <cell r="J804">
            <v>4752.1532155000004</v>
          </cell>
          <cell r="P804">
            <v>9</v>
          </cell>
          <cell r="Q804">
            <v>1</v>
          </cell>
          <cell r="R804">
            <v>1</v>
          </cell>
          <cell r="V804">
            <v>1</v>
          </cell>
          <cell r="W804">
            <v>5</v>
          </cell>
          <cell r="Y804">
            <v>1</v>
          </cell>
          <cell r="Z804">
            <v>364</v>
          </cell>
          <cell r="AA804">
            <v>1</v>
          </cell>
        </row>
        <row r="805">
          <cell r="I805">
            <v>1055</v>
          </cell>
          <cell r="J805">
            <v>38145.552542099998</v>
          </cell>
          <cell r="P805">
            <v>5</v>
          </cell>
          <cell r="Q805">
            <v>1</v>
          </cell>
          <cell r="R805">
            <v>1</v>
          </cell>
          <cell r="V805">
            <v>0</v>
          </cell>
          <cell r="W805">
            <v>99</v>
          </cell>
          <cell r="Y805">
            <v>1</v>
          </cell>
          <cell r="Z805">
            <v>156</v>
          </cell>
          <cell r="AA805">
            <v>0</v>
          </cell>
        </row>
        <row r="806">
          <cell r="I806">
            <v>1056</v>
          </cell>
          <cell r="J806">
            <v>25955.156549700001</v>
          </cell>
          <cell r="P806">
            <v>7</v>
          </cell>
          <cell r="Q806">
            <v>1</v>
          </cell>
          <cell r="R806">
            <v>1</v>
          </cell>
          <cell r="V806">
            <v>1</v>
          </cell>
          <cell r="W806">
            <v>1</v>
          </cell>
          <cell r="Y806">
            <v>1</v>
          </cell>
          <cell r="Z806">
            <v>156</v>
          </cell>
          <cell r="AA806">
            <v>1</v>
          </cell>
        </row>
        <row r="807">
          <cell r="I807">
            <v>1057</v>
          </cell>
          <cell r="J807">
            <v>25292.6641772</v>
          </cell>
          <cell r="P807">
            <v>8</v>
          </cell>
          <cell r="Q807">
            <v>1</v>
          </cell>
          <cell r="R807">
            <v>1</v>
          </cell>
          <cell r="V807">
            <v>1</v>
          </cell>
          <cell r="W807">
            <v>5</v>
          </cell>
          <cell r="Y807">
            <v>1</v>
          </cell>
          <cell r="Z807">
            <v>364</v>
          </cell>
          <cell r="AA807">
            <v>1</v>
          </cell>
        </row>
        <row r="808">
          <cell r="I808">
            <v>1058</v>
          </cell>
          <cell r="J808">
            <v>35162.431124299997</v>
          </cell>
          <cell r="P808">
            <v>2</v>
          </cell>
          <cell r="Q808">
            <v>1</v>
          </cell>
          <cell r="R808">
            <v>1</v>
          </cell>
          <cell r="V808">
            <v>1</v>
          </cell>
          <cell r="W808">
            <v>5</v>
          </cell>
          <cell r="Y808">
            <v>2</v>
          </cell>
          <cell r="Z808">
            <v>156</v>
          </cell>
          <cell r="AA808">
            <v>1</v>
          </cell>
        </row>
        <row r="809">
          <cell r="I809">
            <v>1059</v>
          </cell>
          <cell r="J809">
            <v>27092.168210600001</v>
          </cell>
          <cell r="P809">
            <v>2</v>
          </cell>
          <cell r="Q809">
            <v>1</v>
          </cell>
          <cell r="R809">
            <v>1</v>
          </cell>
          <cell r="V809">
            <v>1</v>
          </cell>
          <cell r="W809">
            <v>5</v>
          </cell>
          <cell r="Y809">
            <v>1</v>
          </cell>
          <cell r="Z809">
            <v>364</v>
          </cell>
          <cell r="AA809">
            <v>1</v>
          </cell>
        </row>
        <row r="810">
          <cell r="I810">
            <v>1060</v>
          </cell>
          <cell r="J810">
            <v>34572.066300400002</v>
          </cell>
          <cell r="P810">
            <v>3</v>
          </cell>
          <cell r="Q810">
            <v>1</v>
          </cell>
          <cell r="R810">
            <v>1</v>
          </cell>
          <cell r="V810">
            <v>1</v>
          </cell>
          <cell r="W810">
            <v>5</v>
          </cell>
          <cell r="Y810">
            <v>5</v>
          </cell>
          <cell r="Z810">
            <v>156</v>
          </cell>
          <cell r="AA810">
            <v>1</v>
          </cell>
        </row>
        <row r="811">
          <cell r="I811">
            <v>1061</v>
          </cell>
          <cell r="J811">
            <v>20428.682534600001</v>
          </cell>
          <cell r="P811">
            <v>5</v>
          </cell>
          <cell r="Q811">
            <v>1</v>
          </cell>
          <cell r="R811">
            <v>1</v>
          </cell>
          <cell r="V811">
            <v>1</v>
          </cell>
          <cell r="W811">
            <v>5</v>
          </cell>
          <cell r="Y811">
            <v>1</v>
          </cell>
          <cell r="Z811">
            <v>364</v>
          </cell>
          <cell r="AA811">
            <v>1</v>
          </cell>
        </row>
        <row r="812">
          <cell r="I812">
            <v>1064</v>
          </cell>
          <cell r="J812">
            <v>30514.870181499999</v>
          </cell>
          <cell r="P812">
            <v>5</v>
          </cell>
          <cell r="Q812">
            <v>1</v>
          </cell>
          <cell r="R812">
            <v>1</v>
          </cell>
          <cell r="V812">
            <v>0</v>
          </cell>
          <cell r="W812">
            <v>99</v>
          </cell>
          <cell r="Y812">
            <v>5</v>
          </cell>
          <cell r="Z812">
            <v>156</v>
          </cell>
          <cell r="AA812">
            <v>0</v>
          </cell>
        </row>
        <row r="813">
          <cell r="I813">
            <v>1065</v>
          </cell>
          <cell r="J813">
            <v>33304.019304300004</v>
          </cell>
          <cell r="P813">
            <v>8</v>
          </cell>
          <cell r="Q813">
            <v>1</v>
          </cell>
          <cell r="R813">
            <v>1</v>
          </cell>
          <cell r="V813">
            <v>1</v>
          </cell>
          <cell r="W813">
            <v>5</v>
          </cell>
          <cell r="Y813">
            <v>5</v>
          </cell>
          <cell r="Z813">
            <v>364</v>
          </cell>
          <cell r="AA813">
            <v>1</v>
          </cell>
        </row>
        <row r="814">
          <cell r="I814">
            <v>1066</v>
          </cell>
          <cell r="J814">
            <v>26016.250915799999</v>
          </cell>
          <cell r="P814">
            <v>10</v>
          </cell>
          <cell r="Q814">
            <v>1</v>
          </cell>
          <cell r="R814">
            <v>1</v>
          </cell>
          <cell r="V814">
            <v>1</v>
          </cell>
          <cell r="W814">
            <v>5</v>
          </cell>
          <cell r="Y814">
            <v>1</v>
          </cell>
          <cell r="Z814">
            <v>156</v>
          </cell>
          <cell r="AA814">
            <v>1</v>
          </cell>
        </row>
        <row r="815">
          <cell r="I815">
            <v>1067</v>
          </cell>
          <cell r="J815">
            <v>4493.9047437999998</v>
          </cell>
          <cell r="P815">
            <v>4</v>
          </cell>
          <cell r="Q815">
            <v>1</v>
          </cell>
          <cell r="R815">
            <v>1</v>
          </cell>
          <cell r="V815">
            <v>1</v>
          </cell>
          <cell r="W815">
            <v>5</v>
          </cell>
          <cell r="Y815">
            <v>95</v>
          </cell>
          <cell r="Z815">
            <v>31.2</v>
          </cell>
          <cell r="AA815">
            <v>1</v>
          </cell>
        </row>
        <row r="816">
          <cell r="I816">
            <v>1068</v>
          </cell>
          <cell r="J816">
            <v>30031.822897499998</v>
          </cell>
          <cell r="P816">
            <v>7</v>
          </cell>
          <cell r="Q816">
            <v>1</v>
          </cell>
          <cell r="R816">
            <v>1</v>
          </cell>
          <cell r="V816">
            <v>1</v>
          </cell>
          <cell r="W816">
            <v>5</v>
          </cell>
          <cell r="Y816">
            <v>5</v>
          </cell>
          <cell r="Z816">
            <v>364</v>
          </cell>
          <cell r="AA816">
            <v>1</v>
          </cell>
        </row>
        <row r="817">
          <cell r="I817">
            <v>1069</v>
          </cell>
          <cell r="J817">
            <v>19271.2933663</v>
          </cell>
          <cell r="P817">
            <v>7</v>
          </cell>
          <cell r="Q817">
            <v>1</v>
          </cell>
          <cell r="R817">
            <v>1</v>
          </cell>
          <cell r="V817">
            <v>0</v>
          </cell>
          <cell r="W817">
            <v>99</v>
          </cell>
          <cell r="Y817">
            <v>5</v>
          </cell>
          <cell r="Z817">
            <v>156</v>
          </cell>
          <cell r="AA817">
            <v>0</v>
          </cell>
        </row>
        <row r="818">
          <cell r="I818">
            <v>1070</v>
          </cell>
          <cell r="J818">
            <v>33868.1635953</v>
          </cell>
          <cell r="P818">
            <v>6</v>
          </cell>
          <cell r="Q818">
            <v>1</v>
          </cell>
          <cell r="R818">
            <v>1</v>
          </cell>
          <cell r="V818">
            <v>1</v>
          </cell>
          <cell r="W818">
            <v>5</v>
          </cell>
          <cell r="Y818">
            <v>5</v>
          </cell>
          <cell r="Z818">
            <v>364</v>
          </cell>
          <cell r="AA818">
            <v>0.75</v>
          </cell>
        </row>
        <row r="819">
          <cell r="I819">
            <v>1071</v>
          </cell>
          <cell r="J819">
            <v>34586.192738999998</v>
          </cell>
          <cell r="P819">
            <v>9</v>
          </cell>
          <cell r="Q819">
            <v>1</v>
          </cell>
          <cell r="R819">
            <v>1</v>
          </cell>
          <cell r="V819">
            <v>1</v>
          </cell>
          <cell r="W819">
            <v>5</v>
          </cell>
          <cell r="Y819">
            <v>5</v>
          </cell>
          <cell r="Z819">
            <v>650</v>
          </cell>
          <cell r="AA819">
            <v>1</v>
          </cell>
        </row>
        <row r="820">
          <cell r="I820">
            <v>1072</v>
          </cell>
          <cell r="J820">
            <v>31646.770981099999</v>
          </cell>
          <cell r="P820">
            <v>6</v>
          </cell>
          <cell r="Q820">
            <v>1</v>
          </cell>
          <cell r="R820">
            <v>1</v>
          </cell>
          <cell r="V820">
            <v>1</v>
          </cell>
          <cell r="W820">
            <v>1</v>
          </cell>
          <cell r="Y820">
            <v>1</v>
          </cell>
          <cell r="Z820">
            <v>156</v>
          </cell>
          <cell r="AA820">
            <v>1</v>
          </cell>
        </row>
        <row r="821">
          <cell r="I821">
            <v>1073</v>
          </cell>
          <cell r="J821">
            <v>28486.367099300001</v>
          </cell>
          <cell r="P821">
            <v>5</v>
          </cell>
          <cell r="Q821">
            <v>1</v>
          </cell>
          <cell r="R821">
            <v>1</v>
          </cell>
          <cell r="V821">
            <v>1</v>
          </cell>
          <cell r="W821">
            <v>5</v>
          </cell>
          <cell r="Y821">
            <v>5</v>
          </cell>
          <cell r="Z821">
            <v>650</v>
          </cell>
          <cell r="AA821">
            <v>1</v>
          </cell>
        </row>
        <row r="822">
          <cell r="I822">
            <v>1074</v>
          </cell>
          <cell r="J822">
            <v>31755.717569600001</v>
          </cell>
          <cell r="P822">
            <v>9</v>
          </cell>
          <cell r="Q822">
            <v>1</v>
          </cell>
          <cell r="R822">
            <v>1</v>
          </cell>
          <cell r="V822">
            <v>1</v>
          </cell>
          <cell r="W822">
            <v>5</v>
          </cell>
          <cell r="Y822">
            <v>1</v>
          </cell>
          <cell r="Z822">
            <v>156</v>
          </cell>
          <cell r="AA822">
            <v>1</v>
          </cell>
        </row>
        <row r="823">
          <cell r="I823">
            <v>1075</v>
          </cell>
          <cell r="J823">
            <v>30510.476778200002</v>
          </cell>
          <cell r="P823">
            <v>9</v>
          </cell>
          <cell r="Q823">
            <v>1</v>
          </cell>
          <cell r="R823">
            <v>1</v>
          </cell>
          <cell r="V823">
            <v>1</v>
          </cell>
          <cell r="W823">
            <v>5</v>
          </cell>
          <cell r="Y823">
            <v>5</v>
          </cell>
          <cell r="Z823">
            <v>364</v>
          </cell>
          <cell r="AA823">
            <v>1</v>
          </cell>
        </row>
        <row r="824">
          <cell r="I824">
            <v>1076</v>
          </cell>
          <cell r="J824">
            <v>25955.156549700001</v>
          </cell>
          <cell r="P824">
            <v>2</v>
          </cell>
          <cell r="Q824">
            <v>1</v>
          </cell>
          <cell r="R824">
            <v>1</v>
          </cell>
          <cell r="V824">
            <v>1</v>
          </cell>
          <cell r="W824">
            <v>1</v>
          </cell>
          <cell r="Y824">
            <v>1</v>
          </cell>
          <cell r="Z824">
            <v>650</v>
          </cell>
          <cell r="AA824">
            <v>1</v>
          </cell>
        </row>
        <row r="825">
          <cell r="I825">
            <v>1077</v>
          </cell>
          <cell r="J825">
            <v>30571.852247499999</v>
          </cell>
          <cell r="P825">
            <v>9</v>
          </cell>
          <cell r="Q825">
            <v>1</v>
          </cell>
          <cell r="R825">
            <v>1</v>
          </cell>
          <cell r="V825">
            <v>1</v>
          </cell>
          <cell r="W825">
            <v>5</v>
          </cell>
          <cell r="Y825">
            <v>5</v>
          </cell>
          <cell r="Z825">
            <v>650</v>
          </cell>
          <cell r="AA825">
            <v>1</v>
          </cell>
        </row>
        <row r="826">
          <cell r="I826">
            <v>1078</v>
          </cell>
          <cell r="J826">
            <v>3458.5336306999998</v>
          </cell>
          <cell r="P826">
            <v>4</v>
          </cell>
          <cell r="Q826">
            <v>1</v>
          </cell>
          <cell r="R826">
            <v>1</v>
          </cell>
          <cell r="V826">
            <v>1</v>
          </cell>
          <cell r="W826">
            <v>5</v>
          </cell>
          <cell r="Y826">
            <v>5</v>
          </cell>
          <cell r="Z826">
            <v>364</v>
          </cell>
          <cell r="AA826">
            <v>1</v>
          </cell>
        </row>
        <row r="827">
          <cell r="I827">
            <v>1079</v>
          </cell>
          <cell r="J827">
            <v>14637.797372999999</v>
          </cell>
          <cell r="P827">
            <v>3</v>
          </cell>
          <cell r="Q827">
            <v>1</v>
          </cell>
          <cell r="R827">
            <v>1</v>
          </cell>
          <cell r="V827">
            <v>1</v>
          </cell>
          <cell r="W827">
            <v>5</v>
          </cell>
          <cell r="Y827">
            <v>5</v>
          </cell>
          <cell r="Z827">
            <v>156</v>
          </cell>
          <cell r="AA827">
            <v>1</v>
          </cell>
        </row>
        <row r="828">
          <cell r="I828">
            <v>1080</v>
          </cell>
          <cell r="J828">
            <v>28107.329489799999</v>
          </cell>
          <cell r="P828">
            <v>3</v>
          </cell>
          <cell r="Q828">
            <v>1</v>
          </cell>
          <cell r="R828">
            <v>1</v>
          </cell>
          <cell r="V828">
            <v>1</v>
          </cell>
          <cell r="W828">
            <v>5</v>
          </cell>
          <cell r="Y828">
            <v>5</v>
          </cell>
          <cell r="Z828">
            <v>650</v>
          </cell>
          <cell r="AA828">
            <v>1</v>
          </cell>
        </row>
        <row r="829">
          <cell r="I829">
            <v>1082</v>
          </cell>
          <cell r="J829">
            <v>30842.501128299999</v>
          </cell>
          <cell r="P829">
            <v>2</v>
          </cell>
          <cell r="Q829">
            <v>1</v>
          </cell>
          <cell r="R829">
            <v>1</v>
          </cell>
          <cell r="V829">
            <v>0</v>
          </cell>
          <cell r="W829">
            <v>99</v>
          </cell>
          <cell r="Y829">
            <v>1</v>
          </cell>
          <cell r="Z829">
            <v>31.2</v>
          </cell>
          <cell r="AA829">
            <v>0</v>
          </cell>
        </row>
        <row r="830">
          <cell r="I830">
            <v>1083</v>
          </cell>
          <cell r="J830">
            <v>35426.865849599999</v>
          </cell>
          <cell r="P830">
            <v>3</v>
          </cell>
          <cell r="Q830">
            <v>1</v>
          </cell>
          <cell r="R830">
            <v>1</v>
          </cell>
          <cell r="V830">
            <v>1</v>
          </cell>
          <cell r="W830">
            <v>5</v>
          </cell>
          <cell r="Y830">
            <v>5</v>
          </cell>
          <cell r="Z830">
            <v>156</v>
          </cell>
          <cell r="AA830">
            <v>1</v>
          </cell>
        </row>
        <row r="831">
          <cell r="I831">
            <v>1084</v>
          </cell>
          <cell r="J831">
            <v>27015.628564800001</v>
          </cell>
          <cell r="P831">
            <v>4</v>
          </cell>
          <cell r="Q831">
            <v>1</v>
          </cell>
          <cell r="R831">
            <v>1</v>
          </cell>
          <cell r="V831">
            <v>1</v>
          </cell>
          <cell r="W831">
            <v>5</v>
          </cell>
          <cell r="Y831">
            <v>1</v>
          </cell>
          <cell r="Z831">
            <v>364</v>
          </cell>
          <cell r="AA831">
            <v>0.75</v>
          </cell>
        </row>
        <row r="832">
          <cell r="I832">
            <v>1085</v>
          </cell>
          <cell r="J832">
            <v>22132.6167766</v>
          </cell>
          <cell r="P832">
            <v>5</v>
          </cell>
          <cell r="Q832">
            <v>1</v>
          </cell>
          <cell r="R832">
            <v>1</v>
          </cell>
          <cell r="V832">
            <v>1</v>
          </cell>
          <cell r="W832">
            <v>5</v>
          </cell>
          <cell r="Y832">
            <v>1</v>
          </cell>
          <cell r="Z832">
            <v>156</v>
          </cell>
          <cell r="AA832">
            <v>1</v>
          </cell>
        </row>
        <row r="833">
          <cell r="I833">
            <v>1086</v>
          </cell>
          <cell r="J833">
            <v>25504.182838000001</v>
          </cell>
          <cell r="P833">
            <v>1</v>
          </cell>
          <cell r="Q833">
            <v>1</v>
          </cell>
          <cell r="R833">
            <v>1</v>
          </cell>
          <cell r="V833">
            <v>1</v>
          </cell>
          <cell r="W833">
            <v>5</v>
          </cell>
          <cell r="Y833">
            <v>5</v>
          </cell>
          <cell r="Z833">
            <v>156</v>
          </cell>
          <cell r="AA833">
            <v>0.75</v>
          </cell>
        </row>
        <row r="834">
          <cell r="I834">
            <v>1087</v>
          </cell>
          <cell r="J834">
            <v>14646.348221300001</v>
          </cell>
          <cell r="P834">
            <v>10</v>
          </cell>
          <cell r="Q834">
            <v>1</v>
          </cell>
          <cell r="R834">
            <v>1</v>
          </cell>
          <cell r="V834">
            <v>1</v>
          </cell>
          <cell r="W834">
            <v>5</v>
          </cell>
          <cell r="Y834">
            <v>5</v>
          </cell>
          <cell r="Z834">
            <v>364</v>
          </cell>
          <cell r="AA834">
            <v>1</v>
          </cell>
        </row>
        <row r="835">
          <cell r="I835">
            <v>1088</v>
          </cell>
          <cell r="J835">
            <v>22545.5618115</v>
          </cell>
          <cell r="P835">
            <v>3</v>
          </cell>
          <cell r="Q835">
            <v>1</v>
          </cell>
          <cell r="R835">
            <v>1</v>
          </cell>
          <cell r="V835">
            <v>1</v>
          </cell>
          <cell r="W835">
            <v>5</v>
          </cell>
          <cell r="Y835">
            <v>1</v>
          </cell>
          <cell r="Z835">
            <v>364</v>
          </cell>
          <cell r="AA835">
            <v>1</v>
          </cell>
        </row>
        <row r="836">
          <cell r="I836">
            <v>1091</v>
          </cell>
          <cell r="J836">
            <v>24261.8102616</v>
          </cell>
          <cell r="P836">
            <v>4</v>
          </cell>
          <cell r="Q836">
            <v>1</v>
          </cell>
          <cell r="R836">
            <v>1</v>
          </cell>
          <cell r="V836">
            <v>1</v>
          </cell>
          <cell r="W836">
            <v>5</v>
          </cell>
          <cell r="Y836">
            <v>1</v>
          </cell>
          <cell r="Z836">
            <v>156</v>
          </cell>
          <cell r="AA836">
            <v>1</v>
          </cell>
        </row>
        <row r="837">
          <cell r="I837">
            <v>1092</v>
          </cell>
          <cell r="J837">
            <v>11921.692056100001</v>
          </cell>
          <cell r="P837">
            <v>1</v>
          </cell>
          <cell r="Q837">
            <v>1</v>
          </cell>
          <cell r="R837">
            <v>1</v>
          </cell>
          <cell r="V837">
            <v>1</v>
          </cell>
          <cell r="W837">
            <v>5</v>
          </cell>
          <cell r="Y837">
            <v>5</v>
          </cell>
          <cell r="Z837">
            <v>156</v>
          </cell>
          <cell r="AA837">
            <v>1</v>
          </cell>
        </row>
        <row r="838">
          <cell r="I838">
            <v>1093</v>
          </cell>
          <cell r="J838">
            <v>4440.0636246000004</v>
          </cell>
          <cell r="P838">
            <v>5</v>
          </cell>
          <cell r="Q838">
            <v>1</v>
          </cell>
          <cell r="R838">
            <v>1</v>
          </cell>
          <cell r="V838">
            <v>1</v>
          </cell>
          <cell r="W838">
            <v>1</v>
          </cell>
          <cell r="Y838">
            <v>5</v>
          </cell>
          <cell r="Z838">
            <v>364</v>
          </cell>
          <cell r="AA838">
            <v>0.75</v>
          </cell>
        </row>
        <row r="839">
          <cell r="I839">
            <v>1095</v>
          </cell>
          <cell r="J839">
            <v>38086.805638999998</v>
          </cell>
          <cell r="P839">
            <v>9</v>
          </cell>
          <cell r="Q839">
            <v>1</v>
          </cell>
          <cell r="R839">
            <v>1</v>
          </cell>
          <cell r="V839">
            <v>1</v>
          </cell>
          <cell r="W839">
            <v>5</v>
          </cell>
          <cell r="Y839">
            <v>5</v>
          </cell>
          <cell r="Z839">
            <v>31.2</v>
          </cell>
          <cell r="AA839">
            <v>1</v>
          </cell>
        </row>
        <row r="840">
          <cell r="I840">
            <v>1096</v>
          </cell>
          <cell r="J840">
            <v>24392.687196800001</v>
          </cell>
          <cell r="P840">
            <v>8</v>
          </cell>
          <cell r="Q840">
            <v>1</v>
          </cell>
          <cell r="R840">
            <v>1</v>
          </cell>
          <cell r="V840">
            <v>1</v>
          </cell>
          <cell r="W840">
            <v>5</v>
          </cell>
          <cell r="Y840">
            <v>1</v>
          </cell>
          <cell r="Z840">
            <v>364</v>
          </cell>
          <cell r="AA840">
            <v>1</v>
          </cell>
        </row>
        <row r="841">
          <cell r="I841">
            <v>1097</v>
          </cell>
          <cell r="J841">
            <v>31474.754327800001</v>
          </cell>
          <cell r="P841">
            <v>7</v>
          </cell>
          <cell r="Q841">
            <v>1</v>
          </cell>
          <cell r="R841">
            <v>1</v>
          </cell>
          <cell r="V841">
            <v>1</v>
          </cell>
          <cell r="W841">
            <v>5</v>
          </cell>
          <cell r="Y841">
            <v>5</v>
          </cell>
          <cell r="Z841">
            <v>364</v>
          </cell>
          <cell r="AA841">
            <v>0.75</v>
          </cell>
        </row>
        <row r="842">
          <cell r="I842">
            <v>1098</v>
          </cell>
          <cell r="J842">
            <v>20461.219839400001</v>
          </cell>
          <cell r="P842">
            <v>1</v>
          </cell>
          <cell r="Q842">
            <v>1</v>
          </cell>
          <cell r="R842">
            <v>1</v>
          </cell>
          <cell r="V842">
            <v>1</v>
          </cell>
          <cell r="W842">
            <v>5</v>
          </cell>
          <cell r="Y842">
            <v>5</v>
          </cell>
          <cell r="Z842">
            <v>156</v>
          </cell>
          <cell r="AA842">
            <v>1</v>
          </cell>
        </row>
        <row r="843">
          <cell r="I843">
            <v>1099</v>
          </cell>
          <cell r="J843">
            <v>22742.4361599</v>
          </cell>
          <cell r="P843">
            <v>10</v>
          </cell>
          <cell r="Q843">
            <v>1</v>
          </cell>
          <cell r="R843">
            <v>1</v>
          </cell>
          <cell r="V843">
            <v>1</v>
          </cell>
          <cell r="W843">
            <v>1</v>
          </cell>
          <cell r="Y843">
            <v>1</v>
          </cell>
          <cell r="Z843">
            <v>156</v>
          </cell>
          <cell r="AA843">
            <v>1</v>
          </cell>
        </row>
        <row r="844">
          <cell r="I844">
            <v>1100</v>
          </cell>
          <cell r="J844">
            <v>31737.362477999999</v>
          </cell>
          <cell r="P844">
            <v>5</v>
          </cell>
          <cell r="Q844">
            <v>1</v>
          </cell>
          <cell r="R844">
            <v>1</v>
          </cell>
          <cell r="V844">
            <v>1</v>
          </cell>
          <cell r="W844">
            <v>1</v>
          </cell>
          <cell r="Y844">
            <v>1</v>
          </cell>
          <cell r="Z844">
            <v>650</v>
          </cell>
          <cell r="AA844">
            <v>1</v>
          </cell>
        </row>
        <row r="845">
          <cell r="I845">
            <v>1101</v>
          </cell>
          <cell r="J845">
            <v>27601.009912900001</v>
          </cell>
          <cell r="P845">
            <v>5</v>
          </cell>
          <cell r="Q845">
            <v>1</v>
          </cell>
          <cell r="R845">
            <v>1</v>
          </cell>
          <cell r="V845">
            <v>1</v>
          </cell>
          <cell r="W845">
            <v>5</v>
          </cell>
          <cell r="Y845">
            <v>5</v>
          </cell>
          <cell r="Z845">
            <v>364</v>
          </cell>
          <cell r="AA845">
            <v>1</v>
          </cell>
        </row>
        <row r="846">
          <cell r="I846">
            <v>1102</v>
          </cell>
          <cell r="J846">
            <v>27765.422648700001</v>
          </cell>
          <cell r="P846">
            <v>7</v>
          </cell>
          <cell r="Q846">
            <v>1</v>
          </cell>
          <cell r="R846">
            <v>1</v>
          </cell>
          <cell r="V846">
            <v>1</v>
          </cell>
          <cell r="W846">
            <v>1</v>
          </cell>
          <cell r="Y846">
            <v>1</v>
          </cell>
          <cell r="Z846">
            <v>156</v>
          </cell>
          <cell r="AA846">
            <v>1</v>
          </cell>
        </row>
        <row r="847">
          <cell r="I847">
            <v>1104</v>
          </cell>
          <cell r="J847">
            <v>31025.725401200001</v>
          </cell>
          <cell r="P847">
            <v>10</v>
          </cell>
          <cell r="Q847">
            <v>1</v>
          </cell>
          <cell r="R847">
            <v>1</v>
          </cell>
          <cell r="V847">
            <v>1</v>
          </cell>
          <cell r="W847">
            <v>1</v>
          </cell>
          <cell r="Y847">
            <v>1</v>
          </cell>
          <cell r="Z847">
            <v>156</v>
          </cell>
          <cell r="AA847">
            <v>1</v>
          </cell>
        </row>
        <row r="848">
          <cell r="I848">
            <v>1105</v>
          </cell>
          <cell r="J848">
            <v>18258.8362065</v>
          </cell>
          <cell r="P848">
            <v>1</v>
          </cell>
          <cell r="Q848">
            <v>1</v>
          </cell>
          <cell r="R848">
            <v>1</v>
          </cell>
          <cell r="V848">
            <v>1</v>
          </cell>
          <cell r="W848">
            <v>5</v>
          </cell>
          <cell r="Y848">
            <v>1</v>
          </cell>
          <cell r="Z848">
            <v>1014</v>
          </cell>
          <cell r="AA848">
            <v>1</v>
          </cell>
        </row>
        <row r="849">
          <cell r="I849">
            <v>1107</v>
          </cell>
          <cell r="J849">
            <v>4997.0665417</v>
          </cell>
          <cell r="P849">
            <v>8</v>
          </cell>
          <cell r="Q849">
            <v>1</v>
          </cell>
          <cell r="R849">
            <v>1</v>
          </cell>
          <cell r="V849">
            <v>1</v>
          </cell>
          <cell r="W849">
            <v>5</v>
          </cell>
          <cell r="Y849">
            <v>5</v>
          </cell>
          <cell r="Z849">
            <v>156</v>
          </cell>
          <cell r="AA849">
            <v>1</v>
          </cell>
        </row>
        <row r="850">
          <cell r="I850">
            <v>1108</v>
          </cell>
          <cell r="J850">
            <v>6236.1157300000004</v>
          </cell>
          <cell r="P850">
            <v>3</v>
          </cell>
          <cell r="Q850">
            <v>1</v>
          </cell>
          <cell r="R850">
            <v>1</v>
          </cell>
          <cell r="V850">
            <v>1</v>
          </cell>
          <cell r="W850">
            <v>5</v>
          </cell>
          <cell r="Y850">
            <v>3</v>
          </cell>
          <cell r="Z850">
            <v>156</v>
          </cell>
          <cell r="AA850">
            <v>1</v>
          </cell>
        </row>
        <row r="851">
          <cell r="I851">
            <v>1109</v>
          </cell>
          <cell r="J851">
            <v>22815.515949799999</v>
          </cell>
          <cell r="P851">
            <v>5</v>
          </cell>
          <cell r="Q851">
            <v>1</v>
          </cell>
          <cell r="R851">
            <v>1</v>
          </cell>
          <cell r="V851">
            <v>0</v>
          </cell>
          <cell r="W851">
            <v>99</v>
          </cell>
          <cell r="Y851">
            <v>1</v>
          </cell>
          <cell r="Z851">
            <v>1014</v>
          </cell>
          <cell r="AA851">
            <v>0</v>
          </cell>
        </row>
        <row r="852">
          <cell r="I852">
            <v>1110</v>
          </cell>
          <cell r="J852">
            <v>27504.078578600001</v>
          </cell>
          <cell r="P852">
            <v>7</v>
          </cell>
          <cell r="Q852">
            <v>1</v>
          </cell>
          <cell r="R852">
            <v>1</v>
          </cell>
          <cell r="V852">
            <v>1</v>
          </cell>
          <cell r="W852">
            <v>5</v>
          </cell>
          <cell r="Y852">
            <v>5</v>
          </cell>
          <cell r="Z852">
            <v>156</v>
          </cell>
          <cell r="AA852">
            <v>0.75</v>
          </cell>
        </row>
        <row r="853">
          <cell r="I853">
            <v>1111</v>
          </cell>
          <cell r="J853">
            <v>32170.5598833</v>
          </cell>
          <cell r="P853">
            <v>3</v>
          </cell>
          <cell r="Q853">
            <v>1</v>
          </cell>
          <cell r="R853">
            <v>1</v>
          </cell>
          <cell r="V853">
            <v>1</v>
          </cell>
          <cell r="W853">
            <v>5</v>
          </cell>
          <cell r="Y853">
            <v>1</v>
          </cell>
          <cell r="Z853">
            <v>156</v>
          </cell>
          <cell r="AA853">
            <v>1</v>
          </cell>
        </row>
        <row r="854">
          <cell r="I854">
            <v>1112</v>
          </cell>
          <cell r="J854">
            <v>31433.2326613</v>
          </cell>
          <cell r="P854">
            <v>8</v>
          </cell>
          <cell r="Q854">
            <v>1</v>
          </cell>
          <cell r="R854">
            <v>1</v>
          </cell>
          <cell r="V854">
            <v>1</v>
          </cell>
          <cell r="W854">
            <v>5</v>
          </cell>
          <cell r="Y854">
            <v>5</v>
          </cell>
          <cell r="Z854">
            <v>156</v>
          </cell>
          <cell r="AA854">
            <v>1</v>
          </cell>
        </row>
        <row r="855">
          <cell r="I855">
            <v>1114</v>
          </cell>
          <cell r="J855">
            <v>27204.925178500001</v>
          </cell>
          <cell r="P855">
            <v>3</v>
          </cell>
          <cell r="Q855">
            <v>1</v>
          </cell>
          <cell r="R855">
            <v>1</v>
          </cell>
          <cell r="V855">
            <v>1</v>
          </cell>
          <cell r="W855">
            <v>5</v>
          </cell>
          <cell r="Y855">
            <v>5</v>
          </cell>
          <cell r="Z855">
            <v>364</v>
          </cell>
          <cell r="AA855">
            <v>1</v>
          </cell>
        </row>
        <row r="856">
          <cell r="I856">
            <v>1116</v>
          </cell>
          <cell r="J856">
            <v>28691.2444846</v>
          </cell>
          <cell r="P856">
            <v>6</v>
          </cell>
          <cell r="Q856">
            <v>1</v>
          </cell>
          <cell r="R856">
            <v>1</v>
          </cell>
          <cell r="V856">
            <v>1</v>
          </cell>
          <cell r="W856">
            <v>5</v>
          </cell>
          <cell r="Y856">
            <v>2</v>
          </cell>
          <cell r="Z856">
            <v>364</v>
          </cell>
          <cell r="AA856">
            <v>0.75</v>
          </cell>
        </row>
        <row r="857">
          <cell r="I857">
            <v>1117</v>
          </cell>
          <cell r="J857">
            <v>28333.537114800001</v>
          </cell>
          <cell r="P857">
            <v>5</v>
          </cell>
          <cell r="Q857">
            <v>1</v>
          </cell>
          <cell r="R857">
            <v>1</v>
          </cell>
          <cell r="V857">
            <v>1</v>
          </cell>
          <cell r="W857">
            <v>1</v>
          </cell>
          <cell r="Y857">
            <v>1</v>
          </cell>
          <cell r="Z857">
            <v>156</v>
          </cell>
          <cell r="AA857">
            <v>1</v>
          </cell>
        </row>
        <row r="858">
          <cell r="I858">
            <v>1119</v>
          </cell>
          <cell r="J858">
            <v>26016.250915799999</v>
          </cell>
          <cell r="P858">
            <v>10</v>
          </cell>
          <cell r="Q858">
            <v>1</v>
          </cell>
          <cell r="R858">
            <v>1</v>
          </cell>
          <cell r="V858">
            <v>1</v>
          </cell>
          <cell r="W858">
            <v>5</v>
          </cell>
          <cell r="Y858">
            <v>1</v>
          </cell>
          <cell r="Z858">
            <v>364</v>
          </cell>
          <cell r="AA858">
            <v>1</v>
          </cell>
        </row>
        <row r="859">
          <cell r="I859">
            <v>1120</v>
          </cell>
          <cell r="J859">
            <v>30971.355364499999</v>
          </cell>
          <cell r="P859">
            <v>8</v>
          </cell>
          <cell r="Q859">
            <v>1</v>
          </cell>
          <cell r="R859">
            <v>1</v>
          </cell>
          <cell r="V859">
            <v>1</v>
          </cell>
          <cell r="W859">
            <v>1</v>
          </cell>
          <cell r="Y859">
            <v>1</v>
          </cell>
          <cell r="Z859">
            <v>650</v>
          </cell>
          <cell r="AA859">
            <v>1</v>
          </cell>
        </row>
        <row r="860">
          <cell r="I860">
            <v>1121</v>
          </cell>
          <cell r="J860">
            <v>28691.2444846</v>
          </cell>
          <cell r="P860">
            <v>7</v>
          </cell>
          <cell r="Q860">
            <v>1</v>
          </cell>
          <cell r="R860">
            <v>1</v>
          </cell>
          <cell r="V860">
            <v>1</v>
          </cell>
          <cell r="W860">
            <v>5</v>
          </cell>
          <cell r="Y860">
            <v>1</v>
          </cell>
          <cell r="Z860">
            <v>364</v>
          </cell>
          <cell r="AA860">
            <v>1</v>
          </cell>
        </row>
        <row r="861">
          <cell r="I861">
            <v>1122</v>
          </cell>
          <cell r="J861">
            <v>27015.628564800001</v>
          </cell>
          <cell r="P861">
            <v>4</v>
          </cell>
          <cell r="Q861">
            <v>1</v>
          </cell>
          <cell r="R861">
            <v>1</v>
          </cell>
          <cell r="V861">
            <v>1</v>
          </cell>
          <cell r="W861">
            <v>1</v>
          </cell>
          <cell r="Y861">
            <v>1</v>
          </cell>
          <cell r="Z861">
            <v>364</v>
          </cell>
          <cell r="AA861">
            <v>0.75</v>
          </cell>
        </row>
        <row r="862">
          <cell r="I862">
            <v>1124</v>
          </cell>
          <cell r="J862">
            <v>37701.842004899998</v>
          </cell>
          <cell r="P862">
            <v>4</v>
          </cell>
          <cell r="Q862">
            <v>1</v>
          </cell>
          <cell r="R862">
            <v>1</v>
          </cell>
          <cell r="V862">
            <v>1</v>
          </cell>
          <cell r="W862">
            <v>1</v>
          </cell>
          <cell r="Y862">
            <v>1</v>
          </cell>
          <cell r="Z862">
            <v>650</v>
          </cell>
          <cell r="AA862">
            <v>1</v>
          </cell>
        </row>
        <row r="863">
          <cell r="I863">
            <v>1125</v>
          </cell>
          <cell r="J863">
            <v>23372.622705000002</v>
          </cell>
          <cell r="P863">
            <v>5</v>
          </cell>
          <cell r="Q863">
            <v>1</v>
          </cell>
          <cell r="R863">
            <v>1</v>
          </cell>
          <cell r="V863">
            <v>1</v>
          </cell>
          <cell r="W863">
            <v>5</v>
          </cell>
          <cell r="Y863">
            <v>5</v>
          </cell>
          <cell r="Z863">
            <v>156</v>
          </cell>
          <cell r="AA863">
            <v>1</v>
          </cell>
        </row>
        <row r="864">
          <cell r="I864">
            <v>1126</v>
          </cell>
          <cell r="J864">
            <v>20160.602697800001</v>
          </cell>
          <cell r="P864">
            <v>7</v>
          </cell>
          <cell r="Q864">
            <v>1</v>
          </cell>
          <cell r="R864">
            <v>1</v>
          </cell>
          <cell r="V864">
            <v>1</v>
          </cell>
          <cell r="W864">
            <v>5</v>
          </cell>
          <cell r="Y864">
            <v>1</v>
          </cell>
          <cell r="Z864">
            <v>156</v>
          </cell>
          <cell r="AA864">
            <v>1</v>
          </cell>
        </row>
        <row r="865">
          <cell r="I865">
            <v>1127</v>
          </cell>
          <cell r="J865">
            <v>29248.476332400001</v>
          </cell>
          <cell r="P865">
            <v>7</v>
          </cell>
          <cell r="Q865">
            <v>1</v>
          </cell>
          <cell r="R865">
            <v>1</v>
          </cell>
          <cell r="V865">
            <v>1</v>
          </cell>
          <cell r="W865">
            <v>1</v>
          </cell>
          <cell r="Y865">
            <v>1</v>
          </cell>
          <cell r="Z865">
            <v>364</v>
          </cell>
          <cell r="AA865">
            <v>1</v>
          </cell>
        </row>
        <row r="866">
          <cell r="I866">
            <v>1128</v>
          </cell>
          <cell r="J866">
            <v>43872.593160299999</v>
          </cell>
          <cell r="P866">
            <v>3</v>
          </cell>
          <cell r="Q866">
            <v>1</v>
          </cell>
          <cell r="R866">
            <v>1</v>
          </cell>
          <cell r="V866">
            <v>1</v>
          </cell>
          <cell r="W866">
            <v>1</v>
          </cell>
          <cell r="Y866">
            <v>1</v>
          </cell>
          <cell r="Z866">
            <v>156</v>
          </cell>
          <cell r="AA866">
            <v>0.75</v>
          </cell>
        </row>
        <row r="867">
          <cell r="I867">
            <v>1129</v>
          </cell>
          <cell r="J867">
            <v>22796.989204400001</v>
          </cell>
          <cell r="P867">
            <v>7</v>
          </cell>
          <cell r="Q867">
            <v>1</v>
          </cell>
          <cell r="R867">
            <v>1</v>
          </cell>
          <cell r="V867">
            <v>1</v>
          </cell>
          <cell r="W867">
            <v>5</v>
          </cell>
          <cell r="Y867">
            <v>1</v>
          </cell>
          <cell r="Z867">
            <v>156</v>
          </cell>
          <cell r="AA867">
            <v>1</v>
          </cell>
        </row>
        <row r="868">
          <cell r="I868">
            <v>1130</v>
          </cell>
          <cell r="J868">
            <v>21532.4592505</v>
          </cell>
          <cell r="P868">
            <v>3</v>
          </cell>
          <cell r="Q868">
            <v>1</v>
          </cell>
          <cell r="R868">
            <v>1</v>
          </cell>
          <cell r="V868">
            <v>1</v>
          </cell>
          <cell r="W868">
            <v>1</v>
          </cell>
          <cell r="Y868">
            <v>5</v>
          </cell>
          <cell r="Z868">
            <v>156</v>
          </cell>
          <cell r="AA868">
            <v>1</v>
          </cell>
        </row>
        <row r="869">
          <cell r="I869">
            <v>1132</v>
          </cell>
          <cell r="J869">
            <v>24261.8102616</v>
          </cell>
          <cell r="P869">
            <v>6</v>
          </cell>
          <cell r="Q869">
            <v>1</v>
          </cell>
          <cell r="R869">
            <v>1</v>
          </cell>
          <cell r="V869">
            <v>1</v>
          </cell>
          <cell r="W869">
            <v>1</v>
          </cell>
          <cell r="Y869">
            <v>1</v>
          </cell>
          <cell r="Z869">
            <v>364</v>
          </cell>
          <cell r="AA869">
            <v>1</v>
          </cell>
        </row>
        <row r="870">
          <cell r="I870">
            <v>1133</v>
          </cell>
          <cell r="J870">
            <v>36752.874409099997</v>
          </cell>
          <cell r="P870">
            <v>7</v>
          </cell>
          <cell r="Q870">
            <v>1</v>
          </cell>
          <cell r="R870">
            <v>1</v>
          </cell>
          <cell r="V870">
            <v>1</v>
          </cell>
          <cell r="W870">
            <v>5</v>
          </cell>
          <cell r="Y870">
            <v>5</v>
          </cell>
          <cell r="Z870">
            <v>156</v>
          </cell>
          <cell r="AA870">
            <v>1</v>
          </cell>
        </row>
        <row r="871">
          <cell r="I871">
            <v>1134</v>
          </cell>
          <cell r="J871">
            <v>8236.7058142999995</v>
          </cell>
          <cell r="P871">
            <v>5</v>
          </cell>
          <cell r="Q871">
            <v>1</v>
          </cell>
          <cell r="R871">
            <v>1</v>
          </cell>
          <cell r="V871">
            <v>1</v>
          </cell>
          <cell r="W871">
            <v>1</v>
          </cell>
          <cell r="Y871">
            <v>5</v>
          </cell>
          <cell r="Z871">
            <v>156</v>
          </cell>
          <cell r="AA871">
            <v>1</v>
          </cell>
        </row>
        <row r="872">
          <cell r="I872">
            <v>1135</v>
          </cell>
          <cell r="J872">
            <v>6398.3261758999997</v>
          </cell>
          <cell r="P872">
            <v>3</v>
          </cell>
          <cell r="Q872">
            <v>1</v>
          </cell>
          <cell r="R872">
            <v>1</v>
          </cell>
          <cell r="V872">
            <v>1</v>
          </cell>
          <cell r="W872">
            <v>1</v>
          </cell>
          <cell r="Y872">
            <v>1</v>
          </cell>
          <cell r="Z872">
            <v>31.2</v>
          </cell>
          <cell r="AA872">
            <v>1</v>
          </cell>
        </row>
        <row r="873">
          <cell r="I873">
            <v>1136</v>
          </cell>
          <cell r="J873">
            <v>30484.816158500002</v>
          </cell>
          <cell r="P873">
            <v>9</v>
          </cell>
          <cell r="Q873">
            <v>1</v>
          </cell>
          <cell r="R873">
            <v>1</v>
          </cell>
          <cell r="V873">
            <v>1</v>
          </cell>
          <cell r="W873">
            <v>5</v>
          </cell>
          <cell r="Y873">
            <v>5</v>
          </cell>
          <cell r="Z873">
            <v>364</v>
          </cell>
          <cell r="AA873">
            <v>1</v>
          </cell>
        </row>
        <row r="874">
          <cell r="I874">
            <v>1137</v>
          </cell>
          <cell r="J874">
            <v>30598.5415178</v>
          </cell>
          <cell r="P874">
            <v>6</v>
          </cell>
          <cell r="Q874">
            <v>1</v>
          </cell>
          <cell r="R874">
            <v>1</v>
          </cell>
          <cell r="V874">
            <v>1</v>
          </cell>
          <cell r="W874">
            <v>5</v>
          </cell>
          <cell r="Y874">
            <v>5</v>
          </cell>
          <cell r="Z874">
            <v>364</v>
          </cell>
          <cell r="AA874">
            <v>1</v>
          </cell>
        </row>
        <row r="875">
          <cell r="I875">
            <v>1138</v>
          </cell>
          <cell r="J875">
            <v>30598.5415178</v>
          </cell>
          <cell r="P875">
            <v>5</v>
          </cell>
          <cell r="Q875">
            <v>1</v>
          </cell>
          <cell r="R875">
            <v>1</v>
          </cell>
          <cell r="V875">
            <v>1</v>
          </cell>
          <cell r="W875">
            <v>5</v>
          </cell>
          <cell r="Y875">
            <v>5</v>
          </cell>
          <cell r="Z875">
            <v>156</v>
          </cell>
          <cell r="AA875">
            <v>1</v>
          </cell>
        </row>
        <row r="876">
          <cell r="I876">
            <v>1139</v>
          </cell>
          <cell r="J876">
            <v>42424.019391599999</v>
          </cell>
          <cell r="P876">
            <v>5</v>
          </cell>
          <cell r="Q876">
            <v>1</v>
          </cell>
          <cell r="R876">
            <v>1</v>
          </cell>
          <cell r="V876">
            <v>1</v>
          </cell>
          <cell r="W876">
            <v>5</v>
          </cell>
          <cell r="Y876">
            <v>5</v>
          </cell>
          <cell r="Z876">
            <v>156</v>
          </cell>
          <cell r="AA876">
            <v>1</v>
          </cell>
        </row>
        <row r="877">
          <cell r="I877">
            <v>1140</v>
          </cell>
          <cell r="J877">
            <v>26505.274407199999</v>
          </cell>
          <cell r="P877">
            <v>7</v>
          </cell>
          <cell r="Q877">
            <v>1</v>
          </cell>
          <cell r="R877">
            <v>1</v>
          </cell>
          <cell r="V877">
            <v>1</v>
          </cell>
          <cell r="W877">
            <v>5</v>
          </cell>
          <cell r="Y877">
            <v>1</v>
          </cell>
          <cell r="Z877">
            <v>364</v>
          </cell>
          <cell r="AA877">
            <v>1</v>
          </cell>
        </row>
        <row r="878">
          <cell r="I878">
            <v>1141</v>
          </cell>
          <cell r="J878">
            <v>27830.083807700001</v>
          </cell>
          <cell r="P878">
            <v>8</v>
          </cell>
          <cell r="Q878">
            <v>1</v>
          </cell>
          <cell r="R878">
            <v>1</v>
          </cell>
          <cell r="V878">
            <v>1</v>
          </cell>
          <cell r="W878">
            <v>5</v>
          </cell>
          <cell r="Y878">
            <v>1</v>
          </cell>
          <cell r="Z878">
            <v>1014</v>
          </cell>
          <cell r="AA878">
            <v>1</v>
          </cell>
        </row>
        <row r="879">
          <cell r="I879">
            <v>1142</v>
          </cell>
          <cell r="J879">
            <v>30293.0647728</v>
          </cell>
          <cell r="P879">
            <v>4</v>
          </cell>
          <cell r="Q879">
            <v>1</v>
          </cell>
          <cell r="R879">
            <v>1</v>
          </cell>
          <cell r="V879">
            <v>1</v>
          </cell>
          <cell r="W879">
            <v>5</v>
          </cell>
          <cell r="Y879">
            <v>1</v>
          </cell>
          <cell r="Z879">
            <v>364</v>
          </cell>
          <cell r="AA879">
            <v>1</v>
          </cell>
        </row>
        <row r="880">
          <cell r="I880">
            <v>1143</v>
          </cell>
          <cell r="J880">
            <v>30307.033536800001</v>
          </cell>
          <cell r="P880">
            <v>5</v>
          </cell>
          <cell r="Q880">
            <v>1</v>
          </cell>
          <cell r="R880">
            <v>1</v>
          </cell>
          <cell r="V880">
            <v>1</v>
          </cell>
          <cell r="W880">
            <v>5</v>
          </cell>
          <cell r="Y880">
            <v>5</v>
          </cell>
          <cell r="Z880">
            <v>156</v>
          </cell>
          <cell r="AA880">
            <v>1</v>
          </cell>
        </row>
        <row r="881">
          <cell r="I881">
            <v>1144</v>
          </cell>
          <cell r="J881">
            <v>29605.975437599998</v>
          </cell>
          <cell r="P881">
            <v>4</v>
          </cell>
          <cell r="Q881">
            <v>1</v>
          </cell>
          <cell r="R881">
            <v>1</v>
          </cell>
          <cell r="V881">
            <v>1</v>
          </cell>
          <cell r="W881">
            <v>5</v>
          </cell>
          <cell r="Y881">
            <v>1</v>
          </cell>
          <cell r="Z881">
            <v>156</v>
          </cell>
          <cell r="AA881">
            <v>1</v>
          </cell>
        </row>
        <row r="882">
          <cell r="I882">
            <v>1145</v>
          </cell>
          <cell r="J882">
            <v>26387.976922400001</v>
          </cell>
          <cell r="P882">
            <v>11</v>
          </cell>
          <cell r="Q882">
            <v>1</v>
          </cell>
          <cell r="R882">
            <v>1</v>
          </cell>
          <cell r="V882">
            <v>1</v>
          </cell>
          <cell r="W882">
            <v>5</v>
          </cell>
          <cell r="Y882">
            <v>1</v>
          </cell>
          <cell r="Z882">
            <v>156</v>
          </cell>
          <cell r="AA882">
            <v>1</v>
          </cell>
        </row>
        <row r="883">
          <cell r="I883">
            <v>1147</v>
          </cell>
          <cell r="J883">
            <v>28333.537114800001</v>
          </cell>
          <cell r="P883">
            <v>3</v>
          </cell>
          <cell r="Q883">
            <v>1</v>
          </cell>
          <cell r="R883">
            <v>1</v>
          </cell>
          <cell r="V883">
            <v>1</v>
          </cell>
          <cell r="W883">
            <v>5</v>
          </cell>
          <cell r="Y883">
            <v>1</v>
          </cell>
          <cell r="Z883">
            <v>156</v>
          </cell>
          <cell r="AA883">
            <v>1</v>
          </cell>
        </row>
        <row r="884">
          <cell r="I884">
            <v>1148</v>
          </cell>
          <cell r="J884">
            <v>5030.0403038000004</v>
          </cell>
          <cell r="P884">
            <v>7</v>
          </cell>
          <cell r="Q884">
            <v>1</v>
          </cell>
          <cell r="R884">
            <v>1</v>
          </cell>
          <cell r="V884">
            <v>0</v>
          </cell>
          <cell r="W884">
            <v>99</v>
          </cell>
          <cell r="Y884">
            <v>1</v>
          </cell>
          <cell r="Z884">
            <v>364</v>
          </cell>
          <cell r="AA884">
            <v>0</v>
          </cell>
        </row>
        <row r="885">
          <cell r="I885">
            <v>1149</v>
          </cell>
          <cell r="J885">
            <v>26360.585681799999</v>
          </cell>
          <cell r="P885">
            <v>9</v>
          </cell>
          <cell r="Q885">
            <v>1</v>
          </cell>
          <cell r="R885">
            <v>1</v>
          </cell>
          <cell r="V885">
            <v>1</v>
          </cell>
          <cell r="W885">
            <v>5</v>
          </cell>
          <cell r="Y885">
            <v>1</v>
          </cell>
          <cell r="Z885">
            <v>156</v>
          </cell>
          <cell r="AA885">
            <v>1</v>
          </cell>
        </row>
        <row r="886">
          <cell r="I886">
            <v>1152</v>
          </cell>
          <cell r="J886">
            <v>30293.0647728</v>
          </cell>
          <cell r="P886">
            <v>9</v>
          </cell>
          <cell r="Q886">
            <v>1</v>
          </cell>
          <cell r="R886">
            <v>1</v>
          </cell>
          <cell r="V886">
            <v>1</v>
          </cell>
          <cell r="W886">
            <v>5</v>
          </cell>
          <cell r="Y886">
            <v>1</v>
          </cell>
          <cell r="Z886">
            <v>364</v>
          </cell>
          <cell r="AA886">
            <v>1</v>
          </cell>
        </row>
        <row r="887">
          <cell r="I887">
            <v>1153</v>
          </cell>
          <cell r="J887">
            <v>28252.941146100002</v>
          </cell>
          <cell r="P887">
            <v>8</v>
          </cell>
          <cell r="Q887">
            <v>1</v>
          </cell>
          <cell r="R887">
            <v>1</v>
          </cell>
          <cell r="V887">
            <v>1</v>
          </cell>
          <cell r="W887">
            <v>5</v>
          </cell>
          <cell r="Y887">
            <v>1</v>
          </cell>
          <cell r="Z887">
            <v>156</v>
          </cell>
          <cell r="AA887">
            <v>0.75</v>
          </cell>
        </row>
        <row r="888">
          <cell r="I888">
            <v>1154</v>
          </cell>
          <cell r="J888">
            <v>21344.701109900001</v>
          </cell>
          <cell r="P888">
            <v>11</v>
          </cell>
          <cell r="Q888">
            <v>1</v>
          </cell>
          <cell r="R888">
            <v>1</v>
          </cell>
          <cell r="V888">
            <v>1</v>
          </cell>
          <cell r="W888">
            <v>5</v>
          </cell>
          <cell r="Y888">
            <v>1</v>
          </cell>
          <cell r="Z888">
            <v>364</v>
          </cell>
          <cell r="AA888">
            <v>1</v>
          </cell>
        </row>
        <row r="889">
          <cell r="I889">
            <v>1155</v>
          </cell>
          <cell r="J889">
            <v>36752.874409099997</v>
          </cell>
          <cell r="P889">
            <v>12</v>
          </cell>
          <cell r="Q889">
            <v>1</v>
          </cell>
          <cell r="R889">
            <v>1</v>
          </cell>
          <cell r="V889">
            <v>1</v>
          </cell>
          <cell r="W889">
            <v>5</v>
          </cell>
          <cell r="Y889">
            <v>5</v>
          </cell>
          <cell r="Z889">
            <v>364</v>
          </cell>
          <cell r="AA889">
            <v>1</v>
          </cell>
        </row>
        <row r="890">
          <cell r="I890">
            <v>1156</v>
          </cell>
          <cell r="J890">
            <v>27241.636676499998</v>
          </cell>
          <cell r="P890">
            <v>7</v>
          </cell>
          <cell r="Q890">
            <v>1</v>
          </cell>
          <cell r="R890">
            <v>1</v>
          </cell>
          <cell r="V890">
            <v>1</v>
          </cell>
          <cell r="W890">
            <v>5</v>
          </cell>
          <cell r="Y890">
            <v>1</v>
          </cell>
          <cell r="Z890">
            <v>156</v>
          </cell>
          <cell r="AA890">
            <v>1</v>
          </cell>
        </row>
        <row r="891">
          <cell r="I891">
            <v>1157</v>
          </cell>
          <cell r="J891">
            <v>30199.035483600001</v>
          </cell>
          <cell r="P891">
            <v>1</v>
          </cell>
          <cell r="Q891">
            <v>1</v>
          </cell>
          <cell r="R891">
            <v>1</v>
          </cell>
          <cell r="V891">
            <v>1</v>
          </cell>
          <cell r="W891">
            <v>5</v>
          </cell>
          <cell r="Y891">
            <v>1</v>
          </cell>
          <cell r="Z891">
            <v>364</v>
          </cell>
          <cell r="AA891">
            <v>0.75</v>
          </cell>
        </row>
        <row r="892">
          <cell r="I892">
            <v>1158</v>
          </cell>
          <cell r="J892">
            <v>26645.1155908</v>
          </cell>
          <cell r="P892">
            <v>10</v>
          </cell>
          <cell r="Q892">
            <v>1</v>
          </cell>
          <cell r="R892">
            <v>1</v>
          </cell>
          <cell r="V892">
            <v>1</v>
          </cell>
          <cell r="W892">
            <v>5</v>
          </cell>
          <cell r="Y892">
            <v>1</v>
          </cell>
          <cell r="Z892">
            <v>650</v>
          </cell>
          <cell r="AA892">
            <v>1</v>
          </cell>
        </row>
        <row r="893">
          <cell r="I893">
            <v>1159</v>
          </cell>
          <cell r="J893">
            <v>38055.160845799997</v>
          </cell>
          <cell r="P893">
            <v>5</v>
          </cell>
          <cell r="Q893">
            <v>1</v>
          </cell>
          <cell r="R893">
            <v>1</v>
          </cell>
          <cell r="V893">
            <v>1</v>
          </cell>
          <cell r="W893">
            <v>1</v>
          </cell>
          <cell r="Y893">
            <v>95</v>
          </cell>
          <cell r="Z893">
            <v>31.2</v>
          </cell>
          <cell r="AA893">
            <v>1</v>
          </cell>
        </row>
        <row r="894">
          <cell r="I894">
            <v>1160</v>
          </cell>
          <cell r="J894">
            <v>25955.156549700001</v>
          </cell>
          <cell r="P894">
            <v>8</v>
          </cell>
          <cell r="Q894">
            <v>1</v>
          </cell>
          <cell r="R894">
            <v>1</v>
          </cell>
          <cell r="V894">
            <v>1</v>
          </cell>
          <cell r="W894">
            <v>1</v>
          </cell>
          <cell r="Y894">
            <v>1</v>
          </cell>
          <cell r="Z894">
            <v>650</v>
          </cell>
          <cell r="AA894">
            <v>1</v>
          </cell>
        </row>
        <row r="895">
          <cell r="I895">
            <v>1161</v>
          </cell>
          <cell r="J895">
            <v>29363.708493300001</v>
          </cell>
          <cell r="P895">
            <v>8</v>
          </cell>
          <cell r="Q895">
            <v>1</v>
          </cell>
          <cell r="R895">
            <v>1</v>
          </cell>
          <cell r="V895">
            <v>1</v>
          </cell>
          <cell r="W895">
            <v>5</v>
          </cell>
          <cell r="Y895">
            <v>1</v>
          </cell>
          <cell r="Z895">
            <v>156</v>
          </cell>
          <cell r="AA895">
            <v>1</v>
          </cell>
        </row>
        <row r="896">
          <cell r="I896">
            <v>1162</v>
          </cell>
          <cell r="J896">
            <v>27815.728786899999</v>
          </cell>
          <cell r="P896">
            <v>7</v>
          </cell>
          <cell r="Q896">
            <v>1</v>
          </cell>
          <cell r="R896">
            <v>1</v>
          </cell>
          <cell r="V896">
            <v>1</v>
          </cell>
          <cell r="W896">
            <v>5</v>
          </cell>
          <cell r="Y896">
            <v>5</v>
          </cell>
          <cell r="Z896">
            <v>156</v>
          </cell>
          <cell r="AA896">
            <v>1</v>
          </cell>
        </row>
        <row r="897">
          <cell r="I897">
            <v>1165</v>
          </cell>
          <cell r="J897">
            <v>31311.286643700001</v>
          </cell>
          <cell r="P897">
            <v>3</v>
          </cell>
          <cell r="Q897">
            <v>1</v>
          </cell>
          <cell r="R897">
            <v>1</v>
          </cell>
          <cell r="V897">
            <v>1</v>
          </cell>
          <cell r="W897">
            <v>2</v>
          </cell>
          <cell r="Y897">
            <v>2</v>
          </cell>
          <cell r="Z897">
            <v>364</v>
          </cell>
          <cell r="AA897">
            <v>0.75</v>
          </cell>
        </row>
        <row r="898">
          <cell r="I898">
            <v>1166</v>
          </cell>
          <cell r="J898">
            <v>23816.7562808</v>
          </cell>
          <cell r="P898">
            <v>5</v>
          </cell>
          <cell r="Q898">
            <v>1</v>
          </cell>
          <cell r="R898">
            <v>1</v>
          </cell>
          <cell r="V898">
            <v>1</v>
          </cell>
          <cell r="W898">
            <v>5</v>
          </cell>
          <cell r="Y898">
            <v>5</v>
          </cell>
          <cell r="Z898">
            <v>364</v>
          </cell>
          <cell r="AA898">
            <v>1</v>
          </cell>
        </row>
        <row r="899">
          <cell r="I899">
            <v>1167</v>
          </cell>
          <cell r="J899">
            <v>24239.041636000002</v>
          </cell>
          <cell r="P899">
            <v>1</v>
          </cell>
          <cell r="Q899">
            <v>1</v>
          </cell>
          <cell r="R899">
            <v>1</v>
          </cell>
          <cell r="V899">
            <v>1</v>
          </cell>
          <cell r="W899">
            <v>5</v>
          </cell>
          <cell r="Y899">
            <v>5</v>
          </cell>
          <cell r="Z899">
            <v>156</v>
          </cell>
          <cell r="AA899">
            <v>1</v>
          </cell>
        </row>
        <row r="900">
          <cell r="I900">
            <v>1168</v>
          </cell>
          <cell r="J900">
            <v>6168.0682666000002</v>
          </cell>
          <cell r="P900">
            <v>10</v>
          </cell>
          <cell r="Q900">
            <v>1</v>
          </cell>
          <cell r="R900">
            <v>1</v>
          </cell>
          <cell r="V900">
            <v>1</v>
          </cell>
          <cell r="W900">
            <v>5</v>
          </cell>
          <cell r="Y900">
            <v>5</v>
          </cell>
          <cell r="Z900">
            <v>364</v>
          </cell>
          <cell r="AA900">
            <v>1</v>
          </cell>
        </row>
        <row r="901">
          <cell r="I901">
            <v>1169</v>
          </cell>
          <cell r="J901">
            <v>17489.417880199999</v>
          </cell>
          <cell r="P901">
            <v>5</v>
          </cell>
          <cell r="Q901">
            <v>1</v>
          </cell>
          <cell r="R901">
            <v>1</v>
          </cell>
          <cell r="V901">
            <v>1</v>
          </cell>
          <cell r="W901">
            <v>5</v>
          </cell>
          <cell r="Y901">
            <v>5</v>
          </cell>
          <cell r="Z901">
            <v>364</v>
          </cell>
          <cell r="AA901">
            <v>1</v>
          </cell>
        </row>
        <row r="902">
          <cell r="I902">
            <v>1171</v>
          </cell>
          <cell r="J902">
            <v>34246.719766499999</v>
          </cell>
          <cell r="P902">
            <v>2</v>
          </cell>
          <cell r="Q902">
            <v>1</v>
          </cell>
          <cell r="R902">
            <v>1</v>
          </cell>
          <cell r="V902">
            <v>1</v>
          </cell>
          <cell r="W902">
            <v>5</v>
          </cell>
          <cell r="Y902">
            <v>2</v>
          </cell>
          <cell r="Z902">
            <v>156</v>
          </cell>
          <cell r="AA902">
            <v>0.25</v>
          </cell>
        </row>
        <row r="903">
          <cell r="I903">
            <v>1173</v>
          </cell>
          <cell r="J903">
            <v>22736.172511600002</v>
          </cell>
          <cell r="P903">
            <v>6</v>
          </cell>
          <cell r="Q903">
            <v>1</v>
          </cell>
          <cell r="R903">
            <v>1</v>
          </cell>
          <cell r="V903">
            <v>1</v>
          </cell>
          <cell r="W903">
            <v>5</v>
          </cell>
          <cell r="Y903">
            <v>5</v>
          </cell>
          <cell r="Z903">
            <v>364</v>
          </cell>
          <cell r="AA903">
            <v>1</v>
          </cell>
        </row>
        <row r="904">
          <cell r="I904">
            <v>1175</v>
          </cell>
          <cell r="J904">
            <v>22407.7769539</v>
          </cell>
          <cell r="P904">
            <v>5</v>
          </cell>
          <cell r="Q904">
            <v>1</v>
          </cell>
          <cell r="R904">
            <v>1</v>
          </cell>
          <cell r="V904">
            <v>1</v>
          </cell>
          <cell r="W904">
            <v>5</v>
          </cell>
          <cell r="Y904">
            <v>2</v>
          </cell>
          <cell r="Z904">
            <v>364</v>
          </cell>
          <cell r="AA904">
            <v>1</v>
          </cell>
        </row>
        <row r="905">
          <cell r="I905">
            <v>1176</v>
          </cell>
          <cell r="J905">
            <v>25254.6781725</v>
          </cell>
          <cell r="P905">
            <v>9</v>
          </cell>
          <cell r="Q905">
            <v>1</v>
          </cell>
          <cell r="R905">
            <v>1</v>
          </cell>
          <cell r="V905">
            <v>1</v>
          </cell>
          <cell r="W905">
            <v>5</v>
          </cell>
          <cell r="Y905">
            <v>1</v>
          </cell>
          <cell r="Z905">
            <v>364</v>
          </cell>
          <cell r="AA905">
            <v>1</v>
          </cell>
        </row>
        <row r="906">
          <cell r="I906">
            <v>1177</v>
          </cell>
          <cell r="J906">
            <v>26330.6011899</v>
          </cell>
          <cell r="P906">
            <v>8</v>
          </cell>
          <cell r="Q906">
            <v>1</v>
          </cell>
          <cell r="R906">
            <v>1</v>
          </cell>
          <cell r="V906">
            <v>1</v>
          </cell>
          <cell r="W906">
            <v>5</v>
          </cell>
          <cell r="Y906">
            <v>5</v>
          </cell>
          <cell r="Z906">
            <v>1014</v>
          </cell>
          <cell r="AA906">
            <v>1</v>
          </cell>
        </row>
        <row r="907">
          <cell r="I907">
            <v>1178</v>
          </cell>
          <cell r="J907">
            <v>25500.613510300002</v>
          </cell>
          <cell r="P907">
            <v>2</v>
          </cell>
          <cell r="Q907">
            <v>1</v>
          </cell>
          <cell r="R907">
            <v>1</v>
          </cell>
          <cell r="V907">
            <v>1</v>
          </cell>
          <cell r="W907">
            <v>1</v>
          </cell>
          <cell r="Y907">
            <v>1</v>
          </cell>
          <cell r="Z907">
            <v>156</v>
          </cell>
          <cell r="AA907">
            <v>1</v>
          </cell>
        </row>
        <row r="908">
          <cell r="I908">
            <v>1179</v>
          </cell>
          <cell r="J908">
            <v>25714.904380100001</v>
          </cell>
          <cell r="P908">
            <v>3</v>
          </cell>
          <cell r="Q908">
            <v>1</v>
          </cell>
          <cell r="R908">
            <v>1</v>
          </cell>
          <cell r="V908">
            <v>0</v>
          </cell>
          <cell r="W908">
            <v>99</v>
          </cell>
          <cell r="Y908">
            <v>1</v>
          </cell>
          <cell r="Z908">
            <v>156</v>
          </cell>
          <cell r="AA908">
            <v>0</v>
          </cell>
        </row>
        <row r="909">
          <cell r="I909">
            <v>1181</v>
          </cell>
          <cell r="J909">
            <v>26053.740582900002</v>
          </cell>
          <cell r="P909">
            <v>8</v>
          </cell>
          <cell r="Q909">
            <v>1</v>
          </cell>
          <cell r="R909">
            <v>1</v>
          </cell>
          <cell r="V909">
            <v>1</v>
          </cell>
          <cell r="W909">
            <v>5</v>
          </cell>
          <cell r="Y909">
            <v>5</v>
          </cell>
          <cell r="Z909">
            <v>364</v>
          </cell>
          <cell r="AA909">
            <v>1</v>
          </cell>
        </row>
        <row r="910">
          <cell r="I910">
            <v>1182</v>
          </cell>
          <cell r="J910">
            <v>2758.837595</v>
          </cell>
          <cell r="P910">
            <v>3</v>
          </cell>
          <cell r="Q910">
            <v>1</v>
          </cell>
          <cell r="R910">
            <v>1</v>
          </cell>
          <cell r="V910">
            <v>1</v>
          </cell>
          <cell r="W910">
            <v>5</v>
          </cell>
          <cell r="Y910">
            <v>5</v>
          </cell>
          <cell r="Z910">
            <v>650</v>
          </cell>
          <cell r="AA910">
            <v>1</v>
          </cell>
        </row>
        <row r="911">
          <cell r="I911">
            <v>1183</v>
          </cell>
          <cell r="J911">
            <v>22977.3113214</v>
          </cell>
          <cell r="P911">
            <v>4</v>
          </cell>
          <cell r="Q911">
            <v>1</v>
          </cell>
          <cell r="R911">
            <v>1</v>
          </cell>
          <cell r="V911">
            <v>1</v>
          </cell>
          <cell r="W911">
            <v>5</v>
          </cell>
          <cell r="Y911">
            <v>1</v>
          </cell>
          <cell r="Z911">
            <v>364</v>
          </cell>
          <cell r="AA911">
            <v>1</v>
          </cell>
        </row>
        <row r="912">
          <cell r="I912">
            <v>1184</v>
          </cell>
          <cell r="J912">
            <v>30484.816158500002</v>
          </cell>
          <cell r="P912">
            <v>5</v>
          </cell>
          <cell r="Q912">
            <v>1</v>
          </cell>
          <cell r="R912">
            <v>1</v>
          </cell>
          <cell r="V912">
            <v>1</v>
          </cell>
          <cell r="W912">
            <v>5</v>
          </cell>
          <cell r="Y912">
            <v>5</v>
          </cell>
          <cell r="Z912">
            <v>1014</v>
          </cell>
          <cell r="AA912">
            <v>1</v>
          </cell>
        </row>
        <row r="913">
          <cell r="I913">
            <v>1185</v>
          </cell>
          <cell r="J913">
            <v>67561.7160267</v>
          </cell>
          <cell r="P913">
            <v>5</v>
          </cell>
          <cell r="Q913">
            <v>1</v>
          </cell>
          <cell r="R913">
            <v>1</v>
          </cell>
          <cell r="V913">
            <v>1</v>
          </cell>
          <cell r="W913">
            <v>5</v>
          </cell>
          <cell r="Y913">
            <v>1</v>
          </cell>
          <cell r="Z913">
            <v>156</v>
          </cell>
          <cell r="AA913">
            <v>1</v>
          </cell>
        </row>
        <row r="914">
          <cell r="I914">
            <v>1186</v>
          </cell>
          <cell r="J914">
            <v>30185.844012000001</v>
          </cell>
          <cell r="P914">
            <v>4</v>
          </cell>
          <cell r="Q914">
            <v>1</v>
          </cell>
          <cell r="R914">
            <v>1</v>
          </cell>
          <cell r="V914">
            <v>1</v>
          </cell>
          <cell r="W914">
            <v>1</v>
          </cell>
          <cell r="Y914">
            <v>1</v>
          </cell>
          <cell r="Z914">
            <v>364</v>
          </cell>
          <cell r="AA914">
            <v>0.75</v>
          </cell>
        </row>
        <row r="915">
          <cell r="I915">
            <v>1187</v>
          </cell>
          <cell r="J915">
            <v>28427.065762800001</v>
          </cell>
          <cell r="P915">
            <v>5</v>
          </cell>
          <cell r="Q915">
            <v>1</v>
          </cell>
          <cell r="R915">
            <v>1</v>
          </cell>
          <cell r="V915">
            <v>1</v>
          </cell>
          <cell r="W915">
            <v>5</v>
          </cell>
          <cell r="Y915">
            <v>2</v>
          </cell>
          <cell r="Z915">
            <v>364</v>
          </cell>
          <cell r="AA915">
            <v>1</v>
          </cell>
        </row>
        <row r="916">
          <cell r="I916">
            <v>1188</v>
          </cell>
          <cell r="J916">
            <v>18695.0934954</v>
          </cell>
          <cell r="P916">
            <v>8</v>
          </cell>
          <cell r="Q916">
            <v>1</v>
          </cell>
          <cell r="R916">
            <v>1</v>
          </cell>
          <cell r="V916">
            <v>1</v>
          </cell>
          <cell r="W916">
            <v>5</v>
          </cell>
          <cell r="Y916">
            <v>5</v>
          </cell>
          <cell r="Z916">
            <v>364</v>
          </cell>
          <cell r="AA916">
            <v>1</v>
          </cell>
        </row>
        <row r="917">
          <cell r="I917">
            <v>1189</v>
          </cell>
          <cell r="J917">
            <v>24921.096893599999</v>
          </cell>
          <cell r="P917">
            <v>1</v>
          </cell>
          <cell r="Q917">
            <v>1</v>
          </cell>
          <cell r="R917">
            <v>1</v>
          </cell>
          <cell r="V917">
            <v>1</v>
          </cell>
          <cell r="W917">
            <v>5</v>
          </cell>
          <cell r="Y917">
            <v>1</v>
          </cell>
          <cell r="Z917">
            <v>364</v>
          </cell>
          <cell r="AA917">
            <v>0.75</v>
          </cell>
        </row>
        <row r="918">
          <cell r="I918">
            <v>1190</v>
          </cell>
          <cell r="J918">
            <v>24849.0549851</v>
          </cell>
          <cell r="P918">
            <v>12</v>
          </cell>
          <cell r="Q918">
            <v>1</v>
          </cell>
          <cell r="R918">
            <v>1</v>
          </cell>
          <cell r="V918">
            <v>1</v>
          </cell>
          <cell r="W918">
            <v>5</v>
          </cell>
          <cell r="Y918">
            <v>2</v>
          </cell>
          <cell r="Z918">
            <v>364</v>
          </cell>
          <cell r="AA918">
            <v>1</v>
          </cell>
        </row>
        <row r="919">
          <cell r="I919">
            <v>1191</v>
          </cell>
          <cell r="J919">
            <v>23269.251043</v>
          </cell>
          <cell r="P919">
            <v>4</v>
          </cell>
          <cell r="Q919">
            <v>1</v>
          </cell>
          <cell r="R919">
            <v>1</v>
          </cell>
          <cell r="V919">
            <v>1</v>
          </cell>
          <cell r="W919">
            <v>5</v>
          </cell>
          <cell r="Y919">
            <v>1</v>
          </cell>
          <cell r="Z919">
            <v>364</v>
          </cell>
          <cell r="AA919">
            <v>1</v>
          </cell>
        </row>
        <row r="920">
          <cell r="I920">
            <v>1192</v>
          </cell>
          <cell r="J920">
            <v>13438.948675899999</v>
          </cell>
          <cell r="P920">
            <v>2</v>
          </cell>
          <cell r="Q920">
            <v>1</v>
          </cell>
          <cell r="R920">
            <v>1</v>
          </cell>
          <cell r="V920">
            <v>1</v>
          </cell>
          <cell r="W920">
            <v>5</v>
          </cell>
          <cell r="Y920">
            <v>5</v>
          </cell>
          <cell r="Z920">
            <v>156</v>
          </cell>
          <cell r="AA920">
            <v>0.25</v>
          </cell>
        </row>
        <row r="921">
          <cell r="I921">
            <v>1194</v>
          </cell>
          <cell r="J921">
            <v>27042.033588800001</v>
          </cell>
          <cell r="P921">
            <v>7</v>
          </cell>
          <cell r="Q921">
            <v>1</v>
          </cell>
          <cell r="R921">
            <v>1</v>
          </cell>
          <cell r="V921">
            <v>1</v>
          </cell>
          <cell r="W921">
            <v>1</v>
          </cell>
          <cell r="Y921">
            <v>1</v>
          </cell>
          <cell r="Z921">
            <v>364</v>
          </cell>
          <cell r="AA921">
            <v>1</v>
          </cell>
        </row>
        <row r="922">
          <cell r="I922">
            <v>1195</v>
          </cell>
          <cell r="J922">
            <v>25721.822408399999</v>
          </cell>
          <cell r="P922">
            <v>10</v>
          </cell>
          <cell r="Q922">
            <v>1</v>
          </cell>
          <cell r="R922">
            <v>1</v>
          </cell>
          <cell r="V922">
            <v>1</v>
          </cell>
          <cell r="W922">
            <v>5</v>
          </cell>
          <cell r="Y922">
            <v>1</v>
          </cell>
          <cell r="Z922">
            <v>156</v>
          </cell>
          <cell r="AA922">
            <v>1</v>
          </cell>
        </row>
        <row r="923">
          <cell r="I923">
            <v>1197</v>
          </cell>
          <cell r="J923">
            <v>34076.439355299997</v>
          </cell>
          <cell r="P923">
            <v>3</v>
          </cell>
          <cell r="Q923">
            <v>1</v>
          </cell>
          <cell r="R923">
            <v>1</v>
          </cell>
          <cell r="V923">
            <v>1</v>
          </cell>
          <cell r="W923">
            <v>5</v>
          </cell>
          <cell r="Y923">
            <v>5</v>
          </cell>
          <cell r="Z923">
            <v>156</v>
          </cell>
          <cell r="AA923">
            <v>1</v>
          </cell>
        </row>
        <row r="924">
          <cell r="I924">
            <v>1198</v>
          </cell>
          <cell r="J924">
            <v>26007.697352399999</v>
          </cell>
          <cell r="P924">
            <v>3</v>
          </cell>
          <cell r="Q924">
            <v>1</v>
          </cell>
          <cell r="R924">
            <v>1</v>
          </cell>
          <cell r="V924">
            <v>1</v>
          </cell>
          <cell r="W924">
            <v>1</v>
          </cell>
          <cell r="Y924">
            <v>1</v>
          </cell>
          <cell r="Z924">
            <v>156</v>
          </cell>
          <cell r="AA924">
            <v>1</v>
          </cell>
        </row>
        <row r="925">
          <cell r="I925">
            <v>1201</v>
          </cell>
          <cell r="J925">
            <v>23803.0218585</v>
          </cell>
          <cell r="P925">
            <v>5</v>
          </cell>
          <cell r="Q925">
            <v>1</v>
          </cell>
          <cell r="R925">
            <v>1</v>
          </cell>
          <cell r="V925">
            <v>1</v>
          </cell>
          <cell r="W925">
            <v>5</v>
          </cell>
          <cell r="Y925">
            <v>1</v>
          </cell>
          <cell r="Z925">
            <v>156</v>
          </cell>
          <cell r="AA925">
            <v>1</v>
          </cell>
        </row>
        <row r="926">
          <cell r="I926">
            <v>1203</v>
          </cell>
          <cell r="J926">
            <v>36348.9819546</v>
          </cell>
          <cell r="P926">
            <v>7</v>
          </cell>
          <cell r="Q926">
            <v>1</v>
          </cell>
          <cell r="R926">
            <v>1</v>
          </cell>
          <cell r="V926">
            <v>1</v>
          </cell>
          <cell r="W926">
            <v>1</v>
          </cell>
          <cell r="Y926">
            <v>1</v>
          </cell>
          <cell r="Z926">
            <v>364</v>
          </cell>
          <cell r="AA926">
            <v>1</v>
          </cell>
        </row>
        <row r="927">
          <cell r="I927">
            <v>1207</v>
          </cell>
          <cell r="J927">
            <v>41890.046242299999</v>
          </cell>
          <cell r="P927">
            <v>3</v>
          </cell>
          <cell r="Q927">
            <v>1</v>
          </cell>
          <cell r="R927">
            <v>1</v>
          </cell>
          <cell r="V927">
            <v>1</v>
          </cell>
          <cell r="W927">
            <v>5</v>
          </cell>
          <cell r="Y927">
            <v>5</v>
          </cell>
          <cell r="Z927">
            <v>31.2</v>
          </cell>
          <cell r="AA927">
            <v>1</v>
          </cell>
        </row>
        <row r="928">
          <cell r="I928">
            <v>1208</v>
          </cell>
          <cell r="J928">
            <v>28195.318648699998</v>
          </cell>
          <cell r="P928">
            <v>5</v>
          </cell>
          <cell r="Q928">
            <v>1</v>
          </cell>
          <cell r="R928">
            <v>1</v>
          </cell>
          <cell r="V928">
            <v>1</v>
          </cell>
          <cell r="W928">
            <v>5</v>
          </cell>
          <cell r="Y928">
            <v>5</v>
          </cell>
          <cell r="Z928">
            <v>1014</v>
          </cell>
          <cell r="AA928">
            <v>0.75</v>
          </cell>
        </row>
        <row r="929">
          <cell r="I929">
            <v>1210</v>
          </cell>
          <cell r="J929">
            <v>5525.7030059999997</v>
          </cell>
          <cell r="P929">
            <v>4</v>
          </cell>
          <cell r="Q929">
            <v>1</v>
          </cell>
          <cell r="R929">
            <v>1</v>
          </cell>
          <cell r="V929">
            <v>0</v>
          </cell>
          <cell r="W929">
            <v>99</v>
          </cell>
          <cell r="Y929">
            <v>1</v>
          </cell>
          <cell r="Z929">
            <v>31.2</v>
          </cell>
          <cell r="AA929">
            <v>0</v>
          </cell>
        </row>
        <row r="930">
          <cell r="I930">
            <v>1211</v>
          </cell>
          <cell r="J930">
            <v>40131.307981999998</v>
          </cell>
          <cell r="P930">
            <v>8</v>
          </cell>
          <cell r="Q930">
            <v>1</v>
          </cell>
          <cell r="R930">
            <v>1</v>
          </cell>
          <cell r="V930">
            <v>1</v>
          </cell>
          <cell r="W930">
            <v>5</v>
          </cell>
          <cell r="Y930">
            <v>5</v>
          </cell>
          <cell r="Z930">
            <v>364</v>
          </cell>
          <cell r="AA930">
            <v>1</v>
          </cell>
        </row>
        <row r="931">
          <cell r="I931">
            <v>1212</v>
          </cell>
          <cell r="J931">
            <v>23816.7562808</v>
          </cell>
          <cell r="P931">
            <v>12</v>
          </cell>
          <cell r="Q931">
            <v>1</v>
          </cell>
          <cell r="R931">
            <v>1</v>
          </cell>
          <cell r="V931">
            <v>1</v>
          </cell>
          <cell r="W931">
            <v>5</v>
          </cell>
          <cell r="Y931">
            <v>1</v>
          </cell>
          <cell r="Z931">
            <v>364</v>
          </cell>
          <cell r="AA931">
            <v>1</v>
          </cell>
        </row>
        <row r="932">
          <cell r="I932">
            <v>1213</v>
          </cell>
          <cell r="J932">
            <v>4679.7800794000004</v>
          </cell>
          <cell r="P932">
            <v>3</v>
          </cell>
          <cell r="Q932">
            <v>1</v>
          </cell>
          <cell r="R932">
            <v>1</v>
          </cell>
          <cell r="V932">
            <v>1</v>
          </cell>
          <cell r="W932">
            <v>5</v>
          </cell>
          <cell r="Y932">
            <v>1</v>
          </cell>
          <cell r="Z932">
            <v>650</v>
          </cell>
          <cell r="AA932">
            <v>1</v>
          </cell>
        </row>
        <row r="933">
          <cell r="I933">
            <v>1214</v>
          </cell>
          <cell r="J933">
            <v>26711.663324900001</v>
          </cell>
          <cell r="P933">
            <v>5</v>
          </cell>
          <cell r="Q933">
            <v>1</v>
          </cell>
          <cell r="R933">
            <v>1</v>
          </cell>
          <cell r="V933">
            <v>1</v>
          </cell>
          <cell r="W933">
            <v>5</v>
          </cell>
          <cell r="Y933">
            <v>5</v>
          </cell>
          <cell r="Z933">
            <v>364</v>
          </cell>
          <cell r="AA933">
            <v>1</v>
          </cell>
        </row>
        <row r="934">
          <cell r="I934">
            <v>1215</v>
          </cell>
          <cell r="J934">
            <v>30307.033536800001</v>
          </cell>
          <cell r="P934">
            <v>12</v>
          </cell>
          <cell r="Q934">
            <v>1</v>
          </cell>
          <cell r="R934">
            <v>1</v>
          </cell>
          <cell r="V934">
            <v>1</v>
          </cell>
          <cell r="W934">
            <v>5</v>
          </cell>
          <cell r="Y934">
            <v>1</v>
          </cell>
          <cell r="Z934">
            <v>156</v>
          </cell>
          <cell r="AA934">
            <v>1</v>
          </cell>
        </row>
        <row r="935">
          <cell r="I935">
            <v>1216</v>
          </cell>
          <cell r="J935">
            <v>13303.094469</v>
          </cell>
          <cell r="P935">
            <v>1</v>
          </cell>
          <cell r="Q935">
            <v>1</v>
          </cell>
          <cell r="R935">
            <v>1</v>
          </cell>
          <cell r="V935">
            <v>1</v>
          </cell>
          <cell r="W935">
            <v>5</v>
          </cell>
          <cell r="Y935">
            <v>3</v>
          </cell>
          <cell r="Z935">
            <v>156</v>
          </cell>
          <cell r="AA935">
            <v>1</v>
          </cell>
        </row>
        <row r="936">
          <cell r="I936">
            <v>1219</v>
          </cell>
          <cell r="J936">
            <v>37635.0824459</v>
          </cell>
          <cell r="P936">
            <v>3</v>
          </cell>
          <cell r="Q936">
            <v>1</v>
          </cell>
          <cell r="R936">
            <v>1</v>
          </cell>
          <cell r="V936">
            <v>1</v>
          </cell>
          <cell r="W936">
            <v>1</v>
          </cell>
          <cell r="Y936">
            <v>1</v>
          </cell>
          <cell r="Z936">
            <v>156</v>
          </cell>
          <cell r="AA936">
            <v>1</v>
          </cell>
        </row>
        <row r="937">
          <cell r="I937">
            <v>1220</v>
          </cell>
          <cell r="J937">
            <v>27419.364872999999</v>
          </cell>
          <cell r="P937">
            <v>8</v>
          </cell>
          <cell r="Q937">
            <v>1</v>
          </cell>
          <cell r="R937">
            <v>1</v>
          </cell>
          <cell r="V937">
            <v>1</v>
          </cell>
          <cell r="W937">
            <v>5</v>
          </cell>
          <cell r="Y937">
            <v>1</v>
          </cell>
          <cell r="Z937">
            <v>1014</v>
          </cell>
          <cell r="AA937">
            <v>1</v>
          </cell>
        </row>
        <row r="938">
          <cell r="I938">
            <v>1221</v>
          </cell>
          <cell r="J938">
            <v>26630.860585599999</v>
          </cell>
          <cell r="P938">
            <v>4</v>
          </cell>
          <cell r="Q938">
            <v>1</v>
          </cell>
          <cell r="R938">
            <v>1</v>
          </cell>
          <cell r="V938">
            <v>1</v>
          </cell>
          <cell r="W938">
            <v>5</v>
          </cell>
          <cell r="Y938">
            <v>5</v>
          </cell>
          <cell r="Z938">
            <v>156</v>
          </cell>
          <cell r="AA938">
            <v>0.75</v>
          </cell>
        </row>
        <row r="939">
          <cell r="I939">
            <v>1222</v>
          </cell>
          <cell r="J939">
            <v>30196.225247499999</v>
          </cell>
          <cell r="P939">
            <v>1</v>
          </cell>
          <cell r="Q939">
            <v>1</v>
          </cell>
          <cell r="R939">
            <v>1</v>
          </cell>
          <cell r="V939">
            <v>1</v>
          </cell>
          <cell r="W939">
            <v>1</v>
          </cell>
          <cell r="Y939">
            <v>1</v>
          </cell>
          <cell r="Z939">
            <v>364</v>
          </cell>
          <cell r="AA939">
            <v>1</v>
          </cell>
        </row>
        <row r="940">
          <cell r="I940">
            <v>1226</v>
          </cell>
          <cell r="J940">
            <v>19569.9645805</v>
          </cell>
          <cell r="P940">
            <v>6</v>
          </cell>
          <cell r="Q940">
            <v>1</v>
          </cell>
          <cell r="R940">
            <v>1</v>
          </cell>
          <cell r="V940">
            <v>1</v>
          </cell>
          <cell r="W940">
            <v>5</v>
          </cell>
          <cell r="Y940">
            <v>1</v>
          </cell>
          <cell r="Z940">
            <v>156</v>
          </cell>
          <cell r="AA940">
            <v>1</v>
          </cell>
        </row>
        <row r="941">
          <cell r="I941">
            <v>1227</v>
          </cell>
          <cell r="J941">
            <v>26362.7426122</v>
          </cell>
          <cell r="P941">
            <v>5</v>
          </cell>
          <cell r="Q941">
            <v>1</v>
          </cell>
          <cell r="R941">
            <v>1</v>
          </cell>
          <cell r="V941">
            <v>1</v>
          </cell>
          <cell r="W941">
            <v>5</v>
          </cell>
          <cell r="Y941">
            <v>5</v>
          </cell>
          <cell r="Z941">
            <v>650</v>
          </cell>
          <cell r="AA941">
            <v>1</v>
          </cell>
        </row>
        <row r="942">
          <cell r="I942">
            <v>1228</v>
          </cell>
          <cell r="J942">
            <v>28107.329489799999</v>
          </cell>
          <cell r="P942">
            <v>1</v>
          </cell>
          <cell r="Q942">
            <v>1</v>
          </cell>
          <cell r="R942">
            <v>1</v>
          </cell>
          <cell r="V942">
            <v>1</v>
          </cell>
          <cell r="W942">
            <v>1</v>
          </cell>
          <cell r="Y942">
            <v>1</v>
          </cell>
          <cell r="Z942">
            <v>1014</v>
          </cell>
          <cell r="AA942">
            <v>1</v>
          </cell>
        </row>
        <row r="943">
          <cell r="I943">
            <v>1229</v>
          </cell>
          <cell r="J943">
            <v>23991.944263900001</v>
          </cell>
          <cell r="P943">
            <v>5</v>
          </cell>
          <cell r="Q943">
            <v>1</v>
          </cell>
          <cell r="R943">
            <v>1</v>
          </cell>
          <cell r="V943">
            <v>1</v>
          </cell>
          <cell r="W943">
            <v>5</v>
          </cell>
          <cell r="Y943">
            <v>1</v>
          </cell>
          <cell r="Z943">
            <v>364</v>
          </cell>
          <cell r="AA943">
            <v>1</v>
          </cell>
        </row>
        <row r="944">
          <cell r="I944">
            <v>1230</v>
          </cell>
          <cell r="J944">
            <v>30001.366364000001</v>
          </cell>
          <cell r="P944">
            <v>8</v>
          </cell>
          <cell r="Q944">
            <v>1</v>
          </cell>
          <cell r="R944">
            <v>1</v>
          </cell>
          <cell r="V944">
            <v>1</v>
          </cell>
          <cell r="W944">
            <v>5</v>
          </cell>
          <cell r="Y944">
            <v>5</v>
          </cell>
          <cell r="Z944">
            <v>650</v>
          </cell>
          <cell r="AA944">
            <v>1</v>
          </cell>
        </row>
        <row r="945">
          <cell r="I945">
            <v>1231</v>
          </cell>
          <cell r="J945">
            <v>21651.472665500001</v>
          </cell>
          <cell r="P945">
            <v>5</v>
          </cell>
          <cell r="Q945">
            <v>1</v>
          </cell>
          <cell r="R945">
            <v>1</v>
          </cell>
          <cell r="V945">
            <v>1</v>
          </cell>
          <cell r="W945">
            <v>5</v>
          </cell>
          <cell r="Y945">
            <v>2</v>
          </cell>
          <cell r="Z945">
            <v>650</v>
          </cell>
          <cell r="AA945">
            <v>0.75</v>
          </cell>
        </row>
        <row r="946">
          <cell r="I946">
            <v>1232</v>
          </cell>
          <cell r="J946">
            <v>24024.8610677</v>
          </cell>
          <cell r="P946">
            <v>3</v>
          </cell>
          <cell r="Q946">
            <v>1</v>
          </cell>
          <cell r="R946">
            <v>1</v>
          </cell>
          <cell r="V946">
            <v>1</v>
          </cell>
          <cell r="W946">
            <v>5</v>
          </cell>
          <cell r="Y946">
            <v>5</v>
          </cell>
          <cell r="Z946">
            <v>156</v>
          </cell>
          <cell r="AA946">
            <v>1</v>
          </cell>
        </row>
        <row r="947">
          <cell r="I947">
            <v>1233</v>
          </cell>
          <cell r="J947">
            <v>36233.899289100002</v>
          </cell>
          <cell r="P947">
            <v>4</v>
          </cell>
          <cell r="Q947">
            <v>1</v>
          </cell>
          <cell r="R947">
            <v>1</v>
          </cell>
          <cell r="V947">
            <v>1</v>
          </cell>
          <cell r="W947">
            <v>5</v>
          </cell>
          <cell r="Y947">
            <v>5</v>
          </cell>
          <cell r="Z947">
            <v>364</v>
          </cell>
          <cell r="AA947">
            <v>1</v>
          </cell>
        </row>
        <row r="948">
          <cell r="I948">
            <v>1234</v>
          </cell>
          <cell r="J948">
            <v>24383.336550799999</v>
          </cell>
          <cell r="P948">
            <v>8</v>
          </cell>
          <cell r="Q948">
            <v>1</v>
          </cell>
          <cell r="R948">
            <v>1</v>
          </cell>
          <cell r="V948">
            <v>1</v>
          </cell>
          <cell r="W948">
            <v>5</v>
          </cell>
          <cell r="Y948">
            <v>1</v>
          </cell>
          <cell r="Z948">
            <v>156</v>
          </cell>
          <cell r="AA948">
            <v>1</v>
          </cell>
        </row>
        <row r="949">
          <cell r="I949">
            <v>1235</v>
          </cell>
          <cell r="J949">
            <v>30035.5984522</v>
          </cell>
          <cell r="P949">
            <v>7</v>
          </cell>
          <cell r="Q949">
            <v>1</v>
          </cell>
          <cell r="R949">
            <v>1</v>
          </cell>
          <cell r="V949">
            <v>1</v>
          </cell>
          <cell r="W949">
            <v>1</v>
          </cell>
          <cell r="Y949">
            <v>1</v>
          </cell>
          <cell r="Z949">
            <v>156</v>
          </cell>
          <cell r="AA949">
            <v>1</v>
          </cell>
        </row>
        <row r="950">
          <cell r="I950">
            <v>1237</v>
          </cell>
          <cell r="J950">
            <v>25636.091830000001</v>
          </cell>
          <cell r="P950">
            <v>4</v>
          </cell>
          <cell r="Q950">
            <v>1</v>
          </cell>
          <cell r="R950">
            <v>1</v>
          </cell>
          <cell r="V950">
            <v>1</v>
          </cell>
          <cell r="W950">
            <v>5</v>
          </cell>
          <cell r="Y950">
            <v>1</v>
          </cell>
          <cell r="Z950">
            <v>1014</v>
          </cell>
          <cell r="AA950">
            <v>1</v>
          </cell>
        </row>
        <row r="951">
          <cell r="I951">
            <v>1238</v>
          </cell>
          <cell r="J951">
            <v>6877.4191037000001</v>
          </cell>
          <cell r="P951">
            <v>6</v>
          </cell>
          <cell r="Q951">
            <v>1</v>
          </cell>
          <cell r="R951">
            <v>1</v>
          </cell>
          <cell r="V951">
            <v>1</v>
          </cell>
          <cell r="W951">
            <v>5</v>
          </cell>
          <cell r="Y951">
            <v>1</v>
          </cell>
          <cell r="Z951">
            <v>156</v>
          </cell>
          <cell r="AA951">
            <v>1</v>
          </cell>
        </row>
        <row r="952">
          <cell r="I952">
            <v>1240</v>
          </cell>
          <cell r="J952">
            <v>34572.066300400002</v>
          </cell>
          <cell r="P952">
            <v>8</v>
          </cell>
          <cell r="Q952">
            <v>1</v>
          </cell>
          <cell r="R952">
            <v>1</v>
          </cell>
          <cell r="V952">
            <v>0</v>
          </cell>
          <cell r="W952">
            <v>99</v>
          </cell>
          <cell r="Y952">
            <v>5</v>
          </cell>
          <cell r="Z952">
            <v>156</v>
          </cell>
          <cell r="AA952">
            <v>0</v>
          </cell>
        </row>
        <row r="953">
          <cell r="I953">
            <v>1242</v>
          </cell>
          <cell r="J953">
            <v>31449.167621100001</v>
          </cell>
          <cell r="P953">
            <v>6</v>
          </cell>
          <cell r="Q953">
            <v>1</v>
          </cell>
          <cell r="R953">
            <v>1</v>
          </cell>
          <cell r="V953">
            <v>1</v>
          </cell>
          <cell r="W953">
            <v>5</v>
          </cell>
          <cell r="Y953">
            <v>1</v>
          </cell>
          <cell r="Z953">
            <v>31.2</v>
          </cell>
          <cell r="AA953">
            <v>1</v>
          </cell>
        </row>
        <row r="954">
          <cell r="I954">
            <v>1243</v>
          </cell>
          <cell r="J954">
            <v>30514.870181499999</v>
          </cell>
          <cell r="P954">
            <v>10</v>
          </cell>
          <cell r="Q954">
            <v>1</v>
          </cell>
          <cell r="R954">
            <v>1</v>
          </cell>
          <cell r="V954">
            <v>1</v>
          </cell>
          <cell r="W954">
            <v>2</v>
          </cell>
          <cell r="Y954">
            <v>2</v>
          </cell>
          <cell r="Z954">
            <v>156</v>
          </cell>
          <cell r="AA954">
            <v>1</v>
          </cell>
        </row>
        <row r="955">
          <cell r="I955">
            <v>1244</v>
          </cell>
          <cell r="J955">
            <v>39296.989564199997</v>
          </cell>
          <cell r="P955">
            <v>1</v>
          </cell>
          <cell r="Q955">
            <v>1</v>
          </cell>
          <cell r="R955">
            <v>1</v>
          </cell>
          <cell r="V955">
            <v>1</v>
          </cell>
          <cell r="W955">
            <v>5</v>
          </cell>
          <cell r="Y955">
            <v>1</v>
          </cell>
          <cell r="Z955">
            <v>31.2</v>
          </cell>
          <cell r="AA955">
            <v>1</v>
          </cell>
        </row>
        <row r="956">
          <cell r="I956">
            <v>1245</v>
          </cell>
          <cell r="J956">
            <v>3926.0169292</v>
          </cell>
          <cell r="P956">
            <v>5</v>
          </cell>
          <cell r="Q956">
            <v>1</v>
          </cell>
          <cell r="R956">
            <v>1</v>
          </cell>
          <cell r="V956">
            <v>1</v>
          </cell>
          <cell r="W956">
            <v>5</v>
          </cell>
          <cell r="Y956">
            <v>5</v>
          </cell>
          <cell r="Z956">
            <v>364</v>
          </cell>
          <cell r="AA956">
            <v>1</v>
          </cell>
        </row>
        <row r="957">
          <cell r="I957">
            <v>1246</v>
          </cell>
          <cell r="J957">
            <v>5578.8159279000001</v>
          </cell>
          <cell r="P957">
            <v>5</v>
          </cell>
          <cell r="Q957">
            <v>1</v>
          </cell>
          <cell r="R957">
            <v>1</v>
          </cell>
          <cell r="V957">
            <v>1</v>
          </cell>
          <cell r="W957">
            <v>5</v>
          </cell>
          <cell r="Y957">
            <v>5</v>
          </cell>
          <cell r="Z957">
            <v>156</v>
          </cell>
          <cell r="AA957">
            <v>1</v>
          </cell>
        </row>
        <row r="958">
          <cell r="I958">
            <v>1247</v>
          </cell>
          <cell r="J958">
            <v>30640.459240600001</v>
          </cell>
          <cell r="P958">
            <v>5</v>
          </cell>
          <cell r="Q958">
            <v>1</v>
          </cell>
          <cell r="R958">
            <v>1</v>
          </cell>
          <cell r="V958">
            <v>1</v>
          </cell>
          <cell r="W958">
            <v>5</v>
          </cell>
          <cell r="Y958">
            <v>1</v>
          </cell>
          <cell r="Z958">
            <v>31.2</v>
          </cell>
          <cell r="AA958">
            <v>1</v>
          </cell>
        </row>
        <row r="959">
          <cell r="I959">
            <v>1248</v>
          </cell>
          <cell r="J959">
            <v>29637.1076201</v>
          </cell>
          <cell r="P959">
            <v>3</v>
          </cell>
          <cell r="Q959">
            <v>1</v>
          </cell>
          <cell r="R959">
            <v>1</v>
          </cell>
          <cell r="V959">
            <v>1</v>
          </cell>
          <cell r="W959">
            <v>5</v>
          </cell>
          <cell r="Y959">
            <v>1</v>
          </cell>
          <cell r="Z959">
            <v>364</v>
          </cell>
          <cell r="AA959">
            <v>1</v>
          </cell>
        </row>
        <row r="960">
          <cell r="I960">
            <v>1249</v>
          </cell>
          <cell r="J960">
            <v>22977.3113214</v>
          </cell>
          <cell r="P960">
            <v>6</v>
          </cell>
          <cell r="Q960">
            <v>1</v>
          </cell>
          <cell r="R960">
            <v>1</v>
          </cell>
          <cell r="V960">
            <v>1</v>
          </cell>
          <cell r="W960">
            <v>5</v>
          </cell>
          <cell r="Y960">
            <v>5</v>
          </cell>
          <cell r="Z960">
            <v>156</v>
          </cell>
          <cell r="AA960">
            <v>1</v>
          </cell>
        </row>
        <row r="961">
          <cell r="I961">
            <v>1250</v>
          </cell>
          <cell r="J961">
            <v>24016.3202781</v>
          </cell>
          <cell r="P961">
            <v>6</v>
          </cell>
          <cell r="Q961">
            <v>1</v>
          </cell>
          <cell r="R961">
            <v>1</v>
          </cell>
          <cell r="V961">
            <v>1</v>
          </cell>
          <cell r="W961">
            <v>5</v>
          </cell>
          <cell r="Y961">
            <v>1</v>
          </cell>
          <cell r="Z961">
            <v>156</v>
          </cell>
          <cell r="AA961">
            <v>1</v>
          </cell>
        </row>
        <row r="962">
          <cell r="I962">
            <v>1251</v>
          </cell>
          <cell r="J962">
            <v>31498.272012500001</v>
          </cell>
          <cell r="P962">
            <v>5</v>
          </cell>
          <cell r="Q962">
            <v>1</v>
          </cell>
          <cell r="R962">
            <v>1</v>
          </cell>
          <cell r="V962">
            <v>1</v>
          </cell>
          <cell r="W962">
            <v>5</v>
          </cell>
          <cell r="Y962">
            <v>1</v>
          </cell>
          <cell r="Z962">
            <v>156</v>
          </cell>
          <cell r="AA962">
            <v>1</v>
          </cell>
        </row>
        <row r="963">
          <cell r="I963">
            <v>1252</v>
          </cell>
          <cell r="J963">
            <v>30109.4704408</v>
          </cell>
          <cell r="P963">
            <v>5</v>
          </cell>
          <cell r="Q963">
            <v>1</v>
          </cell>
          <cell r="R963">
            <v>1</v>
          </cell>
          <cell r="V963">
            <v>1</v>
          </cell>
          <cell r="W963">
            <v>1</v>
          </cell>
          <cell r="Y963">
            <v>1</v>
          </cell>
          <cell r="Z963">
            <v>364</v>
          </cell>
          <cell r="AA963">
            <v>1</v>
          </cell>
        </row>
        <row r="964">
          <cell r="I964">
            <v>1253</v>
          </cell>
          <cell r="J964">
            <v>29467.611839500001</v>
          </cell>
          <cell r="P964">
            <v>1</v>
          </cell>
          <cell r="Q964">
            <v>1</v>
          </cell>
          <cell r="R964">
            <v>1</v>
          </cell>
          <cell r="V964">
            <v>1</v>
          </cell>
          <cell r="W964">
            <v>5</v>
          </cell>
          <cell r="Y964">
            <v>5</v>
          </cell>
          <cell r="Z964">
            <v>156</v>
          </cell>
          <cell r="AA964">
            <v>1</v>
          </cell>
        </row>
        <row r="965">
          <cell r="I965">
            <v>1254</v>
          </cell>
          <cell r="J965">
            <v>30681.4805308</v>
          </cell>
          <cell r="P965">
            <v>3</v>
          </cell>
          <cell r="Q965">
            <v>1</v>
          </cell>
          <cell r="R965">
            <v>1</v>
          </cell>
          <cell r="V965">
            <v>1</v>
          </cell>
          <cell r="W965">
            <v>5</v>
          </cell>
          <cell r="Y965">
            <v>5</v>
          </cell>
          <cell r="Z965">
            <v>364</v>
          </cell>
          <cell r="AA965">
            <v>1</v>
          </cell>
        </row>
        <row r="966">
          <cell r="I966">
            <v>1257</v>
          </cell>
          <cell r="J966">
            <v>20160.602697800001</v>
          </cell>
          <cell r="P966">
            <v>10</v>
          </cell>
          <cell r="Q966">
            <v>1</v>
          </cell>
          <cell r="R966">
            <v>1</v>
          </cell>
          <cell r="V966">
            <v>1</v>
          </cell>
          <cell r="W966">
            <v>5</v>
          </cell>
          <cell r="Y966">
            <v>1</v>
          </cell>
          <cell r="Z966">
            <v>650</v>
          </cell>
          <cell r="AA966">
            <v>1</v>
          </cell>
        </row>
        <row r="967">
          <cell r="I967">
            <v>1258</v>
          </cell>
          <cell r="J967">
            <v>16338.9184769</v>
          </cell>
          <cell r="P967">
            <v>1</v>
          </cell>
          <cell r="Q967">
            <v>1</v>
          </cell>
          <cell r="R967">
            <v>1</v>
          </cell>
          <cell r="V967">
            <v>1</v>
          </cell>
          <cell r="W967">
            <v>5</v>
          </cell>
          <cell r="Y967">
            <v>1</v>
          </cell>
          <cell r="Z967">
            <v>156</v>
          </cell>
          <cell r="AA967">
            <v>1</v>
          </cell>
        </row>
        <row r="968">
          <cell r="I968">
            <v>1259</v>
          </cell>
          <cell r="J968">
            <v>23881.2920089</v>
          </cell>
          <cell r="P968">
            <v>3</v>
          </cell>
          <cell r="Q968">
            <v>1</v>
          </cell>
          <cell r="R968">
            <v>1</v>
          </cell>
          <cell r="V968">
            <v>1</v>
          </cell>
          <cell r="W968">
            <v>5</v>
          </cell>
          <cell r="Y968">
            <v>1</v>
          </cell>
          <cell r="Z968">
            <v>650</v>
          </cell>
          <cell r="AA968">
            <v>0.75</v>
          </cell>
        </row>
        <row r="969">
          <cell r="I969">
            <v>1260</v>
          </cell>
          <cell r="J969">
            <v>30307.033536800001</v>
          </cell>
          <cell r="P969">
            <v>4</v>
          </cell>
          <cell r="Q969">
            <v>1</v>
          </cell>
          <cell r="R969">
            <v>1</v>
          </cell>
          <cell r="V969">
            <v>1</v>
          </cell>
          <cell r="W969">
            <v>5</v>
          </cell>
          <cell r="Y969">
            <v>1</v>
          </cell>
          <cell r="Z969">
            <v>364</v>
          </cell>
          <cell r="AA969">
            <v>1</v>
          </cell>
        </row>
        <row r="970">
          <cell r="I970">
            <v>1262</v>
          </cell>
          <cell r="J970">
            <v>33310.826848199998</v>
          </cell>
          <cell r="P970">
            <v>9</v>
          </cell>
          <cell r="Q970">
            <v>1</v>
          </cell>
          <cell r="R970">
            <v>1</v>
          </cell>
          <cell r="V970">
            <v>1</v>
          </cell>
          <cell r="W970">
            <v>5</v>
          </cell>
          <cell r="Y970">
            <v>5</v>
          </cell>
          <cell r="Z970">
            <v>1014</v>
          </cell>
          <cell r="AA970">
            <v>1</v>
          </cell>
        </row>
        <row r="971">
          <cell r="I971">
            <v>1263</v>
          </cell>
          <cell r="J971">
            <v>4083.6731289999998</v>
          </cell>
          <cell r="P971">
            <v>8</v>
          </cell>
          <cell r="Q971">
            <v>1</v>
          </cell>
          <cell r="R971">
            <v>1</v>
          </cell>
          <cell r="V971">
            <v>1</v>
          </cell>
          <cell r="W971">
            <v>1</v>
          </cell>
          <cell r="Y971">
            <v>1</v>
          </cell>
          <cell r="Z971">
            <v>156</v>
          </cell>
          <cell r="AA971">
            <v>1</v>
          </cell>
        </row>
        <row r="972">
          <cell r="I972">
            <v>1264</v>
          </cell>
          <cell r="J972">
            <v>24902.138019099999</v>
          </cell>
          <cell r="P972">
            <v>8</v>
          </cell>
          <cell r="Q972">
            <v>1</v>
          </cell>
          <cell r="R972">
            <v>1</v>
          </cell>
          <cell r="V972">
            <v>1</v>
          </cell>
          <cell r="W972">
            <v>1</v>
          </cell>
          <cell r="Y972">
            <v>1</v>
          </cell>
          <cell r="Z972">
            <v>364</v>
          </cell>
          <cell r="AA972">
            <v>1</v>
          </cell>
        </row>
        <row r="973">
          <cell r="I973">
            <v>1265</v>
          </cell>
          <cell r="J973">
            <v>25840.237803700002</v>
          </cell>
          <cell r="P973">
            <v>8</v>
          </cell>
          <cell r="Q973">
            <v>1</v>
          </cell>
          <cell r="R973">
            <v>1</v>
          </cell>
          <cell r="V973">
            <v>1</v>
          </cell>
          <cell r="W973">
            <v>5</v>
          </cell>
          <cell r="Y973">
            <v>5</v>
          </cell>
          <cell r="Z973">
            <v>156</v>
          </cell>
          <cell r="AA973">
            <v>1</v>
          </cell>
        </row>
        <row r="974">
          <cell r="I974">
            <v>1268</v>
          </cell>
          <cell r="J974">
            <v>5675.9686502000004</v>
          </cell>
          <cell r="P974">
            <v>2</v>
          </cell>
          <cell r="Q974">
            <v>1</v>
          </cell>
          <cell r="R974">
            <v>1</v>
          </cell>
          <cell r="V974">
            <v>0</v>
          </cell>
          <cell r="W974">
            <v>99</v>
          </cell>
          <cell r="Y974">
            <v>1</v>
          </cell>
          <cell r="Z974">
            <v>364</v>
          </cell>
          <cell r="AA974">
            <v>0</v>
          </cell>
        </row>
        <row r="975">
          <cell r="I975">
            <v>1269</v>
          </cell>
          <cell r="J975">
            <v>20598.687348799998</v>
          </cell>
          <cell r="P975">
            <v>13</v>
          </cell>
          <cell r="Q975">
            <v>1</v>
          </cell>
          <cell r="R975">
            <v>1</v>
          </cell>
          <cell r="V975">
            <v>1</v>
          </cell>
          <cell r="W975">
            <v>5</v>
          </cell>
          <cell r="Y975">
            <v>1</v>
          </cell>
          <cell r="Z975">
            <v>364</v>
          </cell>
          <cell r="AA975">
            <v>1</v>
          </cell>
        </row>
        <row r="976">
          <cell r="I976">
            <v>1272</v>
          </cell>
          <cell r="J976">
            <v>34147.721612900001</v>
          </cell>
          <cell r="P976">
            <v>8</v>
          </cell>
          <cell r="Q976">
            <v>1</v>
          </cell>
          <cell r="R976">
            <v>1</v>
          </cell>
          <cell r="V976">
            <v>1</v>
          </cell>
          <cell r="W976">
            <v>1</v>
          </cell>
          <cell r="Y976">
            <v>1</v>
          </cell>
          <cell r="Z976">
            <v>156</v>
          </cell>
          <cell r="AA976">
            <v>1</v>
          </cell>
        </row>
        <row r="977">
          <cell r="I977">
            <v>1273</v>
          </cell>
          <cell r="J977">
            <v>42964.106192500003</v>
          </cell>
          <cell r="P977">
            <v>5</v>
          </cell>
          <cell r="Q977">
            <v>1</v>
          </cell>
          <cell r="R977">
            <v>1</v>
          </cell>
          <cell r="V977">
            <v>1</v>
          </cell>
          <cell r="W977">
            <v>5</v>
          </cell>
          <cell r="Y977">
            <v>5</v>
          </cell>
          <cell r="Z977">
            <v>364</v>
          </cell>
          <cell r="AA977">
            <v>1</v>
          </cell>
        </row>
        <row r="978">
          <cell r="I978">
            <v>1274</v>
          </cell>
          <cell r="J978">
            <v>52058.456081800003</v>
          </cell>
          <cell r="P978">
            <v>11</v>
          </cell>
          <cell r="Q978">
            <v>1</v>
          </cell>
          <cell r="R978">
            <v>1</v>
          </cell>
          <cell r="V978">
            <v>1</v>
          </cell>
          <cell r="W978">
            <v>5</v>
          </cell>
          <cell r="Y978">
            <v>5</v>
          </cell>
          <cell r="Z978">
            <v>156</v>
          </cell>
          <cell r="AA978">
            <v>1</v>
          </cell>
        </row>
        <row r="979">
          <cell r="I979">
            <v>1275</v>
          </cell>
          <cell r="J979">
            <v>21978.583467799999</v>
          </cell>
          <cell r="P979">
            <v>10</v>
          </cell>
          <cell r="Q979">
            <v>1</v>
          </cell>
          <cell r="R979">
            <v>1</v>
          </cell>
          <cell r="V979">
            <v>1</v>
          </cell>
          <cell r="W979">
            <v>1</v>
          </cell>
          <cell r="Y979">
            <v>1</v>
          </cell>
          <cell r="Z979">
            <v>364</v>
          </cell>
          <cell r="AA979">
            <v>0.75</v>
          </cell>
        </row>
        <row r="980">
          <cell r="I980">
            <v>1277</v>
          </cell>
          <cell r="J980">
            <v>36589.094794500001</v>
          </cell>
          <cell r="P980">
            <v>6</v>
          </cell>
          <cell r="Q980">
            <v>1</v>
          </cell>
          <cell r="R980">
            <v>1</v>
          </cell>
          <cell r="V980">
            <v>1</v>
          </cell>
          <cell r="W980">
            <v>5</v>
          </cell>
          <cell r="Y980">
            <v>1</v>
          </cell>
          <cell r="Z980">
            <v>364</v>
          </cell>
          <cell r="AA980">
            <v>1</v>
          </cell>
        </row>
        <row r="981">
          <cell r="I981">
            <v>1278</v>
          </cell>
          <cell r="J981">
            <v>30598.5415178</v>
          </cell>
          <cell r="P981">
            <v>10</v>
          </cell>
          <cell r="Q981">
            <v>1</v>
          </cell>
          <cell r="R981">
            <v>1</v>
          </cell>
          <cell r="V981">
            <v>1</v>
          </cell>
          <cell r="W981">
            <v>1</v>
          </cell>
          <cell r="Y981">
            <v>1</v>
          </cell>
          <cell r="Z981">
            <v>156</v>
          </cell>
          <cell r="AA981">
            <v>1</v>
          </cell>
        </row>
        <row r="982">
          <cell r="I982">
            <v>1281</v>
          </cell>
          <cell r="J982">
            <v>3708.8422354999998</v>
          </cell>
          <cell r="P982">
            <v>3</v>
          </cell>
          <cell r="Q982">
            <v>1</v>
          </cell>
          <cell r="R982">
            <v>1</v>
          </cell>
          <cell r="V982">
            <v>1</v>
          </cell>
          <cell r="W982">
            <v>5</v>
          </cell>
          <cell r="Y982">
            <v>3</v>
          </cell>
          <cell r="Z982">
            <v>364</v>
          </cell>
          <cell r="AA982">
            <v>0.75</v>
          </cell>
        </row>
        <row r="983">
          <cell r="I983">
            <v>1282</v>
          </cell>
          <cell r="J983">
            <v>13303.094469</v>
          </cell>
          <cell r="P983">
            <v>1</v>
          </cell>
          <cell r="Q983">
            <v>1</v>
          </cell>
          <cell r="R983">
            <v>1</v>
          </cell>
          <cell r="V983">
            <v>1</v>
          </cell>
          <cell r="W983">
            <v>5</v>
          </cell>
          <cell r="Y983">
            <v>3</v>
          </cell>
          <cell r="Z983">
            <v>364</v>
          </cell>
          <cell r="AA983">
            <v>1</v>
          </cell>
        </row>
        <row r="984">
          <cell r="I984">
            <v>1283</v>
          </cell>
          <cell r="J984">
            <v>20807.817055</v>
          </cell>
          <cell r="P984">
            <v>7</v>
          </cell>
          <cell r="Q984">
            <v>1</v>
          </cell>
          <cell r="R984">
            <v>1</v>
          </cell>
          <cell r="V984">
            <v>0</v>
          </cell>
          <cell r="W984">
            <v>99</v>
          </cell>
          <cell r="Y984">
            <v>2</v>
          </cell>
          <cell r="Z984">
            <v>364</v>
          </cell>
          <cell r="AA984">
            <v>0</v>
          </cell>
        </row>
        <row r="985">
          <cell r="I985">
            <v>1284</v>
          </cell>
          <cell r="J985">
            <v>32170.5598833</v>
          </cell>
          <cell r="P985">
            <v>1</v>
          </cell>
          <cell r="Q985">
            <v>1</v>
          </cell>
          <cell r="R985">
            <v>1</v>
          </cell>
          <cell r="V985">
            <v>1</v>
          </cell>
          <cell r="W985">
            <v>1</v>
          </cell>
          <cell r="Y985">
            <v>1</v>
          </cell>
          <cell r="Z985">
            <v>31.2</v>
          </cell>
          <cell r="AA985">
            <v>0.25</v>
          </cell>
        </row>
        <row r="986">
          <cell r="I986">
            <v>1285</v>
          </cell>
          <cell r="J986">
            <v>44368.4987177</v>
          </cell>
          <cell r="P986">
            <v>7</v>
          </cell>
          <cell r="Q986">
            <v>1</v>
          </cell>
          <cell r="R986">
            <v>1</v>
          </cell>
          <cell r="V986">
            <v>1</v>
          </cell>
          <cell r="W986">
            <v>1</v>
          </cell>
          <cell r="Y986">
            <v>1</v>
          </cell>
          <cell r="Z986">
            <v>364</v>
          </cell>
          <cell r="AA986">
            <v>0.75</v>
          </cell>
        </row>
        <row r="987">
          <cell r="I987">
            <v>1286</v>
          </cell>
          <cell r="J987">
            <v>11683.4756937</v>
          </cell>
          <cell r="P987">
            <v>5</v>
          </cell>
          <cell r="Q987">
            <v>1</v>
          </cell>
          <cell r="R987">
            <v>1</v>
          </cell>
          <cell r="V987">
            <v>1</v>
          </cell>
          <cell r="W987">
            <v>5</v>
          </cell>
          <cell r="Y987">
            <v>2</v>
          </cell>
          <cell r="Z987">
            <v>156</v>
          </cell>
          <cell r="AA987">
            <v>1</v>
          </cell>
        </row>
        <row r="988">
          <cell r="I988">
            <v>1287</v>
          </cell>
          <cell r="J988">
            <v>22742.4361599</v>
          </cell>
          <cell r="P988">
            <v>7</v>
          </cell>
          <cell r="Q988">
            <v>1</v>
          </cell>
          <cell r="R988">
            <v>1</v>
          </cell>
          <cell r="V988">
            <v>1</v>
          </cell>
          <cell r="W988">
            <v>5</v>
          </cell>
          <cell r="Y988">
            <v>5</v>
          </cell>
          <cell r="Z988">
            <v>364</v>
          </cell>
          <cell r="AA988">
            <v>1</v>
          </cell>
        </row>
        <row r="989">
          <cell r="I989">
            <v>1288</v>
          </cell>
          <cell r="J989">
            <v>29763.070140100001</v>
          </cell>
          <cell r="P989">
            <v>6</v>
          </cell>
          <cell r="Q989">
            <v>1</v>
          </cell>
          <cell r="R989">
            <v>1</v>
          </cell>
          <cell r="V989">
            <v>1</v>
          </cell>
          <cell r="W989">
            <v>5</v>
          </cell>
          <cell r="Y989">
            <v>5</v>
          </cell>
          <cell r="Z989">
            <v>364</v>
          </cell>
          <cell r="AA989">
            <v>1</v>
          </cell>
        </row>
        <row r="990">
          <cell r="I990">
            <v>1289</v>
          </cell>
          <cell r="J990">
            <v>25504.182838000001</v>
          </cell>
          <cell r="P990">
            <v>3</v>
          </cell>
          <cell r="Q990">
            <v>1</v>
          </cell>
          <cell r="R990">
            <v>1</v>
          </cell>
          <cell r="V990">
            <v>1</v>
          </cell>
          <cell r="W990">
            <v>5</v>
          </cell>
          <cell r="Y990">
            <v>5</v>
          </cell>
          <cell r="Z990">
            <v>156</v>
          </cell>
          <cell r="AA990">
            <v>1</v>
          </cell>
        </row>
        <row r="991">
          <cell r="I991">
            <v>1290</v>
          </cell>
          <cell r="J991">
            <v>30484.816158500002</v>
          </cell>
          <cell r="P991">
            <v>10</v>
          </cell>
          <cell r="Q991">
            <v>1</v>
          </cell>
          <cell r="R991">
            <v>1</v>
          </cell>
          <cell r="V991">
            <v>1</v>
          </cell>
          <cell r="W991">
            <v>5</v>
          </cell>
          <cell r="Y991">
            <v>5</v>
          </cell>
          <cell r="Z991">
            <v>650</v>
          </cell>
          <cell r="AA991">
            <v>1</v>
          </cell>
        </row>
        <row r="992">
          <cell r="I992">
            <v>1291</v>
          </cell>
          <cell r="J992">
            <v>24411.019366500001</v>
          </cell>
          <cell r="P992">
            <v>4</v>
          </cell>
          <cell r="Q992">
            <v>1</v>
          </cell>
          <cell r="R992">
            <v>1</v>
          </cell>
          <cell r="V992">
            <v>1</v>
          </cell>
          <cell r="W992">
            <v>5</v>
          </cell>
          <cell r="Y992">
            <v>3</v>
          </cell>
          <cell r="Z992">
            <v>364</v>
          </cell>
          <cell r="AA992">
            <v>1</v>
          </cell>
        </row>
        <row r="993">
          <cell r="I993">
            <v>1292</v>
          </cell>
          <cell r="J993">
            <v>13438.948675899999</v>
          </cell>
          <cell r="P993">
            <v>9</v>
          </cell>
          <cell r="Q993">
            <v>1</v>
          </cell>
          <cell r="R993">
            <v>1</v>
          </cell>
          <cell r="V993">
            <v>1</v>
          </cell>
          <cell r="W993">
            <v>5</v>
          </cell>
          <cell r="Y993">
            <v>5</v>
          </cell>
          <cell r="Z993">
            <v>156</v>
          </cell>
          <cell r="AA993">
            <v>0.75</v>
          </cell>
        </row>
        <row r="994">
          <cell r="I994">
            <v>1293</v>
          </cell>
          <cell r="J994">
            <v>21147.977546499998</v>
          </cell>
          <cell r="P994">
            <v>2</v>
          </cell>
          <cell r="Q994">
            <v>1</v>
          </cell>
          <cell r="R994">
            <v>1</v>
          </cell>
          <cell r="V994">
            <v>1</v>
          </cell>
          <cell r="W994">
            <v>5</v>
          </cell>
          <cell r="Y994">
            <v>3</v>
          </cell>
          <cell r="Z994">
            <v>31.2</v>
          </cell>
          <cell r="AA994">
            <v>1</v>
          </cell>
        </row>
        <row r="995">
          <cell r="I995">
            <v>1294</v>
          </cell>
          <cell r="J995">
            <v>24273.850862300002</v>
          </cell>
          <cell r="P995">
            <v>3</v>
          </cell>
          <cell r="Q995">
            <v>1</v>
          </cell>
          <cell r="R995">
            <v>1</v>
          </cell>
          <cell r="V995">
            <v>1</v>
          </cell>
          <cell r="W995">
            <v>1</v>
          </cell>
          <cell r="Y995">
            <v>1</v>
          </cell>
          <cell r="Z995">
            <v>364</v>
          </cell>
          <cell r="AA995">
            <v>1</v>
          </cell>
        </row>
        <row r="996">
          <cell r="I996">
            <v>1295</v>
          </cell>
          <cell r="J996">
            <v>21319.199895400001</v>
          </cell>
          <cell r="P996">
            <v>1</v>
          </cell>
          <cell r="Q996">
            <v>1</v>
          </cell>
          <cell r="R996">
            <v>1</v>
          </cell>
          <cell r="V996">
            <v>1</v>
          </cell>
          <cell r="W996">
            <v>5</v>
          </cell>
          <cell r="Y996">
            <v>3</v>
          </cell>
          <cell r="Z996">
            <v>31.2</v>
          </cell>
          <cell r="AA996">
            <v>1</v>
          </cell>
        </row>
        <row r="997">
          <cell r="I997">
            <v>1296</v>
          </cell>
          <cell r="J997">
            <v>37510.9910122</v>
          </cell>
          <cell r="P997">
            <v>4</v>
          </cell>
          <cell r="Q997">
            <v>1</v>
          </cell>
          <cell r="R997">
            <v>1</v>
          </cell>
          <cell r="V997">
            <v>1</v>
          </cell>
          <cell r="W997">
            <v>1</v>
          </cell>
          <cell r="Y997">
            <v>1</v>
          </cell>
          <cell r="Z997">
            <v>364</v>
          </cell>
          <cell r="AA997">
            <v>1</v>
          </cell>
        </row>
        <row r="998">
          <cell r="I998">
            <v>1297</v>
          </cell>
          <cell r="J998">
            <v>24493.111174599999</v>
          </cell>
          <cell r="P998">
            <v>4</v>
          </cell>
          <cell r="Q998">
            <v>1</v>
          </cell>
          <cell r="R998">
            <v>1</v>
          </cell>
          <cell r="V998">
            <v>1</v>
          </cell>
          <cell r="W998">
            <v>1</v>
          </cell>
          <cell r="Y998">
            <v>1</v>
          </cell>
          <cell r="Z998">
            <v>156</v>
          </cell>
          <cell r="AA998">
            <v>1</v>
          </cell>
        </row>
        <row r="999">
          <cell r="I999">
            <v>1298</v>
          </cell>
          <cell r="J999">
            <v>24261.8102616</v>
          </cell>
          <cell r="P999">
            <v>4</v>
          </cell>
          <cell r="Q999">
            <v>1</v>
          </cell>
          <cell r="R999">
            <v>1</v>
          </cell>
          <cell r="V999">
            <v>1</v>
          </cell>
          <cell r="W999">
            <v>5</v>
          </cell>
          <cell r="Y999">
            <v>5</v>
          </cell>
          <cell r="Z999">
            <v>364</v>
          </cell>
          <cell r="AA999">
            <v>1</v>
          </cell>
        </row>
        <row r="1000">
          <cell r="I1000">
            <v>1299</v>
          </cell>
          <cell r="J1000">
            <v>30280.660022100001</v>
          </cell>
          <cell r="P1000">
            <v>3</v>
          </cell>
          <cell r="Q1000">
            <v>1</v>
          </cell>
          <cell r="R1000">
            <v>1</v>
          </cell>
          <cell r="V1000">
            <v>1</v>
          </cell>
          <cell r="W1000">
            <v>1</v>
          </cell>
          <cell r="Y1000">
            <v>5</v>
          </cell>
          <cell r="Z1000">
            <v>364</v>
          </cell>
          <cell r="AA1000">
            <v>0.75</v>
          </cell>
        </row>
        <row r="1001">
          <cell r="I1001">
            <v>1300</v>
          </cell>
          <cell r="J1001">
            <v>4997.0665417</v>
          </cell>
          <cell r="P1001">
            <v>5</v>
          </cell>
          <cell r="Q1001">
            <v>1</v>
          </cell>
          <cell r="R1001">
            <v>1</v>
          </cell>
          <cell r="V1001">
            <v>1</v>
          </cell>
          <cell r="W1001">
            <v>5</v>
          </cell>
          <cell r="Y1001">
            <v>5</v>
          </cell>
          <cell r="Z1001">
            <v>1014</v>
          </cell>
          <cell r="AA1001">
            <v>1</v>
          </cell>
        </row>
        <row r="1002">
          <cell r="I1002">
            <v>1301</v>
          </cell>
          <cell r="J1002">
            <v>13124.303258600001</v>
          </cell>
          <cell r="P1002">
            <v>10</v>
          </cell>
          <cell r="Q1002">
            <v>1</v>
          </cell>
          <cell r="R1002">
            <v>1</v>
          </cell>
          <cell r="V1002">
            <v>1</v>
          </cell>
          <cell r="W1002">
            <v>5</v>
          </cell>
          <cell r="Y1002">
            <v>1</v>
          </cell>
          <cell r="Z1002">
            <v>156</v>
          </cell>
          <cell r="AA1002">
            <v>1</v>
          </cell>
        </row>
        <row r="1003">
          <cell r="I1003">
            <v>1302</v>
          </cell>
          <cell r="J1003">
            <v>20807.817055</v>
          </cell>
          <cell r="P1003">
            <v>7</v>
          </cell>
          <cell r="Q1003">
            <v>1</v>
          </cell>
          <cell r="R1003">
            <v>1</v>
          </cell>
          <cell r="V1003">
            <v>0</v>
          </cell>
          <cell r="W1003">
            <v>99</v>
          </cell>
          <cell r="Y1003">
            <v>5</v>
          </cell>
          <cell r="Z1003">
            <v>156</v>
          </cell>
          <cell r="AA1003">
            <v>0</v>
          </cell>
        </row>
        <row r="1004">
          <cell r="I1004">
            <v>1303</v>
          </cell>
          <cell r="J1004">
            <v>14222.172516099999</v>
          </cell>
          <cell r="P1004">
            <v>1</v>
          </cell>
          <cell r="Q1004">
            <v>1</v>
          </cell>
          <cell r="R1004">
            <v>1</v>
          </cell>
          <cell r="V1004">
            <v>1</v>
          </cell>
          <cell r="W1004">
            <v>5</v>
          </cell>
          <cell r="Y1004">
            <v>1</v>
          </cell>
          <cell r="Z1004">
            <v>650</v>
          </cell>
          <cell r="AA1004">
            <v>1</v>
          </cell>
        </row>
        <row r="1005">
          <cell r="I1005">
            <v>1305</v>
          </cell>
          <cell r="J1005">
            <v>21251.141000399999</v>
          </cell>
          <cell r="P1005">
            <v>8</v>
          </cell>
          <cell r="Q1005">
            <v>1</v>
          </cell>
          <cell r="R1005">
            <v>1</v>
          </cell>
          <cell r="V1005">
            <v>1</v>
          </cell>
          <cell r="W1005">
            <v>5</v>
          </cell>
          <cell r="Y1005">
            <v>5</v>
          </cell>
          <cell r="Z1005">
            <v>364</v>
          </cell>
          <cell r="AA1005">
            <v>0.25</v>
          </cell>
        </row>
        <row r="1006">
          <cell r="I1006">
            <v>1306</v>
          </cell>
          <cell r="J1006">
            <v>52058.456081800003</v>
          </cell>
          <cell r="P1006">
            <v>2</v>
          </cell>
          <cell r="Q1006">
            <v>1</v>
          </cell>
          <cell r="R1006">
            <v>1</v>
          </cell>
          <cell r="V1006">
            <v>1</v>
          </cell>
          <cell r="W1006">
            <v>5</v>
          </cell>
          <cell r="Y1006">
            <v>5</v>
          </cell>
          <cell r="Z1006">
            <v>31.2</v>
          </cell>
          <cell r="AA1006">
            <v>1</v>
          </cell>
        </row>
        <row r="1007">
          <cell r="I1007">
            <v>1307</v>
          </cell>
          <cell r="J1007">
            <v>19922.766685800001</v>
          </cell>
          <cell r="P1007">
            <v>5</v>
          </cell>
          <cell r="Q1007">
            <v>1</v>
          </cell>
          <cell r="R1007">
            <v>1</v>
          </cell>
          <cell r="V1007">
            <v>1</v>
          </cell>
          <cell r="W1007">
            <v>5</v>
          </cell>
          <cell r="Y1007">
            <v>5</v>
          </cell>
          <cell r="Z1007">
            <v>364</v>
          </cell>
          <cell r="AA1007">
            <v>1</v>
          </cell>
        </row>
        <row r="1008">
          <cell r="I1008">
            <v>1308</v>
          </cell>
          <cell r="J1008">
            <v>6656.4319882</v>
          </cell>
          <cell r="P1008">
            <v>2</v>
          </cell>
          <cell r="Q1008">
            <v>1</v>
          </cell>
          <cell r="R1008">
            <v>1</v>
          </cell>
          <cell r="V1008">
            <v>1</v>
          </cell>
          <cell r="W1008">
            <v>1</v>
          </cell>
          <cell r="Y1008">
            <v>1</v>
          </cell>
          <cell r="Z1008">
            <v>364</v>
          </cell>
          <cell r="AA1008">
            <v>1</v>
          </cell>
        </row>
        <row r="1009">
          <cell r="I1009">
            <v>1309</v>
          </cell>
          <cell r="J1009">
            <v>19093.404504499998</v>
          </cell>
          <cell r="P1009">
            <v>10</v>
          </cell>
          <cell r="Q1009">
            <v>1</v>
          </cell>
          <cell r="R1009">
            <v>1</v>
          </cell>
          <cell r="V1009">
            <v>1</v>
          </cell>
          <cell r="W1009">
            <v>5</v>
          </cell>
          <cell r="Y1009">
            <v>5</v>
          </cell>
          <cell r="Z1009">
            <v>364</v>
          </cell>
          <cell r="AA1009">
            <v>1</v>
          </cell>
        </row>
        <row r="1010">
          <cell r="I1010">
            <v>1310</v>
          </cell>
          <cell r="J1010">
            <v>39679.792619400003</v>
          </cell>
          <cell r="P1010">
            <v>11</v>
          </cell>
          <cell r="Q1010">
            <v>1</v>
          </cell>
          <cell r="R1010">
            <v>1</v>
          </cell>
          <cell r="V1010">
            <v>1</v>
          </cell>
          <cell r="W1010">
            <v>1</v>
          </cell>
          <cell r="Y1010">
            <v>1</v>
          </cell>
          <cell r="Z1010">
            <v>31.2</v>
          </cell>
          <cell r="AA1010">
            <v>0.25</v>
          </cell>
        </row>
        <row r="1011">
          <cell r="I1011">
            <v>1313</v>
          </cell>
          <cell r="J1011">
            <v>34572.066300400002</v>
          </cell>
          <cell r="P1011">
            <v>3</v>
          </cell>
          <cell r="Q1011">
            <v>1</v>
          </cell>
          <cell r="R1011">
            <v>1</v>
          </cell>
          <cell r="V1011">
            <v>1</v>
          </cell>
          <cell r="W1011">
            <v>5</v>
          </cell>
          <cell r="Y1011">
            <v>5</v>
          </cell>
          <cell r="Z1011">
            <v>364</v>
          </cell>
          <cell r="AA1011">
            <v>1</v>
          </cell>
        </row>
        <row r="1012">
          <cell r="I1012">
            <v>1314</v>
          </cell>
          <cell r="J1012">
            <v>23269.251043</v>
          </cell>
          <cell r="P1012">
            <v>8</v>
          </cell>
          <cell r="Q1012">
            <v>1</v>
          </cell>
          <cell r="R1012">
            <v>1</v>
          </cell>
          <cell r="V1012">
            <v>1</v>
          </cell>
          <cell r="W1012">
            <v>5</v>
          </cell>
          <cell r="Y1012">
            <v>1</v>
          </cell>
          <cell r="Z1012">
            <v>364</v>
          </cell>
          <cell r="AA1012">
            <v>1</v>
          </cell>
        </row>
        <row r="1013">
          <cell r="I1013">
            <v>1315</v>
          </cell>
          <cell r="J1013">
            <v>19926.083755200001</v>
          </cell>
          <cell r="P1013">
            <v>5</v>
          </cell>
          <cell r="Q1013">
            <v>1</v>
          </cell>
          <cell r="R1013">
            <v>1</v>
          </cell>
          <cell r="V1013">
            <v>1</v>
          </cell>
          <cell r="W1013">
            <v>5</v>
          </cell>
          <cell r="Y1013">
            <v>1</v>
          </cell>
          <cell r="Z1013">
            <v>364</v>
          </cell>
          <cell r="AA1013">
            <v>1</v>
          </cell>
        </row>
        <row r="1014">
          <cell r="I1014">
            <v>1317</v>
          </cell>
          <cell r="J1014">
            <v>20897.159307900001</v>
          </cell>
          <cell r="P1014">
            <v>5</v>
          </cell>
          <cell r="Q1014">
            <v>1</v>
          </cell>
          <cell r="R1014">
            <v>1</v>
          </cell>
          <cell r="V1014">
            <v>1</v>
          </cell>
          <cell r="W1014">
            <v>5</v>
          </cell>
          <cell r="Y1014">
            <v>5</v>
          </cell>
          <cell r="Z1014">
            <v>364</v>
          </cell>
          <cell r="AA1014">
            <v>1</v>
          </cell>
        </row>
        <row r="1015">
          <cell r="I1015">
            <v>1319</v>
          </cell>
          <cell r="J1015">
            <v>25513.794826099998</v>
          </cell>
          <cell r="P1015">
            <v>5</v>
          </cell>
          <cell r="Q1015">
            <v>1</v>
          </cell>
          <cell r="R1015">
            <v>1</v>
          </cell>
          <cell r="V1015">
            <v>1</v>
          </cell>
          <cell r="W1015">
            <v>5</v>
          </cell>
          <cell r="Y1015">
            <v>5</v>
          </cell>
          <cell r="Z1015">
            <v>650</v>
          </cell>
          <cell r="AA1015">
            <v>1</v>
          </cell>
        </row>
        <row r="1016">
          <cell r="I1016">
            <v>1320</v>
          </cell>
          <cell r="J1016">
            <v>28054.601121799999</v>
          </cell>
          <cell r="P1016">
            <v>1</v>
          </cell>
          <cell r="Q1016">
            <v>1</v>
          </cell>
          <cell r="R1016">
            <v>1</v>
          </cell>
          <cell r="V1016">
            <v>1</v>
          </cell>
          <cell r="W1016">
            <v>5</v>
          </cell>
          <cell r="Y1016">
            <v>1</v>
          </cell>
          <cell r="Z1016">
            <v>156</v>
          </cell>
          <cell r="AA1016">
            <v>0.25</v>
          </cell>
        </row>
        <row r="1017">
          <cell r="I1017">
            <v>1321</v>
          </cell>
          <cell r="J1017">
            <v>43889.417645699999</v>
          </cell>
          <cell r="P1017">
            <v>2</v>
          </cell>
          <cell r="Q1017">
            <v>1</v>
          </cell>
          <cell r="R1017">
            <v>1</v>
          </cell>
          <cell r="V1017">
            <v>1</v>
          </cell>
          <cell r="W1017">
            <v>1</v>
          </cell>
          <cell r="Y1017">
            <v>1</v>
          </cell>
          <cell r="Z1017">
            <v>364</v>
          </cell>
          <cell r="AA1017">
            <v>0.75</v>
          </cell>
        </row>
        <row r="1018">
          <cell r="I1018">
            <v>1322</v>
          </cell>
          <cell r="J1018">
            <v>23926.932629399998</v>
          </cell>
          <cell r="P1018">
            <v>1</v>
          </cell>
          <cell r="Q1018">
            <v>1</v>
          </cell>
          <cell r="R1018">
            <v>1</v>
          </cell>
          <cell r="V1018">
            <v>1</v>
          </cell>
          <cell r="W1018">
            <v>5</v>
          </cell>
          <cell r="Y1018">
            <v>5</v>
          </cell>
          <cell r="Z1018">
            <v>364</v>
          </cell>
          <cell r="AA1018">
            <v>0.25</v>
          </cell>
        </row>
        <row r="1019">
          <cell r="I1019">
            <v>1323</v>
          </cell>
          <cell r="J1019">
            <v>30628.713585599999</v>
          </cell>
          <cell r="P1019">
            <v>2</v>
          </cell>
          <cell r="Q1019">
            <v>1</v>
          </cell>
          <cell r="R1019">
            <v>1</v>
          </cell>
          <cell r="V1019">
            <v>1</v>
          </cell>
          <cell r="W1019">
            <v>1</v>
          </cell>
          <cell r="Y1019">
            <v>1</v>
          </cell>
          <cell r="Z1019">
            <v>156</v>
          </cell>
          <cell r="AA1019">
            <v>1</v>
          </cell>
        </row>
        <row r="1020">
          <cell r="I1020">
            <v>1325</v>
          </cell>
          <cell r="J1020">
            <v>30571.852247499999</v>
          </cell>
          <cell r="P1020">
            <v>4</v>
          </cell>
          <cell r="Q1020">
            <v>1</v>
          </cell>
          <cell r="R1020">
            <v>1</v>
          </cell>
          <cell r="V1020">
            <v>1</v>
          </cell>
          <cell r="W1020">
            <v>5</v>
          </cell>
          <cell r="Y1020">
            <v>1</v>
          </cell>
          <cell r="Z1020">
            <v>650</v>
          </cell>
          <cell r="AA1020">
            <v>1</v>
          </cell>
        </row>
        <row r="1021">
          <cell r="I1021">
            <v>1326</v>
          </cell>
          <cell r="J1021">
            <v>18408.495966900002</v>
          </cell>
          <cell r="P1021">
            <v>3</v>
          </cell>
          <cell r="Q1021">
            <v>1</v>
          </cell>
          <cell r="R1021">
            <v>1</v>
          </cell>
          <cell r="V1021">
            <v>1</v>
          </cell>
          <cell r="W1021">
            <v>5</v>
          </cell>
          <cell r="Y1021">
            <v>5</v>
          </cell>
          <cell r="Z1021">
            <v>156</v>
          </cell>
          <cell r="AA1021">
            <v>0.75</v>
          </cell>
        </row>
        <row r="1022">
          <cell r="I1022">
            <v>1327</v>
          </cell>
          <cell r="J1022">
            <v>26773.5155462</v>
          </cell>
          <cell r="P1022">
            <v>1</v>
          </cell>
          <cell r="Q1022">
            <v>1</v>
          </cell>
          <cell r="R1022">
            <v>1</v>
          </cell>
          <cell r="V1022">
            <v>1</v>
          </cell>
          <cell r="W1022">
            <v>5</v>
          </cell>
          <cell r="Y1022">
            <v>5</v>
          </cell>
          <cell r="Z1022">
            <v>156</v>
          </cell>
          <cell r="AA1022">
            <v>1</v>
          </cell>
        </row>
        <row r="1023">
          <cell r="I1023">
            <v>1328</v>
          </cell>
          <cell r="J1023">
            <v>3908.1861217999999</v>
          </cell>
          <cell r="P1023">
            <v>6</v>
          </cell>
          <cell r="Q1023">
            <v>1</v>
          </cell>
          <cell r="R1023">
            <v>1</v>
          </cell>
          <cell r="V1023">
            <v>1</v>
          </cell>
          <cell r="W1023">
            <v>5</v>
          </cell>
          <cell r="Y1023">
            <v>5</v>
          </cell>
          <cell r="Z1023">
            <v>364</v>
          </cell>
          <cell r="AA1023">
            <v>0.25</v>
          </cell>
        </row>
        <row r="1024">
          <cell r="I1024">
            <v>1329</v>
          </cell>
          <cell r="J1024">
            <v>27784.543633000001</v>
          </cell>
          <cell r="P1024">
            <v>6</v>
          </cell>
          <cell r="Q1024">
            <v>1</v>
          </cell>
          <cell r="R1024">
            <v>1</v>
          </cell>
          <cell r="V1024">
            <v>1</v>
          </cell>
          <cell r="W1024">
            <v>5</v>
          </cell>
          <cell r="Y1024">
            <v>1</v>
          </cell>
          <cell r="Z1024">
            <v>156</v>
          </cell>
          <cell r="AA1024">
            <v>1</v>
          </cell>
        </row>
        <row r="1025">
          <cell r="I1025">
            <v>1330</v>
          </cell>
          <cell r="J1025">
            <v>30293.0647728</v>
          </cell>
          <cell r="P1025">
            <v>4</v>
          </cell>
          <cell r="Q1025">
            <v>1</v>
          </cell>
          <cell r="R1025">
            <v>1</v>
          </cell>
          <cell r="V1025">
            <v>1</v>
          </cell>
          <cell r="W1025">
            <v>5</v>
          </cell>
          <cell r="Y1025">
            <v>5</v>
          </cell>
          <cell r="Z1025">
            <v>156</v>
          </cell>
          <cell r="AA1025">
            <v>0.75</v>
          </cell>
        </row>
        <row r="1026">
          <cell r="I1026">
            <v>1331</v>
          </cell>
          <cell r="J1026">
            <v>21506.0962765</v>
          </cell>
          <cell r="P1026">
            <v>9</v>
          </cell>
          <cell r="Q1026">
            <v>1</v>
          </cell>
          <cell r="R1026">
            <v>1</v>
          </cell>
          <cell r="V1026">
            <v>1</v>
          </cell>
          <cell r="W1026">
            <v>5</v>
          </cell>
          <cell r="Y1026">
            <v>1</v>
          </cell>
          <cell r="Z1026">
            <v>364</v>
          </cell>
          <cell r="AA1026">
            <v>1</v>
          </cell>
        </row>
        <row r="1027">
          <cell r="I1027">
            <v>1332</v>
          </cell>
          <cell r="J1027">
            <v>5019.3696634999997</v>
          </cell>
          <cell r="P1027">
            <v>1</v>
          </cell>
          <cell r="Q1027">
            <v>1</v>
          </cell>
          <cell r="R1027">
            <v>1</v>
          </cell>
          <cell r="V1027">
            <v>0</v>
          </cell>
          <cell r="W1027">
            <v>99</v>
          </cell>
          <cell r="Y1027">
            <v>1</v>
          </cell>
          <cell r="Z1027">
            <v>156</v>
          </cell>
          <cell r="AA1027">
            <v>0</v>
          </cell>
        </row>
        <row r="1028">
          <cell r="I1028">
            <v>1333</v>
          </cell>
          <cell r="J1028">
            <v>4437.0538379999998</v>
          </cell>
          <cell r="P1028">
            <v>5</v>
          </cell>
          <cell r="Q1028">
            <v>1</v>
          </cell>
          <cell r="R1028">
            <v>1</v>
          </cell>
          <cell r="V1028">
            <v>1</v>
          </cell>
          <cell r="W1028">
            <v>5</v>
          </cell>
          <cell r="Y1028">
            <v>2</v>
          </cell>
          <cell r="Z1028">
            <v>364</v>
          </cell>
          <cell r="AA1028">
            <v>1</v>
          </cell>
        </row>
        <row r="1029">
          <cell r="I1029">
            <v>1334</v>
          </cell>
          <cell r="J1029">
            <v>21655.5292453</v>
          </cell>
          <cell r="P1029">
            <v>5</v>
          </cell>
          <cell r="Q1029">
            <v>1</v>
          </cell>
          <cell r="R1029">
            <v>1</v>
          </cell>
          <cell r="V1029">
            <v>1</v>
          </cell>
          <cell r="W1029">
            <v>1</v>
          </cell>
          <cell r="Y1029">
            <v>2</v>
          </cell>
          <cell r="Z1029">
            <v>364</v>
          </cell>
          <cell r="AA1029">
            <v>1</v>
          </cell>
        </row>
        <row r="1030">
          <cell r="I1030">
            <v>1335</v>
          </cell>
          <cell r="J1030">
            <v>26064.009727600001</v>
          </cell>
          <cell r="P1030">
            <v>5</v>
          </cell>
          <cell r="Q1030">
            <v>1</v>
          </cell>
          <cell r="R1030">
            <v>1</v>
          </cell>
          <cell r="V1030">
            <v>1</v>
          </cell>
          <cell r="W1030">
            <v>5</v>
          </cell>
          <cell r="Y1030">
            <v>5</v>
          </cell>
          <cell r="Z1030">
            <v>364</v>
          </cell>
          <cell r="AA1030">
            <v>1</v>
          </cell>
        </row>
        <row r="1031">
          <cell r="I1031">
            <v>1336</v>
          </cell>
          <cell r="J1031">
            <v>27393.3877464</v>
          </cell>
          <cell r="P1031">
            <v>4</v>
          </cell>
          <cell r="Q1031">
            <v>1</v>
          </cell>
          <cell r="R1031">
            <v>1</v>
          </cell>
          <cell r="V1031">
            <v>1</v>
          </cell>
          <cell r="W1031">
            <v>5</v>
          </cell>
          <cell r="Y1031">
            <v>5</v>
          </cell>
          <cell r="Z1031">
            <v>364</v>
          </cell>
          <cell r="AA1031">
            <v>1</v>
          </cell>
        </row>
        <row r="1032">
          <cell r="I1032">
            <v>1337</v>
          </cell>
          <cell r="J1032">
            <v>26330.6011899</v>
          </cell>
          <cell r="P1032">
            <v>9</v>
          </cell>
          <cell r="Q1032">
            <v>1</v>
          </cell>
          <cell r="R1032">
            <v>1</v>
          </cell>
          <cell r="V1032">
            <v>1</v>
          </cell>
          <cell r="W1032">
            <v>5</v>
          </cell>
          <cell r="Y1032">
            <v>1</v>
          </cell>
          <cell r="Z1032">
            <v>1014</v>
          </cell>
          <cell r="AA1032">
            <v>0.75</v>
          </cell>
        </row>
        <row r="1033">
          <cell r="I1033">
            <v>1338</v>
          </cell>
          <cell r="J1033">
            <v>4537.2950152000003</v>
          </cell>
          <cell r="P1033">
            <v>7</v>
          </cell>
          <cell r="Q1033">
            <v>1</v>
          </cell>
          <cell r="R1033">
            <v>1</v>
          </cell>
          <cell r="V1033">
            <v>1</v>
          </cell>
          <cell r="W1033">
            <v>5</v>
          </cell>
          <cell r="Y1033">
            <v>5</v>
          </cell>
          <cell r="Z1033">
            <v>650</v>
          </cell>
          <cell r="AA1033">
            <v>1</v>
          </cell>
        </row>
        <row r="1034">
          <cell r="I1034">
            <v>1339</v>
          </cell>
          <cell r="J1034">
            <v>23508.990384500001</v>
          </cell>
          <cell r="P1034">
            <v>3</v>
          </cell>
          <cell r="Q1034">
            <v>1</v>
          </cell>
          <cell r="R1034">
            <v>1</v>
          </cell>
          <cell r="V1034">
            <v>0</v>
          </cell>
          <cell r="W1034">
            <v>99</v>
          </cell>
          <cell r="Y1034">
            <v>5</v>
          </cell>
          <cell r="Z1034">
            <v>156</v>
          </cell>
          <cell r="AA1034">
            <v>0</v>
          </cell>
        </row>
        <row r="1035">
          <cell r="I1035">
            <v>1340</v>
          </cell>
          <cell r="J1035">
            <v>28307.109681800001</v>
          </cell>
          <cell r="P1035">
            <v>8</v>
          </cell>
          <cell r="Q1035">
            <v>1</v>
          </cell>
          <cell r="R1035">
            <v>1</v>
          </cell>
          <cell r="V1035">
            <v>1</v>
          </cell>
          <cell r="W1035">
            <v>5</v>
          </cell>
          <cell r="Y1035">
            <v>5</v>
          </cell>
          <cell r="Z1035">
            <v>650</v>
          </cell>
          <cell r="AA1035">
            <v>1</v>
          </cell>
        </row>
        <row r="1036">
          <cell r="I1036">
            <v>1341</v>
          </cell>
          <cell r="J1036">
            <v>28781.905397499999</v>
          </cell>
          <cell r="P1036">
            <v>5</v>
          </cell>
          <cell r="Q1036">
            <v>1</v>
          </cell>
          <cell r="R1036">
            <v>1</v>
          </cell>
          <cell r="V1036">
            <v>1</v>
          </cell>
          <cell r="W1036">
            <v>5</v>
          </cell>
          <cell r="Y1036">
            <v>1</v>
          </cell>
          <cell r="Z1036">
            <v>156</v>
          </cell>
          <cell r="AA1036">
            <v>1</v>
          </cell>
        </row>
        <row r="1037">
          <cell r="I1037">
            <v>1342</v>
          </cell>
          <cell r="J1037">
            <v>25355.7065711</v>
          </cell>
          <cell r="P1037">
            <v>5</v>
          </cell>
          <cell r="Q1037">
            <v>1</v>
          </cell>
          <cell r="R1037">
            <v>1</v>
          </cell>
          <cell r="V1037">
            <v>1</v>
          </cell>
          <cell r="W1037">
            <v>5</v>
          </cell>
          <cell r="Y1037">
            <v>3</v>
          </cell>
          <cell r="Z1037">
            <v>156</v>
          </cell>
          <cell r="AA1037">
            <v>1</v>
          </cell>
        </row>
        <row r="1038">
          <cell r="I1038">
            <v>1344</v>
          </cell>
          <cell r="J1038">
            <v>4190.6125153000003</v>
          </cell>
          <cell r="P1038">
            <v>4</v>
          </cell>
          <cell r="Q1038">
            <v>1</v>
          </cell>
          <cell r="R1038">
            <v>1</v>
          </cell>
          <cell r="V1038">
            <v>1</v>
          </cell>
          <cell r="W1038">
            <v>5</v>
          </cell>
          <cell r="Y1038">
            <v>5</v>
          </cell>
          <cell r="Z1038">
            <v>156</v>
          </cell>
          <cell r="AA1038">
            <v>1</v>
          </cell>
        </row>
        <row r="1039">
          <cell r="I1039">
            <v>1346</v>
          </cell>
          <cell r="J1039">
            <v>27912.918707500001</v>
          </cell>
          <cell r="P1039">
            <v>4</v>
          </cell>
          <cell r="Q1039">
            <v>1</v>
          </cell>
          <cell r="R1039">
            <v>1</v>
          </cell>
          <cell r="V1039">
            <v>1</v>
          </cell>
          <cell r="W1039">
            <v>5</v>
          </cell>
          <cell r="Y1039">
            <v>5</v>
          </cell>
          <cell r="Z1039">
            <v>364</v>
          </cell>
          <cell r="AA1039">
            <v>1</v>
          </cell>
        </row>
        <row r="1040">
          <cell r="I1040">
            <v>1349</v>
          </cell>
          <cell r="J1040">
            <v>28107.329489799999</v>
          </cell>
          <cell r="P1040">
            <v>3</v>
          </cell>
          <cell r="Q1040">
            <v>1</v>
          </cell>
          <cell r="R1040">
            <v>1</v>
          </cell>
          <cell r="V1040">
            <v>1</v>
          </cell>
          <cell r="W1040">
            <v>1</v>
          </cell>
          <cell r="Y1040">
            <v>1</v>
          </cell>
          <cell r="Z1040">
            <v>364</v>
          </cell>
          <cell r="AA1040">
            <v>1</v>
          </cell>
        </row>
        <row r="1041">
          <cell r="I1041">
            <v>1350</v>
          </cell>
          <cell r="J1041">
            <v>24392.687196800001</v>
          </cell>
          <cell r="P1041">
            <v>9</v>
          </cell>
          <cell r="Q1041">
            <v>1</v>
          </cell>
          <cell r="R1041">
            <v>1</v>
          </cell>
          <cell r="V1041">
            <v>1</v>
          </cell>
          <cell r="W1041">
            <v>5</v>
          </cell>
          <cell r="Y1041">
            <v>5</v>
          </cell>
          <cell r="Z1041">
            <v>156</v>
          </cell>
          <cell r="AA1041">
            <v>1</v>
          </cell>
        </row>
        <row r="1042">
          <cell r="I1042">
            <v>1351</v>
          </cell>
          <cell r="J1042">
            <v>6877.4191037000001</v>
          </cell>
          <cell r="P1042">
            <v>1</v>
          </cell>
          <cell r="Q1042">
            <v>1</v>
          </cell>
          <cell r="R1042">
            <v>1</v>
          </cell>
          <cell r="V1042">
            <v>1</v>
          </cell>
          <cell r="W1042">
            <v>1</v>
          </cell>
          <cell r="Y1042">
            <v>1</v>
          </cell>
          <cell r="Z1042">
            <v>364</v>
          </cell>
          <cell r="AA1042">
            <v>1</v>
          </cell>
        </row>
        <row r="1043">
          <cell r="I1043">
            <v>1352</v>
          </cell>
          <cell r="J1043">
            <v>31305.561627899999</v>
          </cell>
          <cell r="P1043">
            <v>2</v>
          </cell>
          <cell r="Q1043">
            <v>1</v>
          </cell>
          <cell r="R1043">
            <v>1</v>
          </cell>
          <cell r="V1043">
            <v>1</v>
          </cell>
          <cell r="W1043">
            <v>5</v>
          </cell>
          <cell r="Y1043">
            <v>1</v>
          </cell>
          <cell r="Z1043">
            <v>650</v>
          </cell>
          <cell r="AA1043">
            <v>0.75</v>
          </cell>
        </row>
        <row r="1044">
          <cell r="I1044">
            <v>1353</v>
          </cell>
          <cell r="J1044">
            <v>19117.751035099998</v>
          </cell>
          <cell r="P1044">
            <v>5</v>
          </cell>
          <cell r="Q1044">
            <v>1</v>
          </cell>
          <cell r="R1044">
            <v>1</v>
          </cell>
          <cell r="V1044">
            <v>1</v>
          </cell>
          <cell r="W1044">
            <v>5</v>
          </cell>
          <cell r="Y1044">
            <v>1</v>
          </cell>
          <cell r="Z1044">
            <v>31.2</v>
          </cell>
          <cell r="AA1044">
            <v>0.25</v>
          </cell>
        </row>
        <row r="1045">
          <cell r="I1045">
            <v>1354</v>
          </cell>
          <cell r="J1045">
            <v>27168.8156924</v>
          </cell>
          <cell r="P1045">
            <v>5</v>
          </cell>
          <cell r="Q1045">
            <v>1</v>
          </cell>
          <cell r="R1045">
            <v>1</v>
          </cell>
          <cell r="V1045">
            <v>1</v>
          </cell>
          <cell r="W1045">
            <v>1</v>
          </cell>
          <cell r="Y1045">
            <v>1</v>
          </cell>
          <cell r="Z1045">
            <v>364</v>
          </cell>
          <cell r="AA1045">
            <v>0.25</v>
          </cell>
        </row>
        <row r="1046">
          <cell r="I1046">
            <v>1355</v>
          </cell>
          <cell r="J1046">
            <v>37701.842004899998</v>
          </cell>
          <cell r="P1046">
            <v>2</v>
          </cell>
          <cell r="Q1046">
            <v>1</v>
          </cell>
          <cell r="R1046">
            <v>1</v>
          </cell>
          <cell r="V1046">
            <v>1</v>
          </cell>
          <cell r="W1046">
            <v>5</v>
          </cell>
          <cell r="Y1046">
            <v>1</v>
          </cell>
          <cell r="Z1046">
            <v>156</v>
          </cell>
          <cell r="AA1046">
            <v>1</v>
          </cell>
        </row>
        <row r="1047">
          <cell r="I1047">
            <v>1358</v>
          </cell>
          <cell r="J1047">
            <v>36630.783188900001</v>
          </cell>
          <cell r="P1047">
            <v>4</v>
          </cell>
          <cell r="Q1047">
            <v>1</v>
          </cell>
          <cell r="R1047">
            <v>1</v>
          </cell>
          <cell r="V1047">
            <v>1</v>
          </cell>
          <cell r="W1047">
            <v>5</v>
          </cell>
          <cell r="Y1047">
            <v>1</v>
          </cell>
          <cell r="Z1047">
            <v>650</v>
          </cell>
          <cell r="AA1047">
            <v>1</v>
          </cell>
        </row>
        <row r="1048">
          <cell r="I1048">
            <v>1360</v>
          </cell>
          <cell r="J1048">
            <v>31433.2326613</v>
          </cell>
          <cell r="P1048">
            <v>10</v>
          </cell>
          <cell r="Q1048">
            <v>1</v>
          </cell>
          <cell r="R1048">
            <v>1</v>
          </cell>
          <cell r="V1048">
            <v>1</v>
          </cell>
          <cell r="W1048">
            <v>5</v>
          </cell>
          <cell r="Y1048">
            <v>5</v>
          </cell>
          <cell r="Z1048">
            <v>1014</v>
          </cell>
          <cell r="AA1048">
            <v>0.75</v>
          </cell>
        </row>
        <row r="1049">
          <cell r="I1049">
            <v>1361</v>
          </cell>
          <cell r="J1049">
            <v>22796.989204400001</v>
          </cell>
          <cell r="P1049">
            <v>5</v>
          </cell>
          <cell r="Q1049">
            <v>1</v>
          </cell>
          <cell r="R1049">
            <v>1</v>
          </cell>
          <cell r="V1049">
            <v>1</v>
          </cell>
          <cell r="W1049">
            <v>1</v>
          </cell>
          <cell r="Y1049">
            <v>1</v>
          </cell>
          <cell r="Z1049">
            <v>156</v>
          </cell>
          <cell r="AA1049">
            <v>0.75</v>
          </cell>
        </row>
        <row r="1050">
          <cell r="I1050">
            <v>1362</v>
          </cell>
          <cell r="J1050">
            <v>14381.723750200001</v>
          </cell>
          <cell r="P1050">
            <v>2</v>
          </cell>
          <cell r="Q1050">
            <v>1</v>
          </cell>
          <cell r="R1050">
            <v>1</v>
          </cell>
          <cell r="V1050">
            <v>1</v>
          </cell>
          <cell r="W1050">
            <v>5</v>
          </cell>
          <cell r="Y1050">
            <v>3</v>
          </cell>
          <cell r="Z1050">
            <v>650</v>
          </cell>
          <cell r="AA1050">
            <v>1</v>
          </cell>
        </row>
        <row r="1051">
          <cell r="I1051">
            <v>1363</v>
          </cell>
          <cell r="J1051">
            <v>20537.7278816</v>
          </cell>
          <cell r="P1051">
            <v>2</v>
          </cell>
          <cell r="Q1051">
            <v>1</v>
          </cell>
          <cell r="R1051">
            <v>1</v>
          </cell>
          <cell r="V1051">
            <v>1</v>
          </cell>
          <cell r="W1051">
            <v>1</v>
          </cell>
          <cell r="Y1051">
            <v>1</v>
          </cell>
          <cell r="Z1051">
            <v>650</v>
          </cell>
          <cell r="AA1051">
            <v>1</v>
          </cell>
        </row>
        <row r="1052">
          <cell r="I1052">
            <v>1364</v>
          </cell>
          <cell r="J1052">
            <v>29329.387293700001</v>
          </cell>
          <cell r="P1052">
            <v>5</v>
          </cell>
          <cell r="Q1052">
            <v>1</v>
          </cell>
          <cell r="R1052">
            <v>1</v>
          </cell>
          <cell r="V1052">
            <v>1</v>
          </cell>
          <cell r="W1052">
            <v>1</v>
          </cell>
          <cell r="Y1052">
            <v>1</v>
          </cell>
          <cell r="Z1052">
            <v>156</v>
          </cell>
          <cell r="AA1052">
            <v>0.75</v>
          </cell>
        </row>
        <row r="1053">
          <cell r="I1053">
            <v>1365</v>
          </cell>
          <cell r="J1053">
            <v>29678.9003519</v>
          </cell>
          <cell r="P1053">
            <v>7</v>
          </cell>
          <cell r="Q1053">
            <v>1</v>
          </cell>
          <cell r="R1053">
            <v>1</v>
          </cell>
          <cell r="V1053">
            <v>1</v>
          </cell>
          <cell r="W1053">
            <v>5</v>
          </cell>
          <cell r="Y1053">
            <v>1</v>
          </cell>
          <cell r="Z1053">
            <v>364</v>
          </cell>
          <cell r="AA1053">
            <v>1</v>
          </cell>
        </row>
        <row r="1054">
          <cell r="I1054">
            <v>1366</v>
          </cell>
          <cell r="J1054">
            <v>31305.561627899999</v>
          </cell>
          <cell r="P1054">
            <v>4</v>
          </cell>
          <cell r="Q1054">
            <v>1</v>
          </cell>
          <cell r="R1054">
            <v>1</v>
          </cell>
          <cell r="V1054">
            <v>1</v>
          </cell>
          <cell r="W1054">
            <v>1</v>
          </cell>
          <cell r="Y1054">
            <v>1</v>
          </cell>
          <cell r="Z1054">
            <v>156</v>
          </cell>
          <cell r="AA1054">
            <v>1</v>
          </cell>
        </row>
        <row r="1055">
          <cell r="I1055">
            <v>1367</v>
          </cell>
          <cell r="J1055">
            <v>24902.138019099999</v>
          </cell>
          <cell r="P1055">
            <v>1</v>
          </cell>
          <cell r="Q1055">
            <v>1</v>
          </cell>
          <cell r="R1055">
            <v>1</v>
          </cell>
          <cell r="V1055">
            <v>1</v>
          </cell>
          <cell r="W1055">
            <v>5</v>
          </cell>
          <cell r="Y1055">
            <v>5</v>
          </cell>
          <cell r="Z1055">
            <v>156</v>
          </cell>
          <cell r="AA1055">
            <v>1</v>
          </cell>
        </row>
        <row r="1056">
          <cell r="I1056">
            <v>1368</v>
          </cell>
          <cell r="J1056">
            <v>28333.537114800001</v>
          </cell>
          <cell r="P1056">
            <v>10</v>
          </cell>
          <cell r="Q1056">
            <v>1</v>
          </cell>
          <cell r="R1056">
            <v>1</v>
          </cell>
          <cell r="V1056">
            <v>1</v>
          </cell>
          <cell r="W1056">
            <v>5</v>
          </cell>
          <cell r="Y1056">
            <v>1</v>
          </cell>
          <cell r="Z1056">
            <v>156</v>
          </cell>
          <cell r="AA1056">
            <v>1</v>
          </cell>
        </row>
        <row r="1057">
          <cell r="I1057">
            <v>1370</v>
          </cell>
          <cell r="J1057">
            <v>24273.850862300002</v>
          </cell>
          <cell r="P1057">
            <v>3</v>
          </cell>
          <cell r="Q1057">
            <v>1</v>
          </cell>
          <cell r="R1057">
            <v>1</v>
          </cell>
          <cell r="V1057">
            <v>1</v>
          </cell>
          <cell r="W1057">
            <v>1</v>
          </cell>
          <cell r="Y1057">
            <v>1</v>
          </cell>
          <cell r="Z1057">
            <v>364</v>
          </cell>
          <cell r="AA1057">
            <v>1</v>
          </cell>
        </row>
        <row r="1058">
          <cell r="I1058">
            <v>1371</v>
          </cell>
          <cell r="J1058">
            <v>30983.232417499999</v>
          </cell>
          <cell r="P1058">
            <v>7</v>
          </cell>
          <cell r="Q1058">
            <v>1</v>
          </cell>
          <cell r="R1058">
            <v>1</v>
          </cell>
          <cell r="V1058">
            <v>1</v>
          </cell>
          <cell r="W1058">
            <v>5</v>
          </cell>
          <cell r="Y1058">
            <v>5</v>
          </cell>
          <cell r="Z1058">
            <v>364</v>
          </cell>
          <cell r="AA1058">
            <v>1</v>
          </cell>
        </row>
        <row r="1059">
          <cell r="I1059">
            <v>1373</v>
          </cell>
          <cell r="J1059">
            <v>33225.585948599997</v>
          </cell>
          <cell r="P1059">
            <v>5</v>
          </cell>
          <cell r="Q1059">
            <v>1</v>
          </cell>
          <cell r="R1059">
            <v>1</v>
          </cell>
          <cell r="V1059">
            <v>1</v>
          </cell>
          <cell r="W1059">
            <v>1</v>
          </cell>
          <cell r="Y1059">
            <v>1</v>
          </cell>
          <cell r="Z1059">
            <v>364</v>
          </cell>
          <cell r="AA1059">
            <v>0.75</v>
          </cell>
        </row>
        <row r="1060">
          <cell r="I1060">
            <v>1374</v>
          </cell>
          <cell r="J1060">
            <v>29248.476332400001</v>
          </cell>
          <cell r="P1060">
            <v>5</v>
          </cell>
          <cell r="Q1060">
            <v>1</v>
          </cell>
          <cell r="R1060">
            <v>1</v>
          </cell>
          <cell r="V1060">
            <v>1</v>
          </cell>
          <cell r="W1060">
            <v>5</v>
          </cell>
          <cell r="Y1060">
            <v>1</v>
          </cell>
          <cell r="Z1060">
            <v>364</v>
          </cell>
          <cell r="AA1060">
            <v>1</v>
          </cell>
        </row>
        <row r="1061">
          <cell r="I1061">
            <v>1376</v>
          </cell>
          <cell r="J1061">
            <v>26330.6011899</v>
          </cell>
          <cell r="P1061">
            <v>8</v>
          </cell>
          <cell r="Q1061">
            <v>1</v>
          </cell>
          <cell r="R1061">
            <v>1</v>
          </cell>
          <cell r="V1061">
            <v>1</v>
          </cell>
          <cell r="W1061">
            <v>5</v>
          </cell>
          <cell r="Y1061">
            <v>1</v>
          </cell>
          <cell r="Z1061">
            <v>1014</v>
          </cell>
          <cell r="AA1061">
            <v>0.75</v>
          </cell>
        </row>
        <row r="1062">
          <cell r="I1062">
            <v>1377</v>
          </cell>
          <cell r="J1062">
            <v>26641.865600000001</v>
          </cell>
          <cell r="P1062">
            <v>1</v>
          </cell>
          <cell r="Q1062">
            <v>1</v>
          </cell>
          <cell r="R1062">
            <v>1</v>
          </cell>
          <cell r="V1062">
            <v>1</v>
          </cell>
          <cell r="W1062">
            <v>5</v>
          </cell>
          <cell r="Y1062">
            <v>3</v>
          </cell>
          <cell r="Z1062">
            <v>650</v>
          </cell>
          <cell r="AA1062">
            <v>1</v>
          </cell>
        </row>
        <row r="1063">
          <cell r="I1063">
            <v>1378</v>
          </cell>
          <cell r="J1063">
            <v>4440.0636246000004</v>
          </cell>
          <cell r="P1063">
            <v>1</v>
          </cell>
          <cell r="Q1063">
            <v>1</v>
          </cell>
          <cell r="R1063">
            <v>1</v>
          </cell>
          <cell r="V1063">
            <v>1</v>
          </cell>
          <cell r="W1063">
            <v>1</v>
          </cell>
          <cell r="Y1063">
            <v>1</v>
          </cell>
          <cell r="Z1063">
            <v>364</v>
          </cell>
          <cell r="AA1063">
            <v>1</v>
          </cell>
        </row>
        <row r="1064">
          <cell r="I1064">
            <v>1380</v>
          </cell>
          <cell r="J1064">
            <v>3283.3149364999999</v>
          </cell>
          <cell r="P1064">
            <v>8</v>
          </cell>
          <cell r="Q1064">
            <v>1</v>
          </cell>
          <cell r="R1064">
            <v>1</v>
          </cell>
          <cell r="V1064">
            <v>1</v>
          </cell>
          <cell r="W1064">
            <v>5</v>
          </cell>
          <cell r="Y1064">
            <v>5</v>
          </cell>
          <cell r="Z1064">
            <v>156</v>
          </cell>
          <cell r="AA1064">
            <v>1</v>
          </cell>
        </row>
        <row r="1065">
          <cell r="I1065">
            <v>1381</v>
          </cell>
          <cell r="J1065">
            <v>3434.5828284999998</v>
          </cell>
          <cell r="P1065">
            <v>5</v>
          </cell>
          <cell r="Q1065">
            <v>1</v>
          </cell>
          <cell r="R1065">
            <v>1</v>
          </cell>
          <cell r="V1065">
            <v>1</v>
          </cell>
          <cell r="W1065">
            <v>5</v>
          </cell>
          <cell r="Y1065">
            <v>1</v>
          </cell>
          <cell r="Z1065">
            <v>156</v>
          </cell>
          <cell r="AA1065">
            <v>1</v>
          </cell>
        </row>
        <row r="1066">
          <cell r="I1066">
            <v>1382</v>
          </cell>
          <cell r="J1066">
            <v>15451.990414399999</v>
          </cell>
          <cell r="P1066">
            <v>1</v>
          </cell>
          <cell r="Q1066">
            <v>1</v>
          </cell>
          <cell r="R1066">
            <v>1</v>
          </cell>
          <cell r="V1066">
            <v>1</v>
          </cell>
          <cell r="W1066">
            <v>5</v>
          </cell>
          <cell r="Y1066">
            <v>1</v>
          </cell>
          <cell r="Z1066">
            <v>156</v>
          </cell>
          <cell r="AA1066">
            <v>0.75</v>
          </cell>
        </row>
        <row r="1067">
          <cell r="I1067">
            <v>1383</v>
          </cell>
          <cell r="J1067">
            <v>22736.172511600002</v>
          </cell>
          <cell r="P1067">
            <v>7</v>
          </cell>
          <cell r="Q1067">
            <v>1</v>
          </cell>
          <cell r="R1067">
            <v>1</v>
          </cell>
          <cell r="V1067">
            <v>1</v>
          </cell>
          <cell r="W1067">
            <v>5</v>
          </cell>
          <cell r="Y1067">
            <v>3</v>
          </cell>
          <cell r="Z1067">
            <v>156</v>
          </cell>
          <cell r="AA1067">
            <v>1</v>
          </cell>
        </row>
        <row r="1068">
          <cell r="I1068">
            <v>1384</v>
          </cell>
          <cell r="J1068">
            <v>24921.096893599999</v>
          </cell>
          <cell r="P1068">
            <v>1</v>
          </cell>
          <cell r="Q1068">
            <v>1</v>
          </cell>
          <cell r="R1068">
            <v>1</v>
          </cell>
          <cell r="V1068">
            <v>1</v>
          </cell>
          <cell r="W1068">
            <v>1</v>
          </cell>
          <cell r="Y1068">
            <v>1</v>
          </cell>
          <cell r="Z1068">
            <v>364</v>
          </cell>
          <cell r="AA1068">
            <v>1</v>
          </cell>
        </row>
        <row r="1069">
          <cell r="I1069">
            <v>1385</v>
          </cell>
          <cell r="J1069">
            <v>36752.874409099997</v>
          </cell>
          <cell r="P1069">
            <v>4</v>
          </cell>
          <cell r="Q1069">
            <v>1</v>
          </cell>
          <cell r="R1069">
            <v>1</v>
          </cell>
          <cell r="V1069">
            <v>1</v>
          </cell>
          <cell r="W1069">
            <v>5</v>
          </cell>
          <cell r="Y1069">
            <v>5</v>
          </cell>
          <cell r="Z1069">
            <v>156</v>
          </cell>
          <cell r="AA1069">
            <v>0.75</v>
          </cell>
        </row>
        <row r="1070">
          <cell r="I1070">
            <v>1386</v>
          </cell>
          <cell r="J1070">
            <v>26418.2146015</v>
          </cell>
          <cell r="P1070">
            <v>9</v>
          </cell>
          <cell r="Q1070">
            <v>1</v>
          </cell>
          <cell r="R1070">
            <v>1</v>
          </cell>
          <cell r="V1070">
            <v>1</v>
          </cell>
          <cell r="W1070">
            <v>5</v>
          </cell>
          <cell r="Y1070">
            <v>5</v>
          </cell>
          <cell r="Z1070">
            <v>364</v>
          </cell>
          <cell r="AA1070">
            <v>1</v>
          </cell>
        </row>
        <row r="1071">
          <cell r="I1071">
            <v>1388</v>
          </cell>
          <cell r="J1071">
            <v>21532.4592505</v>
          </cell>
          <cell r="P1071">
            <v>1</v>
          </cell>
          <cell r="Q1071">
            <v>1</v>
          </cell>
          <cell r="R1071">
            <v>1</v>
          </cell>
          <cell r="V1071">
            <v>0</v>
          </cell>
          <cell r="W1071">
            <v>99</v>
          </cell>
          <cell r="Y1071">
            <v>5</v>
          </cell>
          <cell r="Z1071">
            <v>364</v>
          </cell>
          <cell r="AA1071">
            <v>0</v>
          </cell>
        </row>
        <row r="1072">
          <cell r="I1072">
            <v>1389</v>
          </cell>
          <cell r="J1072">
            <v>43193.479292000004</v>
          </cell>
          <cell r="P1072">
            <v>3</v>
          </cell>
          <cell r="Q1072">
            <v>1</v>
          </cell>
          <cell r="R1072">
            <v>1</v>
          </cell>
          <cell r="V1072">
            <v>0</v>
          </cell>
          <cell r="W1072">
            <v>99</v>
          </cell>
          <cell r="Y1072">
            <v>1</v>
          </cell>
          <cell r="Z1072">
            <v>156</v>
          </cell>
          <cell r="AA1072">
            <v>0</v>
          </cell>
        </row>
        <row r="1073">
          <cell r="I1073">
            <v>1390</v>
          </cell>
          <cell r="J1073">
            <v>3323.5079773000002</v>
          </cell>
          <cell r="P1073">
            <v>2</v>
          </cell>
          <cell r="Q1073">
            <v>1</v>
          </cell>
          <cell r="R1073">
            <v>1</v>
          </cell>
          <cell r="V1073">
            <v>1</v>
          </cell>
          <cell r="W1073">
            <v>5</v>
          </cell>
          <cell r="Y1073">
            <v>3</v>
          </cell>
          <cell r="Z1073">
            <v>364</v>
          </cell>
          <cell r="AA1073">
            <v>0.75</v>
          </cell>
        </row>
        <row r="1074">
          <cell r="I1074">
            <v>1392</v>
          </cell>
          <cell r="J1074">
            <v>38410.154929600001</v>
          </cell>
          <cell r="P1074">
            <v>9</v>
          </cell>
          <cell r="Q1074">
            <v>1</v>
          </cell>
          <cell r="R1074">
            <v>1</v>
          </cell>
          <cell r="V1074">
            <v>1</v>
          </cell>
          <cell r="W1074">
            <v>5</v>
          </cell>
          <cell r="Y1074">
            <v>5</v>
          </cell>
          <cell r="Z1074">
            <v>156</v>
          </cell>
          <cell r="AA1074">
            <v>1</v>
          </cell>
        </row>
        <row r="1075">
          <cell r="I1075">
            <v>1394</v>
          </cell>
          <cell r="J1075">
            <v>24610.648156800002</v>
          </cell>
          <cell r="P1075">
            <v>3</v>
          </cell>
          <cell r="Q1075">
            <v>1</v>
          </cell>
          <cell r="R1075">
            <v>1</v>
          </cell>
          <cell r="V1075">
            <v>1</v>
          </cell>
          <cell r="W1075">
            <v>5</v>
          </cell>
          <cell r="Y1075">
            <v>1</v>
          </cell>
          <cell r="Z1075">
            <v>364</v>
          </cell>
          <cell r="AA1075">
            <v>1</v>
          </cell>
        </row>
        <row r="1076">
          <cell r="I1076">
            <v>1396</v>
          </cell>
          <cell r="J1076">
            <v>20600.421940100001</v>
          </cell>
          <cell r="P1076">
            <v>1</v>
          </cell>
          <cell r="Q1076">
            <v>1</v>
          </cell>
          <cell r="R1076">
            <v>1</v>
          </cell>
          <cell r="V1076">
            <v>1</v>
          </cell>
          <cell r="W1076">
            <v>5</v>
          </cell>
          <cell r="Y1076">
            <v>1</v>
          </cell>
          <cell r="Z1076">
            <v>31.2</v>
          </cell>
          <cell r="AA1076">
            <v>1</v>
          </cell>
        </row>
        <row r="1077">
          <cell r="I1077">
            <v>1397</v>
          </cell>
          <cell r="J1077">
            <v>23816.7562808</v>
          </cell>
          <cell r="P1077">
            <v>1</v>
          </cell>
          <cell r="Q1077">
            <v>1</v>
          </cell>
          <cell r="R1077">
            <v>1</v>
          </cell>
          <cell r="V1077">
            <v>1</v>
          </cell>
          <cell r="W1077">
            <v>5</v>
          </cell>
          <cell r="Y1077">
            <v>1</v>
          </cell>
          <cell r="Z1077">
            <v>364</v>
          </cell>
          <cell r="AA1077">
            <v>1</v>
          </cell>
        </row>
        <row r="1078">
          <cell r="I1078">
            <v>1399</v>
          </cell>
          <cell r="J1078">
            <v>20160.602697800001</v>
          </cell>
          <cell r="P1078">
            <v>10</v>
          </cell>
          <cell r="Q1078">
            <v>1</v>
          </cell>
          <cell r="R1078">
            <v>1</v>
          </cell>
          <cell r="V1078">
            <v>1</v>
          </cell>
          <cell r="W1078">
            <v>1</v>
          </cell>
          <cell r="Y1078">
            <v>1</v>
          </cell>
          <cell r="Z1078">
            <v>156</v>
          </cell>
          <cell r="AA1078">
            <v>1</v>
          </cell>
        </row>
        <row r="1079">
          <cell r="I1079">
            <v>1400</v>
          </cell>
          <cell r="J1079">
            <v>24239.041636000002</v>
          </cell>
          <cell r="P1079">
            <v>1</v>
          </cell>
          <cell r="Q1079">
            <v>1</v>
          </cell>
          <cell r="R1079">
            <v>1</v>
          </cell>
          <cell r="V1079">
            <v>1</v>
          </cell>
          <cell r="W1079">
            <v>5</v>
          </cell>
          <cell r="Y1079">
            <v>2</v>
          </cell>
          <cell r="Z1079">
            <v>156</v>
          </cell>
          <cell r="AA1079">
            <v>1</v>
          </cell>
        </row>
        <row r="1080">
          <cell r="I1080">
            <v>1401</v>
          </cell>
          <cell r="J1080">
            <v>27611.6719357</v>
          </cell>
          <cell r="P1080">
            <v>8</v>
          </cell>
          <cell r="Q1080">
            <v>1</v>
          </cell>
          <cell r="R1080">
            <v>1</v>
          </cell>
          <cell r="V1080">
            <v>1</v>
          </cell>
          <cell r="W1080">
            <v>5</v>
          </cell>
          <cell r="Y1080">
            <v>5</v>
          </cell>
          <cell r="Z1080">
            <v>156</v>
          </cell>
          <cell r="AA1080">
            <v>1</v>
          </cell>
        </row>
        <row r="1081">
          <cell r="I1081">
            <v>1403</v>
          </cell>
          <cell r="J1081">
            <v>27475.725528200001</v>
          </cell>
          <cell r="P1081">
            <v>8</v>
          </cell>
          <cell r="Q1081">
            <v>1</v>
          </cell>
          <cell r="R1081">
            <v>1</v>
          </cell>
          <cell r="V1081">
            <v>1</v>
          </cell>
          <cell r="W1081">
            <v>5</v>
          </cell>
          <cell r="Y1081">
            <v>1</v>
          </cell>
          <cell r="Z1081">
            <v>156</v>
          </cell>
          <cell r="AA1081">
            <v>1</v>
          </cell>
        </row>
        <row r="1082">
          <cell r="I1082">
            <v>1404</v>
          </cell>
          <cell r="J1082">
            <v>39548.736914100002</v>
          </cell>
          <cell r="P1082">
            <v>8</v>
          </cell>
          <cell r="Q1082">
            <v>1</v>
          </cell>
          <cell r="R1082">
            <v>1</v>
          </cell>
          <cell r="V1082">
            <v>1</v>
          </cell>
          <cell r="W1082">
            <v>5</v>
          </cell>
          <cell r="Y1082">
            <v>5</v>
          </cell>
          <cell r="Z1082">
            <v>156</v>
          </cell>
          <cell r="AA1082">
            <v>1</v>
          </cell>
        </row>
        <row r="1083">
          <cell r="I1083">
            <v>1405</v>
          </cell>
          <cell r="J1083">
            <v>26362.7426122</v>
          </cell>
          <cell r="P1083">
            <v>8</v>
          </cell>
          <cell r="Q1083">
            <v>1</v>
          </cell>
          <cell r="R1083">
            <v>1</v>
          </cell>
          <cell r="V1083">
            <v>1</v>
          </cell>
          <cell r="W1083">
            <v>1</v>
          </cell>
          <cell r="Y1083">
            <v>1</v>
          </cell>
          <cell r="Z1083">
            <v>364</v>
          </cell>
          <cell r="AA1083">
            <v>1</v>
          </cell>
        </row>
        <row r="1084">
          <cell r="I1084">
            <v>1406</v>
          </cell>
          <cell r="J1084">
            <v>22789.4670181</v>
          </cell>
          <cell r="P1084">
            <v>9</v>
          </cell>
          <cell r="Q1084">
            <v>1</v>
          </cell>
          <cell r="R1084">
            <v>1</v>
          </cell>
          <cell r="V1084">
            <v>1</v>
          </cell>
          <cell r="W1084">
            <v>5</v>
          </cell>
          <cell r="Y1084">
            <v>2</v>
          </cell>
          <cell r="Z1084">
            <v>156</v>
          </cell>
          <cell r="AA1084">
            <v>0.75</v>
          </cell>
        </row>
        <row r="1085">
          <cell r="I1085">
            <v>1408</v>
          </cell>
          <cell r="J1085">
            <v>27075.057486199999</v>
          </cell>
          <cell r="P1085">
            <v>5</v>
          </cell>
          <cell r="Q1085">
            <v>1</v>
          </cell>
          <cell r="R1085">
            <v>1</v>
          </cell>
          <cell r="V1085">
            <v>1</v>
          </cell>
          <cell r="W1085">
            <v>5</v>
          </cell>
          <cell r="Y1085">
            <v>5</v>
          </cell>
          <cell r="Z1085">
            <v>650</v>
          </cell>
          <cell r="AA1085">
            <v>0.75</v>
          </cell>
        </row>
        <row r="1086">
          <cell r="I1086">
            <v>1409</v>
          </cell>
          <cell r="J1086">
            <v>31474.754327800001</v>
          </cell>
          <cell r="P1086">
            <v>7</v>
          </cell>
          <cell r="Q1086">
            <v>1</v>
          </cell>
          <cell r="R1086">
            <v>1</v>
          </cell>
          <cell r="V1086">
            <v>1</v>
          </cell>
          <cell r="W1086">
            <v>5</v>
          </cell>
          <cell r="Y1086">
            <v>5</v>
          </cell>
          <cell r="Z1086">
            <v>364</v>
          </cell>
          <cell r="AA1086">
            <v>1</v>
          </cell>
        </row>
        <row r="1087">
          <cell r="I1087">
            <v>1410</v>
          </cell>
          <cell r="J1087">
            <v>17489.417880199999</v>
          </cell>
          <cell r="P1087">
            <v>1</v>
          </cell>
          <cell r="Q1087">
            <v>1</v>
          </cell>
          <cell r="R1087">
            <v>1</v>
          </cell>
          <cell r="V1087">
            <v>1</v>
          </cell>
          <cell r="W1087">
            <v>1</v>
          </cell>
          <cell r="Y1087">
            <v>1</v>
          </cell>
          <cell r="Z1087">
            <v>364</v>
          </cell>
          <cell r="AA1087">
            <v>1</v>
          </cell>
        </row>
        <row r="1088">
          <cell r="I1088">
            <v>1411</v>
          </cell>
          <cell r="J1088">
            <v>25955.156549700001</v>
          </cell>
          <cell r="P1088">
            <v>2</v>
          </cell>
          <cell r="Q1088">
            <v>1</v>
          </cell>
          <cell r="R1088">
            <v>1</v>
          </cell>
          <cell r="V1088">
            <v>1</v>
          </cell>
          <cell r="W1088">
            <v>1</v>
          </cell>
          <cell r="Y1088">
            <v>1</v>
          </cell>
          <cell r="Z1088">
            <v>156</v>
          </cell>
          <cell r="AA1088">
            <v>1</v>
          </cell>
        </row>
        <row r="1089">
          <cell r="I1089">
            <v>1412</v>
          </cell>
          <cell r="J1089">
            <v>23022.864404799999</v>
          </cell>
          <cell r="P1089">
            <v>3</v>
          </cell>
          <cell r="Q1089">
            <v>1</v>
          </cell>
          <cell r="R1089">
            <v>1</v>
          </cell>
          <cell r="V1089">
            <v>1</v>
          </cell>
          <cell r="W1089">
            <v>5</v>
          </cell>
          <cell r="Y1089">
            <v>1</v>
          </cell>
          <cell r="Z1089">
            <v>364</v>
          </cell>
          <cell r="AA1089">
            <v>1</v>
          </cell>
        </row>
        <row r="1090">
          <cell r="I1090">
            <v>1413</v>
          </cell>
          <cell r="J1090">
            <v>31806.295015899999</v>
          </cell>
          <cell r="P1090">
            <v>1</v>
          </cell>
          <cell r="Q1090">
            <v>1</v>
          </cell>
          <cell r="R1090">
            <v>1</v>
          </cell>
          <cell r="V1090">
            <v>1</v>
          </cell>
          <cell r="W1090">
            <v>5</v>
          </cell>
          <cell r="Y1090">
            <v>1</v>
          </cell>
          <cell r="Z1090">
            <v>364</v>
          </cell>
          <cell r="AA1090">
            <v>1</v>
          </cell>
        </row>
        <row r="1091">
          <cell r="I1091">
            <v>1415</v>
          </cell>
          <cell r="J1091">
            <v>4440.0636246000004</v>
          </cell>
          <cell r="P1091">
            <v>3</v>
          </cell>
          <cell r="Q1091">
            <v>1</v>
          </cell>
          <cell r="R1091">
            <v>1</v>
          </cell>
          <cell r="V1091">
            <v>1</v>
          </cell>
          <cell r="W1091">
            <v>1</v>
          </cell>
          <cell r="Y1091">
            <v>1</v>
          </cell>
          <cell r="Z1091">
            <v>156</v>
          </cell>
          <cell r="AA1091">
            <v>1</v>
          </cell>
        </row>
        <row r="1092">
          <cell r="I1092">
            <v>1416</v>
          </cell>
          <cell r="J1092">
            <v>45286.818583499997</v>
          </cell>
          <cell r="P1092">
            <v>5</v>
          </cell>
          <cell r="Q1092">
            <v>1</v>
          </cell>
          <cell r="R1092">
            <v>1</v>
          </cell>
          <cell r="V1092">
            <v>1</v>
          </cell>
          <cell r="W1092">
            <v>5</v>
          </cell>
          <cell r="Y1092">
            <v>5</v>
          </cell>
          <cell r="Z1092">
            <v>156</v>
          </cell>
          <cell r="AA1092">
            <v>1</v>
          </cell>
        </row>
        <row r="1093">
          <cell r="I1093">
            <v>1417</v>
          </cell>
          <cell r="J1093">
            <v>31637.2836962</v>
          </cell>
          <cell r="P1093">
            <v>5</v>
          </cell>
          <cell r="Q1093">
            <v>1</v>
          </cell>
          <cell r="R1093">
            <v>1</v>
          </cell>
          <cell r="V1093">
            <v>1</v>
          </cell>
          <cell r="W1093">
            <v>1</v>
          </cell>
          <cell r="Y1093">
            <v>1</v>
          </cell>
          <cell r="Z1093">
            <v>156</v>
          </cell>
          <cell r="AA1093">
            <v>1</v>
          </cell>
        </row>
        <row r="1094">
          <cell r="I1094">
            <v>1418</v>
          </cell>
          <cell r="J1094">
            <v>37194.088252299996</v>
          </cell>
          <cell r="P1094">
            <v>8</v>
          </cell>
          <cell r="Q1094">
            <v>1</v>
          </cell>
          <cell r="R1094">
            <v>1</v>
          </cell>
          <cell r="V1094">
            <v>1</v>
          </cell>
          <cell r="W1094">
            <v>5</v>
          </cell>
          <cell r="Y1094">
            <v>5</v>
          </cell>
          <cell r="Z1094">
            <v>156</v>
          </cell>
          <cell r="AA1094">
            <v>1</v>
          </cell>
        </row>
        <row r="1095">
          <cell r="I1095">
            <v>1419</v>
          </cell>
          <cell r="J1095">
            <v>19117.751035099998</v>
          </cell>
          <cell r="P1095">
            <v>10</v>
          </cell>
          <cell r="Q1095">
            <v>1</v>
          </cell>
          <cell r="R1095">
            <v>1</v>
          </cell>
          <cell r="V1095">
            <v>1</v>
          </cell>
          <cell r="W1095">
            <v>5</v>
          </cell>
          <cell r="Y1095">
            <v>2</v>
          </cell>
          <cell r="Z1095">
            <v>364</v>
          </cell>
          <cell r="AA1095">
            <v>1</v>
          </cell>
        </row>
        <row r="1096">
          <cell r="I1096">
            <v>1420</v>
          </cell>
          <cell r="J1096">
            <v>37629.216616600002</v>
          </cell>
          <cell r="P1096">
            <v>1</v>
          </cell>
          <cell r="Q1096">
            <v>1</v>
          </cell>
          <cell r="R1096">
            <v>1</v>
          </cell>
          <cell r="V1096">
            <v>1</v>
          </cell>
          <cell r="W1096">
            <v>5</v>
          </cell>
          <cell r="Y1096">
            <v>5</v>
          </cell>
          <cell r="Z1096">
            <v>156</v>
          </cell>
          <cell r="AA1096">
            <v>1</v>
          </cell>
        </row>
        <row r="1097">
          <cell r="I1097">
            <v>1421</v>
          </cell>
          <cell r="J1097">
            <v>5000.6029519000003</v>
          </cell>
          <cell r="P1097">
            <v>5</v>
          </cell>
          <cell r="Q1097">
            <v>1</v>
          </cell>
          <cell r="R1097">
            <v>1</v>
          </cell>
          <cell r="V1097">
            <v>1</v>
          </cell>
          <cell r="W1097">
            <v>5</v>
          </cell>
          <cell r="Y1097">
            <v>1</v>
          </cell>
          <cell r="Z1097">
            <v>31.2</v>
          </cell>
          <cell r="AA1097">
            <v>1</v>
          </cell>
        </row>
        <row r="1098">
          <cell r="I1098">
            <v>1422</v>
          </cell>
          <cell r="J1098">
            <v>22971.5351892</v>
          </cell>
          <cell r="P1098">
            <v>3</v>
          </cell>
          <cell r="Q1098">
            <v>1</v>
          </cell>
          <cell r="R1098">
            <v>1</v>
          </cell>
          <cell r="V1098">
            <v>1</v>
          </cell>
          <cell r="W1098">
            <v>5</v>
          </cell>
          <cell r="Y1098">
            <v>1</v>
          </cell>
          <cell r="Z1098">
            <v>364</v>
          </cell>
          <cell r="AA1098">
            <v>1</v>
          </cell>
        </row>
        <row r="1099">
          <cell r="I1099">
            <v>1423</v>
          </cell>
          <cell r="J1099">
            <v>36527.791165299997</v>
          </cell>
          <cell r="P1099">
            <v>4</v>
          </cell>
          <cell r="Q1099">
            <v>1</v>
          </cell>
          <cell r="R1099">
            <v>1</v>
          </cell>
          <cell r="V1099">
            <v>1</v>
          </cell>
          <cell r="W1099">
            <v>5</v>
          </cell>
          <cell r="Y1099">
            <v>3</v>
          </cell>
          <cell r="Z1099">
            <v>650</v>
          </cell>
          <cell r="AA1099">
            <v>0.75</v>
          </cell>
        </row>
        <row r="1100">
          <cell r="I1100">
            <v>1424</v>
          </cell>
          <cell r="J1100">
            <v>23540.060686199999</v>
          </cell>
          <cell r="P1100">
            <v>2</v>
          </cell>
          <cell r="Q1100">
            <v>1</v>
          </cell>
          <cell r="R1100">
            <v>1</v>
          </cell>
          <cell r="V1100">
            <v>1</v>
          </cell>
          <cell r="W1100">
            <v>5</v>
          </cell>
          <cell r="Y1100">
            <v>1</v>
          </cell>
          <cell r="Z1100">
            <v>156</v>
          </cell>
          <cell r="AA1100">
            <v>1</v>
          </cell>
        </row>
        <row r="1101">
          <cell r="I1101">
            <v>1425</v>
          </cell>
          <cell r="J1101">
            <v>25721.822408399999</v>
          </cell>
          <cell r="P1101">
            <v>5</v>
          </cell>
          <cell r="Q1101">
            <v>1</v>
          </cell>
          <cell r="R1101">
            <v>1</v>
          </cell>
          <cell r="V1101">
            <v>1</v>
          </cell>
          <cell r="W1101">
            <v>5</v>
          </cell>
          <cell r="Y1101">
            <v>1</v>
          </cell>
          <cell r="Z1101">
            <v>364</v>
          </cell>
          <cell r="AA1101">
            <v>1</v>
          </cell>
        </row>
        <row r="1102">
          <cell r="I1102">
            <v>1426</v>
          </cell>
          <cell r="J1102">
            <v>26278.7322661</v>
          </cell>
          <cell r="P1102">
            <v>5</v>
          </cell>
          <cell r="Q1102">
            <v>1</v>
          </cell>
          <cell r="R1102">
            <v>1</v>
          </cell>
          <cell r="V1102">
            <v>1</v>
          </cell>
          <cell r="W1102">
            <v>5</v>
          </cell>
          <cell r="Y1102">
            <v>5</v>
          </cell>
          <cell r="Z1102">
            <v>156</v>
          </cell>
          <cell r="AA1102">
            <v>0.75</v>
          </cell>
        </row>
        <row r="1103">
          <cell r="I1103">
            <v>1427</v>
          </cell>
          <cell r="J1103">
            <v>24398.349216499999</v>
          </cell>
          <cell r="P1103">
            <v>7</v>
          </cell>
          <cell r="Q1103">
            <v>1</v>
          </cell>
          <cell r="R1103">
            <v>1</v>
          </cell>
          <cell r="V1103">
            <v>1</v>
          </cell>
          <cell r="W1103">
            <v>5</v>
          </cell>
          <cell r="Y1103">
            <v>1</v>
          </cell>
          <cell r="Z1103">
            <v>364</v>
          </cell>
          <cell r="AA1103">
            <v>1</v>
          </cell>
        </row>
        <row r="1104">
          <cell r="I1104">
            <v>1429</v>
          </cell>
          <cell r="J1104">
            <v>20777.716920800001</v>
          </cell>
          <cell r="P1104">
            <v>7</v>
          </cell>
          <cell r="Q1104">
            <v>1</v>
          </cell>
          <cell r="R1104">
            <v>1</v>
          </cell>
          <cell r="V1104">
            <v>1</v>
          </cell>
          <cell r="W1104">
            <v>5</v>
          </cell>
          <cell r="Y1104">
            <v>5</v>
          </cell>
          <cell r="Z1104">
            <v>650</v>
          </cell>
          <cell r="AA1104">
            <v>1</v>
          </cell>
        </row>
        <row r="1105">
          <cell r="I1105">
            <v>1430</v>
          </cell>
          <cell r="J1105">
            <v>31523.1940273</v>
          </cell>
          <cell r="P1105">
            <v>6</v>
          </cell>
          <cell r="Q1105">
            <v>1</v>
          </cell>
          <cell r="R1105">
            <v>1</v>
          </cell>
          <cell r="V1105">
            <v>1</v>
          </cell>
          <cell r="W1105">
            <v>5</v>
          </cell>
          <cell r="Y1105">
            <v>1</v>
          </cell>
          <cell r="Z1105">
            <v>156</v>
          </cell>
          <cell r="AA1105">
            <v>1</v>
          </cell>
        </row>
        <row r="1106">
          <cell r="I1106">
            <v>1431</v>
          </cell>
          <cell r="J1106">
            <v>26234.669336899999</v>
          </cell>
          <cell r="P1106">
            <v>7</v>
          </cell>
          <cell r="Q1106">
            <v>1</v>
          </cell>
          <cell r="R1106">
            <v>1</v>
          </cell>
          <cell r="V1106">
            <v>1</v>
          </cell>
          <cell r="W1106">
            <v>5</v>
          </cell>
          <cell r="Y1106">
            <v>5</v>
          </cell>
          <cell r="Z1106">
            <v>364</v>
          </cell>
          <cell r="AA1106">
            <v>1</v>
          </cell>
        </row>
        <row r="1107">
          <cell r="I1107">
            <v>1433</v>
          </cell>
          <cell r="J1107">
            <v>22831.147039700001</v>
          </cell>
          <cell r="P1107">
            <v>9</v>
          </cell>
          <cell r="Q1107">
            <v>1</v>
          </cell>
          <cell r="R1107">
            <v>1</v>
          </cell>
          <cell r="V1107">
            <v>1</v>
          </cell>
          <cell r="W1107">
            <v>5</v>
          </cell>
          <cell r="Y1107">
            <v>2</v>
          </cell>
          <cell r="Z1107">
            <v>156</v>
          </cell>
          <cell r="AA1107">
            <v>1</v>
          </cell>
        </row>
        <row r="1108">
          <cell r="I1108">
            <v>1434</v>
          </cell>
          <cell r="J1108">
            <v>4500.8114544</v>
          </cell>
          <cell r="P1108">
            <v>4</v>
          </cell>
          <cell r="Q1108">
            <v>1</v>
          </cell>
          <cell r="R1108">
            <v>1</v>
          </cell>
          <cell r="V1108">
            <v>1</v>
          </cell>
          <cell r="W1108">
            <v>5</v>
          </cell>
          <cell r="Y1108">
            <v>5</v>
          </cell>
          <cell r="Z1108">
            <v>31.2</v>
          </cell>
          <cell r="AA1108">
            <v>1</v>
          </cell>
        </row>
        <row r="1109">
          <cell r="I1109">
            <v>1436</v>
          </cell>
          <cell r="J1109">
            <v>19018.006247099998</v>
          </cell>
          <cell r="P1109">
            <v>1</v>
          </cell>
          <cell r="Q1109">
            <v>1</v>
          </cell>
          <cell r="R1109">
            <v>1</v>
          </cell>
          <cell r="V1109">
            <v>1</v>
          </cell>
          <cell r="W1109">
            <v>5</v>
          </cell>
          <cell r="Y1109">
            <v>1</v>
          </cell>
          <cell r="Z1109">
            <v>1014</v>
          </cell>
          <cell r="AA1109">
            <v>1</v>
          </cell>
        </row>
        <row r="1110">
          <cell r="I1110">
            <v>1437</v>
          </cell>
          <cell r="J1110">
            <v>33529.933180799999</v>
          </cell>
          <cell r="P1110">
            <v>10</v>
          </cell>
          <cell r="Q1110">
            <v>1</v>
          </cell>
          <cell r="R1110">
            <v>1</v>
          </cell>
          <cell r="V1110">
            <v>1</v>
          </cell>
          <cell r="W1110">
            <v>5</v>
          </cell>
          <cell r="Y1110">
            <v>5</v>
          </cell>
          <cell r="Z1110">
            <v>650</v>
          </cell>
          <cell r="AA1110">
            <v>1</v>
          </cell>
        </row>
        <row r="1111">
          <cell r="I1111">
            <v>1440</v>
          </cell>
          <cell r="J1111">
            <v>12080.6479502</v>
          </cell>
          <cell r="P1111">
            <v>1</v>
          </cell>
          <cell r="Q1111">
            <v>1</v>
          </cell>
          <cell r="R1111">
            <v>1</v>
          </cell>
          <cell r="V1111">
            <v>1</v>
          </cell>
          <cell r="W1111">
            <v>5</v>
          </cell>
          <cell r="Y1111">
            <v>3</v>
          </cell>
          <cell r="Z1111">
            <v>364</v>
          </cell>
          <cell r="AA1111">
            <v>1</v>
          </cell>
        </row>
        <row r="1112">
          <cell r="I1112">
            <v>1441</v>
          </cell>
          <cell r="J1112">
            <v>17489.417880199999</v>
          </cell>
          <cell r="P1112">
            <v>3</v>
          </cell>
          <cell r="Q1112">
            <v>1</v>
          </cell>
          <cell r="R1112">
            <v>1</v>
          </cell>
          <cell r="V1112">
            <v>1</v>
          </cell>
          <cell r="W1112">
            <v>5</v>
          </cell>
          <cell r="Y1112">
            <v>3</v>
          </cell>
          <cell r="Z1112">
            <v>156</v>
          </cell>
          <cell r="AA1112">
            <v>1</v>
          </cell>
        </row>
        <row r="1113">
          <cell r="I1113">
            <v>1443</v>
          </cell>
          <cell r="J1113">
            <v>4699.5946308000002</v>
          </cell>
          <cell r="P1113">
            <v>3</v>
          </cell>
          <cell r="Q1113">
            <v>1</v>
          </cell>
          <cell r="R1113">
            <v>1</v>
          </cell>
          <cell r="V1113">
            <v>1</v>
          </cell>
          <cell r="W1113">
            <v>5</v>
          </cell>
          <cell r="Y1113">
            <v>5</v>
          </cell>
          <cell r="Z1113">
            <v>156</v>
          </cell>
          <cell r="AA1113">
            <v>1</v>
          </cell>
        </row>
        <row r="1114">
          <cell r="I1114">
            <v>1444</v>
          </cell>
          <cell r="J1114">
            <v>23881.2920089</v>
          </cell>
          <cell r="P1114">
            <v>3</v>
          </cell>
          <cell r="Q1114">
            <v>1</v>
          </cell>
          <cell r="R1114">
            <v>1</v>
          </cell>
          <cell r="V1114">
            <v>0</v>
          </cell>
          <cell r="W1114">
            <v>99</v>
          </cell>
          <cell r="Y1114">
            <v>1</v>
          </cell>
          <cell r="Z1114">
            <v>156</v>
          </cell>
          <cell r="AA1114">
            <v>0</v>
          </cell>
        </row>
        <row r="1115">
          <cell r="I1115">
            <v>1446</v>
          </cell>
          <cell r="J1115">
            <v>34570.335941999998</v>
          </cell>
          <cell r="P1115">
            <v>6</v>
          </cell>
          <cell r="Q1115">
            <v>1</v>
          </cell>
          <cell r="R1115">
            <v>1</v>
          </cell>
          <cell r="V1115">
            <v>1</v>
          </cell>
          <cell r="W1115">
            <v>5</v>
          </cell>
          <cell r="Y1115">
            <v>5</v>
          </cell>
          <cell r="Z1115">
            <v>156</v>
          </cell>
          <cell r="AA1115">
            <v>1</v>
          </cell>
        </row>
        <row r="1116">
          <cell r="I1116">
            <v>1448</v>
          </cell>
          <cell r="J1116">
            <v>33529.933180799999</v>
          </cell>
          <cell r="P1116">
            <v>6</v>
          </cell>
          <cell r="Q1116">
            <v>1</v>
          </cell>
          <cell r="R1116">
            <v>1</v>
          </cell>
          <cell r="V1116">
            <v>1</v>
          </cell>
          <cell r="W1116">
            <v>5</v>
          </cell>
          <cell r="Y1116">
            <v>5</v>
          </cell>
          <cell r="Z1116">
            <v>156</v>
          </cell>
          <cell r="AA1116">
            <v>1</v>
          </cell>
        </row>
        <row r="1117">
          <cell r="I1117">
            <v>1449</v>
          </cell>
          <cell r="J1117">
            <v>22796.989204400001</v>
          </cell>
          <cell r="P1117">
            <v>4</v>
          </cell>
          <cell r="Q1117">
            <v>1</v>
          </cell>
          <cell r="R1117">
            <v>1</v>
          </cell>
          <cell r="V1117">
            <v>1</v>
          </cell>
          <cell r="W1117">
            <v>1</v>
          </cell>
          <cell r="Y1117">
            <v>1</v>
          </cell>
          <cell r="Z1117">
            <v>156</v>
          </cell>
          <cell r="AA1117">
            <v>1</v>
          </cell>
        </row>
        <row r="1118">
          <cell r="I1118">
            <v>1450</v>
          </cell>
          <cell r="J1118">
            <v>30628.713585599999</v>
          </cell>
          <cell r="P1118">
            <v>5</v>
          </cell>
          <cell r="Q1118">
            <v>1</v>
          </cell>
          <cell r="R1118">
            <v>1</v>
          </cell>
          <cell r="V1118">
            <v>1</v>
          </cell>
          <cell r="W1118">
            <v>1</v>
          </cell>
          <cell r="Y1118">
            <v>1</v>
          </cell>
          <cell r="Z1118">
            <v>364</v>
          </cell>
          <cell r="AA1118">
            <v>1</v>
          </cell>
        </row>
        <row r="1119">
          <cell r="I1119">
            <v>1451</v>
          </cell>
          <cell r="J1119">
            <v>22667.162244499999</v>
          </cell>
          <cell r="P1119">
            <v>9</v>
          </cell>
          <cell r="Q1119">
            <v>1</v>
          </cell>
          <cell r="R1119">
            <v>1</v>
          </cell>
          <cell r="V1119">
            <v>1</v>
          </cell>
          <cell r="W1119">
            <v>1</v>
          </cell>
          <cell r="Y1119">
            <v>1</v>
          </cell>
          <cell r="Z1119">
            <v>364</v>
          </cell>
          <cell r="AA1119">
            <v>1</v>
          </cell>
        </row>
        <row r="1120">
          <cell r="I1120">
            <v>1452</v>
          </cell>
          <cell r="J1120">
            <v>23694.847852499999</v>
          </cell>
          <cell r="P1120">
            <v>10</v>
          </cell>
          <cell r="Q1120">
            <v>1</v>
          </cell>
          <cell r="R1120">
            <v>1</v>
          </cell>
          <cell r="V1120">
            <v>1</v>
          </cell>
          <cell r="W1120">
            <v>1</v>
          </cell>
          <cell r="Y1120">
            <v>5</v>
          </cell>
          <cell r="Z1120">
            <v>1014</v>
          </cell>
          <cell r="AA1120">
            <v>1</v>
          </cell>
        </row>
        <row r="1121">
          <cell r="I1121">
            <v>1453</v>
          </cell>
          <cell r="J1121">
            <v>27665.755539099999</v>
          </cell>
          <cell r="P1121">
            <v>5</v>
          </cell>
          <cell r="Q1121">
            <v>1</v>
          </cell>
          <cell r="R1121">
            <v>1</v>
          </cell>
          <cell r="V1121">
            <v>1</v>
          </cell>
          <cell r="W1121">
            <v>5</v>
          </cell>
          <cell r="Y1121">
            <v>5</v>
          </cell>
          <cell r="Z1121">
            <v>364</v>
          </cell>
          <cell r="AA1121">
            <v>1</v>
          </cell>
        </row>
        <row r="1122">
          <cell r="I1122">
            <v>1454</v>
          </cell>
          <cell r="J1122">
            <v>27892.1077768</v>
          </cell>
          <cell r="P1122">
            <v>4</v>
          </cell>
          <cell r="Q1122">
            <v>1</v>
          </cell>
          <cell r="R1122">
            <v>1</v>
          </cell>
          <cell r="V1122">
            <v>1</v>
          </cell>
          <cell r="W1122">
            <v>2</v>
          </cell>
          <cell r="Y1122">
            <v>2</v>
          </cell>
          <cell r="Z1122">
            <v>156</v>
          </cell>
          <cell r="AA1122">
            <v>1</v>
          </cell>
        </row>
        <row r="1123">
          <cell r="I1123">
            <v>1455</v>
          </cell>
          <cell r="J1123">
            <v>22667.162244499999</v>
          </cell>
          <cell r="P1123">
            <v>3</v>
          </cell>
          <cell r="Q1123">
            <v>1</v>
          </cell>
          <cell r="R1123">
            <v>1</v>
          </cell>
          <cell r="V1123">
            <v>1</v>
          </cell>
          <cell r="W1123">
            <v>5</v>
          </cell>
          <cell r="Y1123">
            <v>1</v>
          </cell>
          <cell r="Z1123">
            <v>156</v>
          </cell>
          <cell r="AA1123">
            <v>0.75</v>
          </cell>
        </row>
        <row r="1124">
          <cell r="I1124">
            <v>1456</v>
          </cell>
          <cell r="J1124">
            <v>3026.3100801000001</v>
          </cell>
          <cell r="P1124">
            <v>1</v>
          </cell>
          <cell r="Q1124">
            <v>1</v>
          </cell>
          <cell r="R1124">
            <v>1</v>
          </cell>
          <cell r="V1124">
            <v>1</v>
          </cell>
          <cell r="W1124">
            <v>5</v>
          </cell>
          <cell r="Y1124">
            <v>1</v>
          </cell>
          <cell r="Z1124">
            <v>156</v>
          </cell>
          <cell r="AA1124">
            <v>1</v>
          </cell>
        </row>
        <row r="1125">
          <cell r="I1125">
            <v>1458</v>
          </cell>
          <cell r="J1125">
            <v>20722.4325469</v>
          </cell>
          <cell r="P1125">
            <v>6</v>
          </cell>
          <cell r="Q1125">
            <v>1</v>
          </cell>
          <cell r="R1125">
            <v>1</v>
          </cell>
          <cell r="V1125">
            <v>1</v>
          </cell>
          <cell r="W1125">
            <v>1</v>
          </cell>
          <cell r="Y1125">
            <v>1</v>
          </cell>
          <cell r="Z1125">
            <v>364</v>
          </cell>
          <cell r="AA1125">
            <v>1</v>
          </cell>
        </row>
        <row r="1126">
          <cell r="I1126">
            <v>1459</v>
          </cell>
          <cell r="J1126">
            <v>31449.167621100001</v>
          </cell>
          <cell r="P1126">
            <v>2</v>
          </cell>
          <cell r="Q1126">
            <v>1</v>
          </cell>
          <cell r="R1126">
            <v>1</v>
          </cell>
          <cell r="V1126">
            <v>1</v>
          </cell>
          <cell r="W1126">
            <v>1</v>
          </cell>
          <cell r="Y1126">
            <v>1</v>
          </cell>
          <cell r="Z1126">
            <v>156</v>
          </cell>
          <cell r="AA1126">
            <v>1</v>
          </cell>
        </row>
        <row r="1127">
          <cell r="I1127">
            <v>1460</v>
          </cell>
          <cell r="J1127">
            <v>28746.901894400002</v>
          </cell>
          <cell r="P1127">
            <v>5</v>
          </cell>
          <cell r="Q1127">
            <v>1</v>
          </cell>
          <cell r="R1127">
            <v>1</v>
          </cell>
          <cell r="V1127">
            <v>1</v>
          </cell>
          <cell r="W1127">
            <v>5</v>
          </cell>
          <cell r="Y1127">
            <v>5</v>
          </cell>
          <cell r="Z1127">
            <v>364</v>
          </cell>
          <cell r="AA1127">
            <v>1</v>
          </cell>
        </row>
        <row r="1128">
          <cell r="I1128">
            <v>1461</v>
          </cell>
          <cell r="J1128">
            <v>5776.6069742999998</v>
          </cell>
          <cell r="P1128">
            <v>1</v>
          </cell>
          <cell r="Q1128">
            <v>1</v>
          </cell>
          <cell r="R1128">
            <v>1</v>
          </cell>
          <cell r="V1128">
            <v>1</v>
          </cell>
          <cell r="W1128">
            <v>5</v>
          </cell>
          <cell r="Y1128">
            <v>5</v>
          </cell>
          <cell r="Z1128">
            <v>650</v>
          </cell>
          <cell r="AA1128">
            <v>1</v>
          </cell>
        </row>
        <row r="1129">
          <cell r="I1129">
            <v>1463</v>
          </cell>
          <cell r="J1129">
            <v>20838.388210699999</v>
          </cell>
          <cell r="P1129">
            <v>6</v>
          </cell>
          <cell r="Q1129">
            <v>1</v>
          </cell>
          <cell r="R1129">
            <v>1</v>
          </cell>
          <cell r="V1129">
            <v>1</v>
          </cell>
          <cell r="W1129">
            <v>5</v>
          </cell>
          <cell r="Y1129">
            <v>1</v>
          </cell>
          <cell r="Z1129">
            <v>364</v>
          </cell>
          <cell r="AA1129">
            <v>1</v>
          </cell>
        </row>
        <row r="1130">
          <cell r="I1130">
            <v>1464</v>
          </cell>
          <cell r="J1130">
            <v>15736.307848099999</v>
          </cell>
          <cell r="P1130">
            <v>12</v>
          </cell>
          <cell r="Q1130">
            <v>1</v>
          </cell>
          <cell r="R1130">
            <v>1</v>
          </cell>
          <cell r="V1130">
            <v>1</v>
          </cell>
          <cell r="W1130">
            <v>5</v>
          </cell>
          <cell r="Y1130">
            <v>1</v>
          </cell>
          <cell r="Z1130">
            <v>156</v>
          </cell>
          <cell r="AA1130">
            <v>1</v>
          </cell>
        </row>
        <row r="1131">
          <cell r="I1131">
            <v>1465</v>
          </cell>
          <cell r="J1131">
            <v>31528.697272199999</v>
          </cell>
          <cell r="P1131">
            <v>7</v>
          </cell>
          <cell r="Q1131">
            <v>1</v>
          </cell>
          <cell r="R1131">
            <v>1</v>
          </cell>
          <cell r="V1131">
            <v>1</v>
          </cell>
          <cell r="W1131">
            <v>5</v>
          </cell>
          <cell r="Y1131">
            <v>5</v>
          </cell>
          <cell r="Z1131">
            <v>156</v>
          </cell>
          <cell r="AA1131">
            <v>1</v>
          </cell>
        </row>
        <row r="1132">
          <cell r="I1132">
            <v>1466</v>
          </cell>
          <cell r="J1132">
            <v>25057.167927499999</v>
          </cell>
          <cell r="P1132">
            <v>7</v>
          </cell>
          <cell r="Q1132">
            <v>1</v>
          </cell>
          <cell r="R1132">
            <v>1</v>
          </cell>
          <cell r="V1132">
            <v>1</v>
          </cell>
          <cell r="W1132">
            <v>5</v>
          </cell>
          <cell r="Y1132">
            <v>5</v>
          </cell>
          <cell r="Z1132">
            <v>364</v>
          </cell>
          <cell r="AA1132">
            <v>1</v>
          </cell>
        </row>
        <row r="1133">
          <cell r="I1133">
            <v>1467</v>
          </cell>
          <cell r="J1133">
            <v>34666.088391999998</v>
          </cell>
          <cell r="P1133">
            <v>8</v>
          </cell>
          <cell r="Q1133">
            <v>1</v>
          </cell>
          <cell r="R1133">
            <v>1</v>
          </cell>
          <cell r="V1133">
            <v>1</v>
          </cell>
          <cell r="W1133">
            <v>5</v>
          </cell>
          <cell r="Y1133">
            <v>5</v>
          </cell>
          <cell r="Z1133">
            <v>364</v>
          </cell>
          <cell r="AA1133">
            <v>1</v>
          </cell>
        </row>
        <row r="1134">
          <cell r="I1134">
            <v>1468</v>
          </cell>
          <cell r="J1134">
            <v>22696.5321802</v>
          </cell>
          <cell r="P1134">
            <v>4</v>
          </cell>
          <cell r="Q1134">
            <v>1</v>
          </cell>
          <cell r="R1134">
            <v>1</v>
          </cell>
          <cell r="V1134">
            <v>1</v>
          </cell>
          <cell r="W1134">
            <v>5</v>
          </cell>
          <cell r="Y1134">
            <v>1</v>
          </cell>
          <cell r="Z1134">
            <v>650</v>
          </cell>
          <cell r="AA1134">
            <v>1</v>
          </cell>
        </row>
        <row r="1135">
          <cell r="I1135">
            <v>1469</v>
          </cell>
          <cell r="J1135">
            <v>31849.717415499999</v>
          </cell>
          <cell r="P1135">
            <v>9</v>
          </cell>
          <cell r="Q1135">
            <v>1</v>
          </cell>
          <cell r="R1135">
            <v>1</v>
          </cell>
          <cell r="V1135">
            <v>1</v>
          </cell>
          <cell r="W1135">
            <v>5</v>
          </cell>
          <cell r="Y1135">
            <v>1</v>
          </cell>
          <cell r="Z1135">
            <v>156</v>
          </cell>
          <cell r="AA1135">
            <v>1</v>
          </cell>
        </row>
        <row r="1136">
          <cell r="I1136">
            <v>1470</v>
          </cell>
          <cell r="J1136">
            <v>17824.0700794</v>
          </cell>
          <cell r="P1136">
            <v>1</v>
          </cell>
          <cell r="Q1136">
            <v>1</v>
          </cell>
          <cell r="R1136">
            <v>1</v>
          </cell>
          <cell r="V1136">
            <v>0</v>
          </cell>
          <cell r="W1136">
            <v>99</v>
          </cell>
          <cell r="Y1136">
            <v>1</v>
          </cell>
          <cell r="Z1136">
            <v>156</v>
          </cell>
          <cell r="AA1136">
            <v>0</v>
          </cell>
        </row>
        <row r="1137">
          <cell r="I1137">
            <v>1471</v>
          </cell>
          <cell r="J1137">
            <v>18968.236095200002</v>
          </cell>
          <cell r="P1137">
            <v>3</v>
          </cell>
          <cell r="Q1137">
            <v>1</v>
          </cell>
          <cell r="R1137">
            <v>1</v>
          </cell>
          <cell r="V1137">
            <v>1</v>
          </cell>
          <cell r="W1137">
            <v>5</v>
          </cell>
          <cell r="Y1137">
            <v>5</v>
          </cell>
          <cell r="Z1137">
            <v>156</v>
          </cell>
          <cell r="AA1137">
            <v>1</v>
          </cell>
        </row>
        <row r="1138">
          <cell r="I1138">
            <v>1472</v>
          </cell>
          <cell r="J1138">
            <v>23352.237081899999</v>
          </cell>
          <cell r="P1138">
            <v>5</v>
          </cell>
          <cell r="Q1138">
            <v>1</v>
          </cell>
          <cell r="R1138">
            <v>1</v>
          </cell>
          <cell r="V1138">
            <v>1</v>
          </cell>
          <cell r="W1138">
            <v>5</v>
          </cell>
          <cell r="Y1138">
            <v>5</v>
          </cell>
          <cell r="Z1138">
            <v>156</v>
          </cell>
          <cell r="AA1138">
            <v>1</v>
          </cell>
        </row>
        <row r="1139">
          <cell r="I1139">
            <v>1473</v>
          </cell>
          <cell r="J1139">
            <v>14399.168643200001</v>
          </cell>
          <cell r="P1139">
            <v>2</v>
          </cell>
          <cell r="Q1139">
            <v>1</v>
          </cell>
          <cell r="R1139">
            <v>1</v>
          </cell>
          <cell r="V1139">
            <v>1</v>
          </cell>
          <cell r="W1139">
            <v>5</v>
          </cell>
          <cell r="Y1139">
            <v>5</v>
          </cell>
          <cell r="Z1139">
            <v>156</v>
          </cell>
          <cell r="AA1139">
            <v>1</v>
          </cell>
        </row>
        <row r="1140">
          <cell r="I1140">
            <v>1474</v>
          </cell>
          <cell r="J1140">
            <v>17489.417880199999</v>
          </cell>
          <cell r="P1140">
            <v>7</v>
          </cell>
          <cell r="Q1140">
            <v>1</v>
          </cell>
          <cell r="R1140">
            <v>1</v>
          </cell>
          <cell r="V1140">
            <v>1</v>
          </cell>
          <cell r="W1140">
            <v>5</v>
          </cell>
          <cell r="Y1140">
            <v>1</v>
          </cell>
          <cell r="Z1140">
            <v>650</v>
          </cell>
          <cell r="AA1140">
            <v>1</v>
          </cell>
        </row>
        <row r="1141">
          <cell r="I1141">
            <v>1475</v>
          </cell>
          <cell r="J1141">
            <v>19637.125021100001</v>
          </cell>
          <cell r="P1141">
            <v>4</v>
          </cell>
          <cell r="Q1141">
            <v>1</v>
          </cell>
          <cell r="R1141">
            <v>1</v>
          </cell>
          <cell r="V1141">
            <v>1</v>
          </cell>
          <cell r="W1141">
            <v>5</v>
          </cell>
          <cell r="Y1141">
            <v>5</v>
          </cell>
          <cell r="Z1141">
            <v>156</v>
          </cell>
          <cell r="AA1141">
            <v>1</v>
          </cell>
        </row>
        <row r="1142">
          <cell r="I1142">
            <v>1476</v>
          </cell>
          <cell r="J1142">
            <v>28195.318648699998</v>
          </cell>
          <cell r="P1142">
            <v>7</v>
          </cell>
          <cell r="Q1142">
            <v>1</v>
          </cell>
          <cell r="R1142">
            <v>1</v>
          </cell>
          <cell r="V1142">
            <v>1</v>
          </cell>
          <cell r="W1142">
            <v>5</v>
          </cell>
          <cell r="Y1142">
            <v>5</v>
          </cell>
          <cell r="Z1142">
            <v>364</v>
          </cell>
          <cell r="AA1142">
            <v>0.75</v>
          </cell>
        </row>
        <row r="1143">
          <cell r="I1143">
            <v>1477</v>
          </cell>
          <cell r="J1143">
            <v>30292.272203799999</v>
          </cell>
          <cell r="P1143">
            <v>6</v>
          </cell>
          <cell r="Q1143">
            <v>1</v>
          </cell>
          <cell r="R1143">
            <v>1</v>
          </cell>
          <cell r="V1143">
            <v>1</v>
          </cell>
          <cell r="W1143">
            <v>5</v>
          </cell>
          <cell r="Y1143">
            <v>5</v>
          </cell>
          <cell r="Z1143">
            <v>364</v>
          </cell>
          <cell r="AA1143">
            <v>1</v>
          </cell>
        </row>
        <row r="1144">
          <cell r="I1144">
            <v>1478</v>
          </cell>
          <cell r="J1144">
            <v>28481.169387999998</v>
          </cell>
          <cell r="P1144">
            <v>3</v>
          </cell>
          <cell r="Q1144">
            <v>1</v>
          </cell>
          <cell r="R1144">
            <v>1</v>
          </cell>
          <cell r="V1144">
            <v>1</v>
          </cell>
          <cell r="W1144">
            <v>1</v>
          </cell>
          <cell r="Y1144">
            <v>1</v>
          </cell>
          <cell r="Z1144">
            <v>156</v>
          </cell>
          <cell r="AA1144">
            <v>1</v>
          </cell>
        </row>
        <row r="1145">
          <cell r="I1145">
            <v>1479</v>
          </cell>
          <cell r="J1145">
            <v>26362.7426122</v>
          </cell>
          <cell r="P1145">
            <v>7</v>
          </cell>
          <cell r="Q1145">
            <v>1</v>
          </cell>
          <cell r="R1145">
            <v>1</v>
          </cell>
          <cell r="V1145">
            <v>1</v>
          </cell>
          <cell r="W1145">
            <v>5</v>
          </cell>
          <cell r="Y1145">
            <v>5</v>
          </cell>
          <cell r="Z1145">
            <v>31.2</v>
          </cell>
          <cell r="AA1145">
            <v>1</v>
          </cell>
        </row>
        <row r="1146">
          <cell r="I1146">
            <v>1481</v>
          </cell>
          <cell r="J1146">
            <v>22675.315140800001</v>
          </cell>
          <cell r="P1146">
            <v>2</v>
          </cell>
          <cell r="Q1146">
            <v>1</v>
          </cell>
          <cell r="R1146">
            <v>1</v>
          </cell>
          <cell r="V1146">
            <v>1</v>
          </cell>
          <cell r="W1146">
            <v>5</v>
          </cell>
          <cell r="Y1146">
            <v>5</v>
          </cell>
          <cell r="Z1146">
            <v>364</v>
          </cell>
          <cell r="AA1146">
            <v>1</v>
          </cell>
        </row>
        <row r="1147">
          <cell r="I1147">
            <v>1482</v>
          </cell>
          <cell r="J1147">
            <v>22807.338338599999</v>
          </cell>
          <cell r="P1147">
            <v>8</v>
          </cell>
          <cell r="Q1147">
            <v>1</v>
          </cell>
          <cell r="R1147">
            <v>1</v>
          </cell>
          <cell r="V1147">
            <v>1</v>
          </cell>
          <cell r="W1147">
            <v>5</v>
          </cell>
          <cell r="Y1147">
            <v>5</v>
          </cell>
          <cell r="Z1147">
            <v>156</v>
          </cell>
          <cell r="AA1147">
            <v>1</v>
          </cell>
        </row>
        <row r="1148">
          <cell r="I1148">
            <v>1483</v>
          </cell>
          <cell r="J1148">
            <v>39956.431676</v>
          </cell>
          <cell r="P1148">
            <v>11</v>
          </cell>
          <cell r="Q1148">
            <v>1</v>
          </cell>
          <cell r="R1148">
            <v>1</v>
          </cell>
          <cell r="V1148">
            <v>0</v>
          </cell>
          <cell r="W1148">
            <v>99</v>
          </cell>
          <cell r="Y1148">
            <v>5</v>
          </cell>
          <cell r="Z1148">
            <v>31.2</v>
          </cell>
          <cell r="AA1148">
            <v>0</v>
          </cell>
        </row>
        <row r="1149">
          <cell r="I1149">
            <v>1484</v>
          </cell>
          <cell r="J1149">
            <v>30628.713585599999</v>
          </cell>
          <cell r="P1149">
            <v>8</v>
          </cell>
          <cell r="Q1149">
            <v>1</v>
          </cell>
          <cell r="R1149">
            <v>1</v>
          </cell>
          <cell r="V1149">
            <v>1</v>
          </cell>
          <cell r="W1149">
            <v>1</v>
          </cell>
          <cell r="Y1149">
            <v>1</v>
          </cell>
          <cell r="Z1149">
            <v>650</v>
          </cell>
          <cell r="AA1149">
            <v>1</v>
          </cell>
        </row>
        <row r="1150">
          <cell r="I1150">
            <v>1485</v>
          </cell>
          <cell r="J1150">
            <v>24906.705861499999</v>
          </cell>
          <cell r="P1150">
            <v>5</v>
          </cell>
          <cell r="Q1150">
            <v>1</v>
          </cell>
          <cell r="R1150">
            <v>1</v>
          </cell>
          <cell r="V1150">
            <v>1</v>
          </cell>
          <cell r="W1150">
            <v>5</v>
          </cell>
          <cell r="Y1150">
            <v>2</v>
          </cell>
          <cell r="Z1150">
            <v>364</v>
          </cell>
          <cell r="AA1150">
            <v>0.75</v>
          </cell>
        </row>
        <row r="1151">
          <cell r="I1151">
            <v>1486</v>
          </cell>
          <cell r="J1151">
            <v>30696.516270799999</v>
          </cell>
          <cell r="P1151">
            <v>9</v>
          </cell>
          <cell r="Q1151">
            <v>1</v>
          </cell>
          <cell r="R1151">
            <v>1</v>
          </cell>
          <cell r="V1151">
            <v>1</v>
          </cell>
          <cell r="W1151">
            <v>5</v>
          </cell>
          <cell r="Y1151">
            <v>5</v>
          </cell>
          <cell r="Z1151">
            <v>364</v>
          </cell>
          <cell r="AA1151">
            <v>1</v>
          </cell>
        </row>
        <row r="1152">
          <cell r="I1152">
            <v>1487</v>
          </cell>
          <cell r="J1152">
            <v>27913.485838100001</v>
          </cell>
          <cell r="P1152">
            <v>3</v>
          </cell>
          <cell r="Q1152">
            <v>1</v>
          </cell>
          <cell r="R1152">
            <v>1</v>
          </cell>
          <cell r="V1152">
            <v>1</v>
          </cell>
          <cell r="W1152">
            <v>5</v>
          </cell>
          <cell r="Y1152">
            <v>1</v>
          </cell>
          <cell r="Z1152">
            <v>156</v>
          </cell>
          <cell r="AA1152">
            <v>1</v>
          </cell>
        </row>
        <row r="1153">
          <cell r="I1153">
            <v>1488</v>
          </cell>
          <cell r="J1153">
            <v>44532.472984200002</v>
          </cell>
          <cell r="P1153">
            <v>9</v>
          </cell>
          <cell r="Q1153">
            <v>1</v>
          </cell>
          <cell r="R1153">
            <v>1</v>
          </cell>
          <cell r="V1153">
            <v>1</v>
          </cell>
          <cell r="W1153">
            <v>5</v>
          </cell>
          <cell r="Y1153">
            <v>5</v>
          </cell>
          <cell r="Z1153">
            <v>364</v>
          </cell>
          <cell r="AA1153">
            <v>1</v>
          </cell>
        </row>
        <row r="1154">
          <cell r="I1154">
            <v>1489</v>
          </cell>
          <cell r="J1154">
            <v>26362.7426122</v>
          </cell>
          <cell r="P1154">
            <v>5</v>
          </cell>
          <cell r="Q1154">
            <v>1</v>
          </cell>
          <cell r="R1154">
            <v>1</v>
          </cell>
          <cell r="V1154">
            <v>1</v>
          </cell>
          <cell r="W1154">
            <v>5</v>
          </cell>
          <cell r="Y1154">
            <v>5</v>
          </cell>
          <cell r="Z1154">
            <v>156</v>
          </cell>
          <cell r="AA1154">
            <v>0.75</v>
          </cell>
        </row>
        <row r="1155">
          <cell r="I1155">
            <v>1491</v>
          </cell>
          <cell r="J1155">
            <v>26151.767675399999</v>
          </cell>
          <cell r="P1155">
            <v>7</v>
          </cell>
          <cell r="Q1155">
            <v>1</v>
          </cell>
          <cell r="R1155">
            <v>1</v>
          </cell>
          <cell r="V1155">
            <v>1</v>
          </cell>
          <cell r="W1155">
            <v>5</v>
          </cell>
          <cell r="Y1155">
            <v>5</v>
          </cell>
          <cell r="Z1155">
            <v>1014</v>
          </cell>
          <cell r="AA1155">
            <v>1</v>
          </cell>
        </row>
        <row r="1156">
          <cell r="I1156">
            <v>1492</v>
          </cell>
          <cell r="J1156">
            <v>24273.850862300002</v>
          </cell>
          <cell r="P1156">
            <v>3</v>
          </cell>
          <cell r="Q1156">
            <v>1</v>
          </cell>
          <cell r="R1156">
            <v>1</v>
          </cell>
          <cell r="V1156">
            <v>1</v>
          </cell>
          <cell r="W1156">
            <v>1</v>
          </cell>
          <cell r="Y1156">
            <v>1</v>
          </cell>
          <cell r="Z1156">
            <v>156</v>
          </cell>
          <cell r="AA1156">
            <v>1</v>
          </cell>
        </row>
        <row r="1157">
          <cell r="I1157">
            <v>1494</v>
          </cell>
          <cell r="J1157">
            <v>23269.251043</v>
          </cell>
          <cell r="P1157">
            <v>9</v>
          </cell>
          <cell r="Q1157">
            <v>1</v>
          </cell>
          <cell r="R1157">
            <v>1</v>
          </cell>
          <cell r="V1157">
            <v>1</v>
          </cell>
          <cell r="W1157">
            <v>5</v>
          </cell>
          <cell r="Y1157">
            <v>5</v>
          </cell>
          <cell r="Z1157">
            <v>364</v>
          </cell>
          <cell r="AA1157">
            <v>1</v>
          </cell>
        </row>
        <row r="1158">
          <cell r="I1158">
            <v>1496</v>
          </cell>
          <cell r="J1158">
            <v>29191.030343499999</v>
          </cell>
          <cell r="P1158">
            <v>6</v>
          </cell>
          <cell r="Q1158">
            <v>1</v>
          </cell>
          <cell r="R1158">
            <v>1</v>
          </cell>
          <cell r="V1158">
            <v>1</v>
          </cell>
          <cell r="W1158">
            <v>1</v>
          </cell>
          <cell r="Y1158">
            <v>1</v>
          </cell>
          <cell r="Z1158">
            <v>650</v>
          </cell>
          <cell r="AA1158">
            <v>1</v>
          </cell>
        </row>
        <row r="1159">
          <cell r="I1159">
            <v>1498</v>
          </cell>
          <cell r="J1159">
            <v>23022.864404799999</v>
          </cell>
          <cell r="P1159">
            <v>1</v>
          </cell>
          <cell r="Q1159">
            <v>1</v>
          </cell>
          <cell r="R1159">
            <v>1</v>
          </cell>
          <cell r="V1159">
            <v>1</v>
          </cell>
          <cell r="W1159">
            <v>5</v>
          </cell>
          <cell r="Y1159">
            <v>1</v>
          </cell>
          <cell r="Z1159">
            <v>364</v>
          </cell>
          <cell r="AA1159">
            <v>1</v>
          </cell>
        </row>
        <row r="1160">
          <cell r="I1160">
            <v>1500</v>
          </cell>
          <cell r="J1160">
            <v>39679.792619400003</v>
          </cell>
          <cell r="P1160">
            <v>5</v>
          </cell>
          <cell r="Q1160">
            <v>1</v>
          </cell>
          <cell r="R1160">
            <v>1</v>
          </cell>
          <cell r="V1160">
            <v>1</v>
          </cell>
          <cell r="W1160">
            <v>1</v>
          </cell>
          <cell r="Y1160">
            <v>1</v>
          </cell>
          <cell r="Z1160">
            <v>156</v>
          </cell>
          <cell r="AA1160">
            <v>1</v>
          </cell>
        </row>
        <row r="1161">
          <cell r="I1161">
            <v>1501</v>
          </cell>
          <cell r="J1161">
            <v>20967.290136899999</v>
          </cell>
          <cell r="P1161">
            <v>9</v>
          </cell>
          <cell r="Q1161">
            <v>1</v>
          </cell>
          <cell r="R1161">
            <v>1</v>
          </cell>
          <cell r="V1161">
            <v>1</v>
          </cell>
          <cell r="W1161">
            <v>5</v>
          </cell>
          <cell r="Y1161">
            <v>1</v>
          </cell>
          <cell r="Z1161">
            <v>156</v>
          </cell>
          <cell r="AA1161">
            <v>1</v>
          </cell>
        </row>
        <row r="1162">
          <cell r="I1162">
            <v>1502</v>
          </cell>
          <cell r="J1162">
            <v>7029.9306196999996</v>
          </cell>
          <cell r="P1162">
            <v>1</v>
          </cell>
          <cell r="Q1162">
            <v>1</v>
          </cell>
          <cell r="R1162">
            <v>1</v>
          </cell>
          <cell r="V1162">
            <v>1</v>
          </cell>
          <cell r="W1162">
            <v>1</v>
          </cell>
          <cell r="Y1162">
            <v>1</v>
          </cell>
          <cell r="Z1162">
            <v>1014</v>
          </cell>
          <cell r="AA1162">
            <v>1</v>
          </cell>
        </row>
        <row r="1163">
          <cell r="I1163">
            <v>1503</v>
          </cell>
          <cell r="J1163">
            <v>11185.7851391</v>
          </cell>
          <cell r="P1163">
            <v>4</v>
          </cell>
          <cell r="Q1163">
            <v>1</v>
          </cell>
          <cell r="R1163">
            <v>1</v>
          </cell>
          <cell r="V1163">
            <v>1</v>
          </cell>
          <cell r="W1163">
            <v>5</v>
          </cell>
          <cell r="Y1163">
            <v>2</v>
          </cell>
          <cell r="Z1163">
            <v>650</v>
          </cell>
          <cell r="AA1163">
            <v>1</v>
          </cell>
        </row>
        <row r="1164">
          <cell r="I1164">
            <v>1504</v>
          </cell>
          <cell r="J1164">
            <v>3768.6794559</v>
          </cell>
          <cell r="P1164">
            <v>3</v>
          </cell>
          <cell r="Q1164">
            <v>1</v>
          </cell>
          <cell r="R1164">
            <v>1</v>
          </cell>
          <cell r="V1164">
            <v>1</v>
          </cell>
          <cell r="W1164">
            <v>5</v>
          </cell>
          <cell r="Y1164">
            <v>5</v>
          </cell>
          <cell r="Z1164">
            <v>650</v>
          </cell>
          <cell r="AA1164">
            <v>1</v>
          </cell>
        </row>
        <row r="1165">
          <cell r="I1165">
            <v>1506</v>
          </cell>
          <cell r="J1165">
            <v>43607.660324700002</v>
          </cell>
          <cell r="P1165">
            <v>5</v>
          </cell>
          <cell r="Q1165">
            <v>1</v>
          </cell>
          <cell r="R1165">
            <v>1</v>
          </cell>
          <cell r="V1165">
            <v>1</v>
          </cell>
          <cell r="W1165">
            <v>1</v>
          </cell>
          <cell r="Y1165">
            <v>1</v>
          </cell>
          <cell r="Z1165">
            <v>156</v>
          </cell>
          <cell r="AA1165">
            <v>1</v>
          </cell>
        </row>
        <row r="1166">
          <cell r="I1166">
            <v>1507</v>
          </cell>
          <cell r="J1166">
            <v>32683.115920600001</v>
          </cell>
          <cell r="P1166">
            <v>9</v>
          </cell>
          <cell r="Q1166">
            <v>1</v>
          </cell>
          <cell r="R1166">
            <v>1</v>
          </cell>
          <cell r="V1166">
            <v>1</v>
          </cell>
          <cell r="W1166">
            <v>5</v>
          </cell>
          <cell r="Y1166">
            <v>5</v>
          </cell>
          <cell r="Z1166">
            <v>364</v>
          </cell>
          <cell r="AA1166">
            <v>1</v>
          </cell>
        </row>
        <row r="1167">
          <cell r="I1167">
            <v>1509</v>
          </cell>
          <cell r="J1167">
            <v>34117.6775414</v>
          </cell>
          <cell r="P1167">
            <v>9</v>
          </cell>
          <cell r="Q1167">
            <v>1</v>
          </cell>
          <cell r="R1167">
            <v>1</v>
          </cell>
          <cell r="V1167">
            <v>1</v>
          </cell>
          <cell r="W1167">
            <v>5</v>
          </cell>
          <cell r="Y1167">
            <v>1</v>
          </cell>
          <cell r="Z1167">
            <v>364</v>
          </cell>
          <cell r="AA1167">
            <v>1</v>
          </cell>
        </row>
        <row r="1168">
          <cell r="I1168">
            <v>1510</v>
          </cell>
          <cell r="J1168">
            <v>25636.091830000001</v>
          </cell>
          <cell r="P1168">
            <v>8</v>
          </cell>
          <cell r="Q1168">
            <v>1</v>
          </cell>
          <cell r="R1168">
            <v>1</v>
          </cell>
          <cell r="V1168">
            <v>1</v>
          </cell>
          <cell r="W1168">
            <v>5</v>
          </cell>
          <cell r="Y1168">
            <v>1</v>
          </cell>
          <cell r="Z1168">
            <v>364</v>
          </cell>
          <cell r="AA1168">
            <v>1</v>
          </cell>
        </row>
        <row r="1169">
          <cell r="I1169">
            <v>1512</v>
          </cell>
          <cell r="J1169">
            <v>23816.7562808</v>
          </cell>
          <cell r="P1169">
            <v>9</v>
          </cell>
          <cell r="Q1169">
            <v>1</v>
          </cell>
          <cell r="R1169">
            <v>1</v>
          </cell>
          <cell r="V1169">
            <v>1</v>
          </cell>
          <cell r="W1169">
            <v>5</v>
          </cell>
          <cell r="Y1169">
            <v>1</v>
          </cell>
          <cell r="Z1169">
            <v>364</v>
          </cell>
          <cell r="AA1169">
            <v>1</v>
          </cell>
        </row>
        <row r="1170">
          <cell r="I1170">
            <v>1513</v>
          </cell>
          <cell r="J1170">
            <v>52610.368618599998</v>
          </cell>
          <cell r="P1170">
            <v>5</v>
          </cell>
          <cell r="Q1170">
            <v>1</v>
          </cell>
          <cell r="R1170">
            <v>1</v>
          </cell>
          <cell r="V1170">
            <v>1</v>
          </cell>
          <cell r="W1170">
            <v>5</v>
          </cell>
          <cell r="Y1170">
            <v>1</v>
          </cell>
          <cell r="Z1170">
            <v>31.2</v>
          </cell>
          <cell r="AA1170">
            <v>1</v>
          </cell>
        </row>
        <row r="1171">
          <cell r="I1171">
            <v>1514</v>
          </cell>
          <cell r="J1171">
            <v>27189.160652300001</v>
          </cell>
          <cell r="P1171">
            <v>4</v>
          </cell>
          <cell r="Q1171">
            <v>1</v>
          </cell>
          <cell r="R1171">
            <v>1</v>
          </cell>
          <cell r="V1171">
            <v>1</v>
          </cell>
          <cell r="W1171">
            <v>1</v>
          </cell>
          <cell r="Y1171">
            <v>1</v>
          </cell>
          <cell r="Z1171">
            <v>364</v>
          </cell>
          <cell r="AA1171">
            <v>1</v>
          </cell>
        </row>
        <row r="1172">
          <cell r="I1172">
            <v>1515</v>
          </cell>
          <cell r="J1172">
            <v>19662.013718300001</v>
          </cell>
          <cell r="P1172">
            <v>5</v>
          </cell>
          <cell r="Q1172">
            <v>1</v>
          </cell>
          <cell r="R1172">
            <v>1</v>
          </cell>
          <cell r="V1172">
            <v>1</v>
          </cell>
          <cell r="W1172">
            <v>5</v>
          </cell>
          <cell r="Y1172">
            <v>5</v>
          </cell>
          <cell r="Z1172">
            <v>156</v>
          </cell>
          <cell r="AA1172">
            <v>1</v>
          </cell>
        </row>
        <row r="1173">
          <cell r="I1173">
            <v>1516</v>
          </cell>
          <cell r="J1173">
            <v>23774.6002309</v>
          </cell>
          <cell r="P1173">
            <v>1</v>
          </cell>
          <cell r="Q1173">
            <v>1</v>
          </cell>
          <cell r="R1173">
            <v>1</v>
          </cell>
          <cell r="V1173">
            <v>1</v>
          </cell>
          <cell r="W1173">
            <v>5</v>
          </cell>
          <cell r="Y1173">
            <v>5</v>
          </cell>
          <cell r="Z1173">
            <v>156</v>
          </cell>
          <cell r="AA1173">
            <v>1</v>
          </cell>
        </row>
        <row r="1174">
          <cell r="I1174">
            <v>1517</v>
          </cell>
          <cell r="J1174">
            <v>59791.759357100003</v>
          </cell>
          <cell r="P1174">
            <v>7</v>
          </cell>
          <cell r="Q1174">
            <v>1</v>
          </cell>
          <cell r="R1174">
            <v>1</v>
          </cell>
          <cell r="V1174">
            <v>1</v>
          </cell>
          <cell r="W1174">
            <v>5</v>
          </cell>
          <cell r="Y1174">
            <v>5</v>
          </cell>
          <cell r="Z1174">
            <v>364</v>
          </cell>
          <cell r="AA1174">
            <v>1</v>
          </cell>
        </row>
        <row r="1175">
          <cell r="I1175">
            <v>1518</v>
          </cell>
          <cell r="J1175">
            <v>30293.0647728</v>
          </cell>
          <cell r="P1175">
            <v>6</v>
          </cell>
          <cell r="Q1175">
            <v>1</v>
          </cell>
          <cell r="R1175">
            <v>1</v>
          </cell>
          <cell r="V1175">
            <v>1</v>
          </cell>
          <cell r="W1175">
            <v>5</v>
          </cell>
          <cell r="Y1175">
            <v>1</v>
          </cell>
          <cell r="Z1175">
            <v>156</v>
          </cell>
          <cell r="AA1175">
            <v>1</v>
          </cell>
        </row>
        <row r="1176">
          <cell r="I1176">
            <v>1520</v>
          </cell>
          <cell r="J1176">
            <v>28333.537114800001</v>
          </cell>
          <cell r="P1176">
            <v>3</v>
          </cell>
          <cell r="Q1176">
            <v>1</v>
          </cell>
          <cell r="R1176">
            <v>1</v>
          </cell>
          <cell r="V1176">
            <v>1</v>
          </cell>
          <cell r="W1176">
            <v>5</v>
          </cell>
          <cell r="Y1176">
            <v>1</v>
          </cell>
          <cell r="Z1176">
            <v>364</v>
          </cell>
          <cell r="AA1176">
            <v>0.75</v>
          </cell>
        </row>
        <row r="1177">
          <cell r="I1177">
            <v>1521</v>
          </cell>
          <cell r="J1177">
            <v>28531.0724964</v>
          </cell>
          <cell r="P1177">
            <v>10</v>
          </cell>
          <cell r="Q1177">
            <v>1</v>
          </cell>
          <cell r="R1177">
            <v>1</v>
          </cell>
          <cell r="V1177">
            <v>1</v>
          </cell>
          <cell r="W1177">
            <v>5</v>
          </cell>
          <cell r="Y1177">
            <v>5</v>
          </cell>
          <cell r="Z1177">
            <v>156</v>
          </cell>
          <cell r="AA1177">
            <v>1</v>
          </cell>
        </row>
        <row r="1178">
          <cell r="I1178">
            <v>1522</v>
          </cell>
          <cell r="J1178">
            <v>30598.5415178</v>
          </cell>
          <cell r="P1178">
            <v>7</v>
          </cell>
          <cell r="Q1178">
            <v>1</v>
          </cell>
          <cell r="R1178">
            <v>1</v>
          </cell>
          <cell r="V1178">
            <v>1</v>
          </cell>
          <cell r="W1178">
            <v>5</v>
          </cell>
          <cell r="Y1178">
            <v>5</v>
          </cell>
          <cell r="Z1178">
            <v>156</v>
          </cell>
          <cell r="AA1178">
            <v>1</v>
          </cell>
        </row>
        <row r="1179">
          <cell r="I1179">
            <v>1523</v>
          </cell>
          <cell r="J1179">
            <v>20537.7278816</v>
          </cell>
          <cell r="P1179">
            <v>1</v>
          </cell>
          <cell r="Q1179">
            <v>1</v>
          </cell>
          <cell r="R1179">
            <v>1</v>
          </cell>
          <cell r="V1179">
            <v>1</v>
          </cell>
          <cell r="W1179">
            <v>1</v>
          </cell>
          <cell r="Y1179">
            <v>1</v>
          </cell>
          <cell r="Z1179">
            <v>650</v>
          </cell>
          <cell r="AA1179">
            <v>1</v>
          </cell>
        </row>
        <row r="1180">
          <cell r="I1180">
            <v>1524</v>
          </cell>
          <cell r="J1180">
            <v>29877.311228999999</v>
          </cell>
          <cell r="P1180">
            <v>9</v>
          </cell>
          <cell r="Q1180">
            <v>1</v>
          </cell>
          <cell r="R1180">
            <v>1</v>
          </cell>
          <cell r="V1180">
            <v>1</v>
          </cell>
          <cell r="W1180">
            <v>5</v>
          </cell>
          <cell r="Y1180">
            <v>5</v>
          </cell>
          <cell r="Z1180">
            <v>156</v>
          </cell>
          <cell r="AA1180">
            <v>0.75</v>
          </cell>
        </row>
        <row r="1181">
          <cell r="I1181">
            <v>1527</v>
          </cell>
          <cell r="J1181">
            <v>26110.409694599999</v>
          </cell>
          <cell r="P1181">
            <v>3</v>
          </cell>
          <cell r="Q1181">
            <v>1</v>
          </cell>
          <cell r="R1181">
            <v>1</v>
          </cell>
          <cell r="V1181">
            <v>1</v>
          </cell>
          <cell r="W1181">
            <v>5</v>
          </cell>
          <cell r="Y1181">
            <v>5</v>
          </cell>
          <cell r="Z1181">
            <v>364</v>
          </cell>
          <cell r="AA1181">
            <v>0.75</v>
          </cell>
        </row>
        <row r="1182">
          <cell r="I1182">
            <v>1529</v>
          </cell>
          <cell r="J1182">
            <v>3921.9760007999998</v>
          </cell>
          <cell r="P1182">
            <v>8</v>
          </cell>
          <cell r="Q1182">
            <v>1</v>
          </cell>
          <cell r="R1182">
            <v>1</v>
          </cell>
          <cell r="V1182">
            <v>1</v>
          </cell>
          <cell r="W1182">
            <v>5</v>
          </cell>
          <cell r="Y1182">
            <v>1</v>
          </cell>
          <cell r="Z1182">
            <v>364</v>
          </cell>
          <cell r="AA1182">
            <v>1</v>
          </cell>
        </row>
        <row r="1183">
          <cell r="I1183">
            <v>1532</v>
          </cell>
          <cell r="J1183">
            <v>48242.751844600003</v>
          </cell>
          <cell r="P1183">
            <v>3</v>
          </cell>
          <cell r="Q1183">
            <v>1</v>
          </cell>
          <cell r="R1183">
            <v>1</v>
          </cell>
          <cell r="V1183">
            <v>1</v>
          </cell>
          <cell r="W1183">
            <v>5</v>
          </cell>
          <cell r="Y1183">
            <v>1</v>
          </cell>
          <cell r="Z1183">
            <v>156</v>
          </cell>
          <cell r="AA1183">
            <v>1</v>
          </cell>
        </row>
        <row r="1184">
          <cell r="I1184">
            <v>1533</v>
          </cell>
          <cell r="J1184">
            <v>13205.908090700001</v>
          </cell>
          <cell r="P1184">
            <v>5</v>
          </cell>
          <cell r="Q1184">
            <v>1</v>
          </cell>
          <cell r="R1184">
            <v>1</v>
          </cell>
          <cell r="V1184">
            <v>1</v>
          </cell>
          <cell r="W1184">
            <v>5</v>
          </cell>
          <cell r="Y1184">
            <v>5</v>
          </cell>
          <cell r="Z1184">
            <v>156</v>
          </cell>
          <cell r="AA1184">
            <v>1</v>
          </cell>
        </row>
        <row r="1185">
          <cell r="I1185">
            <v>1534</v>
          </cell>
          <cell r="J1185">
            <v>42964.106192500003</v>
          </cell>
          <cell r="P1185">
            <v>6</v>
          </cell>
          <cell r="Q1185">
            <v>1</v>
          </cell>
          <cell r="R1185">
            <v>1</v>
          </cell>
          <cell r="V1185">
            <v>1</v>
          </cell>
          <cell r="W1185">
            <v>1</v>
          </cell>
          <cell r="Y1185">
            <v>5</v>
          </cell>
          <cell r="Z1185">
            <v>31.2</v>
          </cell>
          <cell r="AA1185">
            <v>0.25</v>
          </cell>
        </row>
        <row r="1186">
          <cell r="I1186">
            <v>1535</v>
          </cell>
          <cell r="J1186">
            <v>26330.6011899</v>
          </cell>
          <cell r="P1186">
            <v>9</v>
          </cell>
          <cell r="Q1186">
            <v>1</v>
          </cell>
          <cell r="R1186">
            <v>1</v>
          </cell>
          <cell r="V1186">
            <v>1</v>
          </cell>
          <cell r="W1186">
            <v>1</v>
          </cell>
          <cell r="Y1186">
            <v>1</v>
          </cell>
          <cell r="Z1186">
            <v>650</v>
          </cell>
          <cell r="AA1186">
            <v>1</v>
          </cell>
        </row>
        <row r="1187">
          <cell r="I1187">
            <v>1537</v>
          </cell>
          <cell r="J1187">
            <v>25118.967195699999</v>
          </cell>
          <cell r="P1187">
            <v>3</v>
          </cell>
          <cell r="Q1187">
            <v>1</v>
          </cell>
          <cell r="R1187">
            <v>1</v>
          </cell>
          <cell r="V1187">
            <v>1</v>
          </cell>
          <cell r="W1187">
            <v>1</v>
          </cell>
          <cell r="Y1187">
            <v>1</v>
          </cell>
          <cell r="Z1187">
            <v>156</v>
          </cell>
          <cell r="AA1187">
            <v>1</v>
          </cell>
        </row>
        <row r="1188">
          <cell r="I1188">
            <v>1538</v>
          </cell>
          <cell r="J1188">
            <v>54971.112415600001</v>
          </cell>
          <cell r="P1188">
            <v>1</v>
          </cell>
          <cell r="Q1188">
            <v>1</v>
          </cell>
          <cell r="R1188">
            <v>1</v>
          </cell>
          <cell r="V1188">
            <v>0</v>
          </cell>
          <cell r="W1188">
            <v>99</v>
          </cell>
          <cell r="Y1188">
            <v>1</v>
          </cell>
          <cell r="Z1188">
            <v>156</v>
          </cell>
          <cell r="AA1188">
            <v>0</v>
          </cell>
        </row>
        <row r="1189">
          <cell r="I1189">
            <v>1539</v>
          </cell>
          <cell r="J1189">
            <v>27504.078578600001</v>
          </cell>
          <cell r="P1189">
            <v>8</v>
          </cell>
          <cell r="Q1189">
            <v>1</v>
          </cell>
          <cell r="R1189">
            <v>1</v>
          </cell>
          <cell r="V1189">
            <v>1</v>
          </cell>
          <cell r="W1189">
            <v>5</v>
          </cell>
          <cell r="Y1189">
            <v>5</v>
          </cell>
          <cell r="Z1189">
            <v>156</v>
          </cell>
          <cell r="AA1189">
            <v>1</v>
          </cell>
        </row>
        <row r="1190">
          <cell r="I1190">
            <v>1540</v>
          </cell>
          <cell r="J1190">
            <v>11923.730585699999</v>
          </cell>
          <cell r="P1190">
            <v>6</v>
          </cell>
          <cell r="Q1190">
            <v>1</v>
          </cell>
          <cell r="R1190">
            <v>1</v>
          </cell>
          <cell r="V1190">
            <v>1</v>
          </cell>
          <cell r="W1190">
            <v>5</v>
          </cell>
          <cell r="Y1190">
            <v>5</v>
          </cell>
          <cell r="Z1190">
            <v>156</v>
          </cell>
          <cell r="AA1190">
            <v>1</v>
          </cell>
        </row>
        <row r="1191">
          <cell r="I1191">
            <v>1541</v>
          </cell>
          <cell r="J1191">
            <v>10654.1815644</v>
          </cell>
          <cell r="P1191">
            <v>1</v>
          </cell>
          <cell r="Q1191">
            <v>1</v>
          </cell>
          <cell r="R1191">
            <v>1</v>
          </cell>
          <cell r="V1191">
            <v>1</v>
          </cell>
          <cell r="W1191">
            <v>5</v>
          </cell>
          <cell r="Y1191">
            <v>2</v>
          </cell>
          <cell r="Z1191">
            <v>650</v>
          </cell>
          <cell r="AA1191">
            <v>1</v>
          </cell>
        </row>
        <row r="1192">
          <cell r="I1192">
            <v>1542</v>
          </cell>
          <cell r="J1192">
            <v>27994.833402600001</v>
          </cell>
          <cell r="P1192">
            <v>5</v>
          </cell>
          <cell r="Q1192">
            <v>1</v>
          </cell>
          <cell r="R1192">
            <v>1</v>
          </cell>
          <cell r="V1192">
            <v>1</v>
          </cell>
          <cell r="W1192">
            <v>5</v>
          </cell>
          <cell r="Y1192">
            <v>5</v>
          </cell>
          <cell r="Z1192">
            <v>156</v>
          </cell>
          <cell r="AA1192">
            <v>1</v>
          </cell>
        </row>
        <row r="1193">
          <cell r="I1193">
            <v>1545</v>
          </cell>
          <cell r="J1193">
            <v>34281.694646600001</v>
          </cell>
          <cell r="P1193">
            <v>2</v>
          </cell>
          <cell r="Q1193">
            <v>1</v>
          </cell>
          <cell r="R1193">
            <v>1</v>
          </cell>
          <cell r="V1193">
            <v>1</v>
          </cell>
          <cell r="W1193">
            <v>1</v>
          </cell>
          <cell r="Y1193">
            <v>1</v>
          </cell>
          <cell r="Z1193">
            <v>156</v>
          </cell>
          <cell r="AA1193">
            <v>1</v>
          </cell>
        </row>
        <row r="1194">
          <cell r="I1194">
            <v>1546</v>
          </cell>
          <cell r="J1194">
            <v>3324.0762749</v>
          </cell>
          <cell r="P1194">
            <v>7</v>
          </cell>
          <cell r="Q1194">
            <v>1</v>
          </cell>
          <cell r="R1194">
            <v>1</v>
          </cell>
          <cell r="V1194">
            <v>0</v>
          </cell>
          <cell r="W1194">
            <v>99</v>
          </cell>
          <cell r="Y1194">
            <v>5</v>
          </cell>
          <cell r="Z1194">
            <v>364</v>
          </cell>
          <cell r="AA1194">
            <v>0</v>
          </cell>
        </row>
        <row r="1195">
          <cell r="I1195">
            <v>1548</v>
          </cell>
          <cell r="J1195">
            <v>15072.533164500001</v>
          </cell>
          <cell r="P1195">
            <v>4</v>
          </cell>
          <cell r="Q1195">
            <v>1</v>
          </cell>
          <cell r="R1195">
            <v>1</v>
          </cell>
          <cell r="V1195">
            <v>1</v>
          </cell>
          <cell r="W1195">
            <v>5</v>
          </cell>
          <cell r="Y1195">
            <v>1</v>
          </cell>
          <cell r="Z1195">
            <v>156</v>
          </cell>
          <cell r="AA1195">
            <v>1</v>
          </cell>
        </row>
        <row r="1196">
          <cell r="I1196">
            <v>1550</v>
          </cell>
          <cell r="J1196">
            <v>22831.147039700001</v>
          </cell>
          <cell r="P1196">
            <v>8</v>
          </cell>
          <cell r="Q1196">
            <v>1</v>
          </cell>
          <cell r="R1196">
            <v>1</v>
          </cell>
          <cell r="V1196">
            <v>1</v>
          </cell>
          <cell r="W1196">
            <v>5</v>
          </cell>
          <cell r="Y1196">
            <v>5</v>
          </cell>
          <cell r="Z1196">
            <v>156</v>
          </cell>
          <cell r="AA1196">
            <v>1</v>
          </cell>
        </row>
        <row r="1197">
          <cell r="I1197">
            <v>1553</v>
          </cell>
          <cell r="J1197">
            <v>26007.697352399999</v>
          </cell>
          <cell r="P1197">
            <v>4</v>
          </cell>
          <cell r="Q1197">
            <v>1</v>
          </cell>
          <cell r="R1197">
            <v>1</v>
          </cell>
          <cell r="V1197">
            <v>1</v>
          </cell>
          <cell r="W1197">
            <v>5</v>
          </cell>
          <cell r="Y1197">
            <v>1</v>
          </cell>
          <cell r="Z1197">
            <v>31.2</v>
          </cell>
          <cell r="AA1197">
            <v>1</v>
          </cell>
        </row>
        <row r="1198">
          <cell r="I1198">
            <v>1554</v>
          </cell>
          <cell r="J1198">
            <v>37635.0824459</v>
          </cell>
          <cell r="P1198">
            <v>1</v>
          </cell>
          <cell r="Q1198">
            <v>1</v>
          </cell>
          <cell r="R1198">
            <v>1</v>
          </cell>
          <cell r="V1198">
            <v>1</v>
          </cell>
          <cell r="W1198">
            <v>1</v>
          </cell>
          <cell r="Y1198">
            <v>1</v>
          </cell>
          <cell r="Z1198">
            <v>31.2</v>
          </cell>
          <cell r="AA1198">
            <v>0.25</v>
          </cell>
        </row>
        <row r="1199">
          <cell r="I1199">
            <v>1555</v>
          </cell>
          <cell r="J1199">
            <v>28333.537114800001</v>
          </cell>
          <cell r="P1199">
            <v>2</v>
          </cell>
          <cell r="Q1199">
            <v>1</v>
          </cell>
          <cell r="R1199">
            <v>1</v>
          </cell>
          <cell r="V1199">
            <v>1</v>
          </cell>
          <cell r="W1199">
            <v>5</v>
          </cell>
          <cell r="Y1199">
            <v>1</v>
          </cell>
          <cell r="Z1199">
            <v>156</v>
          </cell>
          <cell r="AA1199">
            <v>1</v>
          </cell>
        </row>
        <row r="1200">
          <cell r="I1200">
            <v>1556</v>
          </cell>
          <cell r="J1200">
            <v>40361.836197899996</v>
          </cell>
          <cell r="P1200">
            <v>9</v>
          </cell>
          <cell r="Q1200">
            <v>1</v>
          </cell>
          <cell r="R1200">
            <v>1</v>
          </cell>
          <cell r="V1200">
            <v>1</v>
          </cell>
          <cell r="W1200">
            <v>5</v>
          </cell>
          <cell r="Y1200">
            <v>5</v>
          </cell>
          <cell r="Z1200">
            <v>156</v>
          </cell>
          <cell r="AA1200">
            <v>1</v>
          </cell>
        </row>
        <row r="1201">
          <cell r="I1201">
            <v>1558</v>
          </cell>
          <cell r="J1201">
            <v>9680.1336284000008</v>
          </cell>
          <cell r="P1201">
            <v>2</v>
          </cell>
          <cell r="Q1201">
            <v>1</v>
          </cell>
          <cell r="R1201">
            <v>1</v>
          </cell>
          <cell r="V1201">
            <v>1</v>
          </cell>
          <cell r="W1201">
            <v>5</v>
          </cell>
          <cell r="Y1201">
            <v>1</v>
          </cell>
          <cell r="Z1201">
            <v>31.2</v>
          </cell>
          <cell r="AA1201">
            <v>1</v>
          </cell>
        </row>
        <row r="1202">
          <cell r="I1202">
            <v>1561</v>
          </cell>
          <cell r="J1202">
            <v>28481.169387999998</v>
          </cell>
          <cell r="P1202">
            <v>1</v>
          </cell>
          <cell r="Q1202">
            <v>1</v>
          </cell>
          <cell r="R1202">
            <v>1</v>
          </cell>
          <cell r="V1202">
            <v>1</v>
          </cell>
          <cell r="W1202">
            <v>5</v>
          </cell>
          <cell r="Y1202">
            <v>5</v>
          </cell>
          <cell r="Z1202">
            <v>364</v>
          </cell>
          <cell r="AA1202">
            <v>1</v>
          </cell>
        </row>
        <row r="1203">
          <cell r="I1203">
            <v>1562</v>
          </cell>
          <cell r="J1203">
            <v>20600.421940100001</v>
          </cell>
          <cell r="P1203">
            <v>3</v>
          </cell>
          <cell r="Q1203">
            <v>1</v>
          </cell>
          <cell r="R1203">
            <v>1</v>
          </cell>
          <cell r="V1203">
            <v>1</v>
          </cell>
          <cell r="W1203">
            <v>1</v>
          </cell>
          <cell r="Y1203">
            <v>1</v>
          </cell>
          <cell r="Z1203">
            <v>364</v>
          </cell>
          <cell r="AA1203">
            <v>0.75</v>
          </cell>
        </row>
        <row r="1204">
          <cell r="I1204">
            <v>1563</v>
          </cell>
          <cell r="J1204">
            <v>21344.701109900001</v>
          </cell>
          <cell r="P1204">
            <v>4</v>
          </cell>
          <cell r="Q1204">
            <v>1</v>
          </cell>
          <cell r="R1204">
            <v>1</v>
          </cell>
          <cell r="V1204">
            <v>1</v>
          </cell>
          <cell r="W1204">
            <v>1</v>
          </cell>
          <cell r="Y1204">
            <v>1</v>
          </cell>
          <cell r="Z1204">
            <v>156</v>
          </cell>
          <cell r="AA1204">
            <v>1</v>
          </cell>
        </row>
        <row r="1205">
          <cell r="I1205">
            <v>1564</v>
          </cell>
          <cell r="J1205">
            <v>3708.8422354999998</v>
          </cell>
          <cell r="P1205">
            <v>4</v>
          </cell>
          <cell r="Q1205">
            <v>1</v>
          </cell>
          <cell r="R1205">
            <v>1</v>
          </cell>
          <cell r="V1205">
            <v>1</v>
          </cell>
          <cell r="W1205">
            <v>5</v>
          </cell>
          <cell r="Y1205">
            <v>3</v>
          </cell>
          <cell r="Z1205">
            <v>364</v>
          </cell>
          <cell r="AA1205">
            <v>1</v>
          </cell>
        </row>
        <row r="1206">
          <cell r="I1206">
            <v>1565</v>
          </cell>
          <cell r="J1206">
            <v>26327.608724999998</v>
          </cell>
          <cell r="P1206">
            <v>1</v>
          </cell>
          <cell r="Q1206">
            <v>1</v>
          </cell>
          <cell r="R1206">
            <v>1</v>
          </cell>
          <cell r="V1206">
            <v>1</v>
          </cell>
          <cell r="W1206">
            <v>5</v>
          </cell>
          <cell r="Y1206">
            <v>5</v>
          </cell>
          <cell r="Z1206">
            <v>156</v>
          </cell>
          <cell r="AA1206">
            <v>1</v>
          </cell>
        </row>
        <row r="1207">
          <cell r="I1207">
            <v>1567</v>
          </cell>
          <cell r="J1207">
            <v>22696.5321802</v>
          </cell>
          <cell r="P1207">
            <v>9</v>
          </cell>
          <cell r="Q1207">
            <v>1</v>
          </cell>
          <cell r="R1207">
            <v>1</v>
          </cell>
          <cell r="V1207">
            <v>1</v>
          </cell>
          <cell r="W1207">
            <v>1</v>
          </cell>
          <cell r="Y1207">
            <v>1</v>
          </cell>
          <cell r="Z1207">
            <v>364</v>
          </cell>
          <cell r="AA1207">
            <v>1</v>
          </cell>
        </row>
        <row r="1208">
          <cell r="I1208">
            <v>1568</v>
          </cell>
          <cell r="J1208">
            <v>36012.5200358</v>
          </cell>
          <cell r="P1208">
            <v>2</v>
          </cell>
          <cell r="Q1208">
            <v>1</v>
          </cell>
          <cell r="R1208">
            <v>1</v>
          </cell>
          <cell r="V1208">
            <v>1</v>
          </cell>
          <cell r="W1208">
            <v>5</v>
          </cell>
          <cell r="Y1208">
            <v>1</v>
          </cell>
          <cell r="Z1208">
            <v>156</v>
          </cell>
          <cell r="AA1208">
            <v>1</v>
          </cell>
        </row>
        <row r="1209">
          <cell r="I1209">
            <v>1569</v>
          </cell>
          <cell r="J1209">
            <v>28481.169387999998</v>
          </cell>
          <cell r="P1209">
            <v>3</v>
          </cell>
          <cell r="Q1209">
            <v>1</v>
          </cell>
          <cell r="R1209">
            <v>1</v>
          </cell>
          <cell r="V1209">
            <v>1</v>
          </cell>
          <cell r="W1209">
            <v>5</v>
          </cell>
          <cell r="Y1209">
            <v>1</v>
          </cell>
          <cell r="Z1209">
            <v>364</v>
          </cell>
          <cell r="AA1209">
            <v>1</v>
          </cell>
        </row>
        <row r="1210">
          <cell r="I1210">
            <v>1570</v>
          </cell>
          <cell r="J1210">
            <v>18582.840823899998</v>
          </cell>
          <cell r="P1210">
            <v>6</v>
          </cell>
          <cell r="Q1210">
            <v>1</v>
          </cell>
          <cell r="R1210">
            <v>1</v>
          </cell>
          <cell r="V1210">
            <v>1</v>
          </cell>
          <cell r="W1210">
            <v>5</v>
          </cell>
          <cell r="Y1210">
            <v>1</v>
          </cell>
          <cell r="Z1210">
            <v>364</v>
          </cell>
          <cell r="AA1210">
            <v>0.25</v>
          </cell>
        </row>
        <row r="1211">
          <cell r="I1211">
            <v>1571</v>
          </cell>
          <cell r="J1211">
            <v>33310.826848199998</v>
          </cell>
          <cell r="P1211">
            <v>9</v>
          </cell>
          <cell r="Q1211">
            <v>1</v>
          </cell>
          <cell r="R1211">
            <v>1</v>
          </cell>
          <cell r="V1211">
            <v>1</v>
          </cell>
          <cell r="W1211">
            <v>5</v>
          </cell>
          <cell r="Y1211">
            <v>5</v>
          </cell>
          <cell r="Z1211">
            <v>364</v>
          </cell>
          <cell r="AA1211">
            <v>1</v>
          </cell>
        </row>
        <row r="1212">
          <cell r="I1212">
            <v>1574</v>
          </cell>
          <cell r="J1212">
            <v>24610.648156800002</v>
          </cell>
          <cell r="P1212">
            <v>2</v>
          </cell>
          <cell r="Q1212">
            <v>1</v>
          </cell>
          <cell r="R1212">
            <v>1</v>
          </cell>
          <cell r="V1212">
            <v>1</v>
          </cell>
          <cell r="W1212">
            <v>5</v>
          </cell>
          <cell r="Y1212">
            <v>1</v>
          </cell>
          <cell r="Z1212">
            <v>364</v>
          </cell>
          <cell r="AA1212">
            <v>0.75</v>
          </cell>
        </row>
        <row r="1213">
          <cell r="I1213">
            <v>1575</v>
          </cell>
          <cell r="J1213">
            <v>28531.0724964</v>
          </cell>
          <cell r="P1213">
            <v>2</v>
          </cell>
          <cell r="Q1213">
            <v>1</v>
          </cell>
          <cell r="R1213">
            <v>1</v>
          </cell>
          <cell r="V1213">
            <v>0</v>
          </cell>
          <cell r="W1213">
            <v>99</v>
          </cell>
          <cell r="Y1213">
            <v>1</v>
          </cell>
          <cell r="Z1213">
            <v>156</v>
          </cell>
          <cell r="AA1213">
            <v>0</v>
          </cell>
        </row>
        <row r="1214">
          <cell r="I1214">
            <v>1576</v>
          </cell>
          <cell r="J1214">
            <v>21051.412231599999</v>
          </cell>
          <cell r="P1214">
            <v>10</v>
          </cell>
          <cell r="Q1214">
            <v>1</v>
          </cell>
          <cell r="R1214">
            <v>1</v>
          </cell>
          <cell r="V1214">
            <v>1</v>
          </cell>
          <cell r="W1214">
            <v>5</v>
          </cell>
          <cell r="Y1214">
            <v>5</v>
          </cell>
          <cell r="Z1214">
            <v>31.2</v>
          </cell>
          <cell r="AA1214">
            <v>1</v>
          </cell>
        </row>
        <row r="1215">
          <cell r="I1215">
            <v>1579</v>
          </cell>
          <cell r="J1215">
            <v>13757.456555700001</v>
          </cell>
          <cell r="P1215">
            <v>5</v>
          </cell>
          <cell r="Q1215">
            <v>1</v>
          </cell>
          <cell r="R1215">
            <v>1</v>
          </cell>
          <cell r="V1215">
            <v>1</v>
          </cell>
          <cell r="W1215">
            <v>5</v>
          </cell>
          <cell r="Y1215">
            <v>5</v>
          </cell>
          <cell r="Z1215">
            <v>156</v>
          </cell>
          <cell r="AA1215">
            <v>0.75</v>
          </cell>
        </row>
        <row r="1216">
          <cell r="I1216">
            <v>1580</v>
          </cell>
          <cell r="J1216">
            <v>31737.362477999999</v>
          </cell>
          <cell r="P1216">
            <v>4</v>
          </cell>
          <cell r="Q1216">
            <v>1</v>
          </cell>
          <cell r="R1216">
            <v>1</v>
          </cell>
          <cell r="V1216">
            <v>1</v>
          </cell>
          <cell r="W1216">
            <v>1</v>
          </cell>
          <cell r="Y1216">
            <v>1</v>
          </cell>
          <cell r="Z1216">
            <v>364</v>
          </cell>
          <cell r="AA1216">
            <v>1</v>
          </cell>
        </row>
        <row r="1217">
          <cell r="I1217">
            <v>1581</v>
          </cell>
          <cell r="J1217">
            <v>45048.045940600001</v>
          </cell>
          <cell r="P1217">
            <v>5</v>
          </cell>
          <cell r="Q1217">
            <v>1</v>
          </cell>
          <cell r="R1217">
            <v>1</v>
          </cell>
          <cell r="V1217">
            <v>1</v>
          </cell>
          <cell r="W1217">
            <v>1</v>
          </cell>
          <cell r="Y1217">
            <v>1</v>
          </cell>
          <cell r="Z1217">
            <v>156</v>
          </cell>
          <cell r="AA1217">
            <v>1</v>
          </cell>
        </row>
        <row r="1218">
          <cell r="I1218">
            <v>1582</v>
          </cell>
          <cell r="J1218">
            <v>24239.041636000002</v>
          </cell>
          <cell r="P1218">
            <v>5</v>
          </cell>
          <cell r="Q1218">
            <v>1</v>
          </cell>
          <cell r="R1218">
            <v>1</v>
          </cell>
          <cell r="V1218">
            <v>1</v>
          </cell>
          <cell r="W1218">
            <v>5</v>
          </cell>
          <cell r="Y1218">
            <v>5</v>
          </cell>
          <cell r="Z1218">
            <v>1014</v>
          </cell>
          <cell r="AA1218">
            <v>1</v>
          </cell>
        </row>
        <row r="1219">
          <cell r="I1219">
            <v>1583</v>
          </cell>
          <cell r="J1219">
            <v>24273.850862300002</v>
          </cell>
          <cell r="P1219">
            <v>5</v>
          </cell>
          <cell r="Q1219">
            <v>1</v>
          </cell>
          <cell r="R1219">
            <v>1</v>
          </cell>
          <cell r="V1219">
            <v>1</v>
          </cell>
          <cell r="W1219">
            <v>1</v>
          </cell>
          <cell r="Y1219">
            <v>1</v>
          </cell>
          <cell r="Z1219">
            <v>364</v>
          </cell>
          <cell r="AA1219">
            <v>1</v>
          </cell>
        </row>
        <row r="1220">
          <cell r="I1220">
            <v>1585</v>
          </cell>
          <cell r="J1220">
            <v>6656.4319882</v>
          </cell>
          <cell r="P1220">
            <v>9</v>
          </cell>
          <cell r="Q1220">
            <v>1</v>
          </cell>
          <cell r="R1220">
            <v>1</v>
          </cell>
          <cell r="V1220">
            <v>1</v>
          </cell>
          <cell r="W1220">
            <v>1</v>
          </cell>
          <cell r="Y1220">
            <v>1</v>
          </cell>
          <cell r="Z1220">
            <v>364</v>
          </cell>
          <cell r="AA1220">
            <v>0.75</v>
          </cell>
        </row>
        <row r="1221">
          <cell r="I1221">
            <v>1586</v>
          </cell>
          <cell r="J1221">
            <v>5301.5917823</v>
          </cell>
          <cell r="P1221">
            <v>2</v>
          </cell>
          <cell r="Q1221">
            <v>1</v>
          </cell>
          <cell r="R1221">
            <v>1</v>
          </cell>
          <cell r="V1221">
            <v>1</v>
          </cell>
          <cell r="W1221">
            <v>1</v>
          </cell>
          <cell r="Y1221">
            <v>1</v>
          </cell>
          <cell r="Z1221">
            <v>156</v>
          </cell>
          <cell r="AA1221">
            <v>1</v>
          </cell>
        </row>
        <row r="1222">
          <cell r="I1222">
            <v>1587</v>
          </cell>
          <cell r="J1222">
            <v>26522.414399699999</v>
          </cell>
          <cell r="P1222">
            <v>4</v>
          </cell>
          <cell r="Q1222">
            <v>1</v>
          </cell>
          <cell r="R1222">
            <v>1</v>
          </cell>
          <cell r="V1222">
            <v>1</v>
          </cell>
          <cell r="W1222">
            <v>1</v>
          </cell>
          <cell r="Y1222">
            <v>5</v>
          </cell>
          <cell r="Z1222">
            <v>156</v>
          </cell>
          <cell r="AA1222">
            <v>0.75</v>
          </cell>
        </row>
        <row r="1223">
          <cell r="I1223">
            <v>1588</v>
          </cell>
          <cell r="J1223">
            <v>19569.9645805</v>
          </cell>
          <cell r="P1223">
            <v>9</v>
          </cell>
          <cell r="Q1223">
            <v>1</v>
          </cell>
          <cell r="R1223">
            <v>1</v>
          </cell>
          <cell r="V1223">
            <v>1</v>
          </cell>
          <cell r="W1223">
            <v>5</v>
          </cell>
          <cell r="Y1223">
            <v>1</v>
          </cell>
          <cell r="Z1223">
            <v>364</v>
          </cell>
          <cell r="AA1223">
            <v>1</v>
          </cell>
        </row>
        <row r="1224">
          <cell r="I1224">
            <v>1591</v>
          </cell>
          <cell r="J1224">
            <v>42964.106192500003</v>
          </cell>
          <cell r="P1224">
            <v>9</v>
          </cell>
          <cell r="Q1224">
            <v>1</v>
          </cell>
          <cell r="R1224">
            <v>1</v>
          </cell>
          <cell r="V1224">
            <v>1</v>
          </cell>
          <cell r="W1224">
            <v>5</v>
          </cell>
          <cell r="Y1224">
            <v>5</v>
          </cell>
          <cell r="Z1224">
            <v>156</v>
          </cell>
          <cell r="AA1224">
            <v>1</v>
          </cell>
        </row>
        <row r="1225">
          <cell r="I1225">
            <v>1592</v>
          </cell>
          <cell r="J1225">
            <v>19968.5386918</v>
          </cell>
          <cell r="P1225">
            <v>4</v>
          </cell>
          <cell r="Q1225">
            <v>1</v>
          </cell>
          <cell r="R1225">
            <v>1</v>
          </cell>
          <cell r="V1225">
            <v>1</v>
          </cell>
          <cell r="W1225">
            <v>5</v>
          </cell>
          <cell r="Y1225">
            <v>1</v>
          </cell>
          <cell r="Z1225">
            <v>364</v>
          </cell>
          <cell r="AA1225">
            <v>0.75</v>
          </cell>
        </row>
        <row r="1226">
          <cell r="I1226">
            <v>1593</v>
          </cell>
          <cell r="J1226">
            <v>22696.5321802</v>
          </cell>
          <cell r="P1226">
            <v>4</v>
          </cell>
          <cell r="Q1226">
            <v>1</v>
          </cell>
          <cell r="R1226">
            <v>1</v>
          </cell>
          <cell r="V1226">
            <v>1</v>
          </cell>
          <cell r="W1226">
            <v>5</v>
          </cell>
          <cell r="Y1226">
            <v>1</v>
          </cell>
          <cell r="Z1226">
            <v>364</v>
          </cell>
          <cell r="AA1226">
            <v>1</v>
          </cell>
        </row>
        <row r="1227">
          <cell r="I1227">
            <v>1594</v>
          </cell>
          <cell r="J1227">
            <v>17215.834018400001</v>
          </cell>
          <cell r="P1227">
            <v>9</v>
          </cell>
          <cell r="Q1227">
            <v>1</v>
          </cell>
          <cell r="R1227">
            <v>1</v>
          </cell>
          <cell r="V1227">
            <v>1</v>
          </cell>
          <cell r="W1227">
            <v>5</v>
          </cell>
          <cell r="Y1227">
            <v>5</v>
          </cell>
          <cell r="Z1227">
            <v>650</v>
          </cell>
          <cell r="AA1227">
            <v>1</v>
          </cell>
        </row>
        <row r="1228">
          <cell r="I1228">
            <v>1595</v>
          </cell>
          <cell r="J1228">
            <v>22464.6060282</v>
          </cell>
          <cell r="P1228">
            <v>6</v>
          </cell>
          <cell r="Q1228">
            <v>1</v>
          </cell>
          <cell r="R1228">
            <v>1</v>
          </cell>
          <cell r="V1228">
            <v>1</v>
          </cell>
          <cell r="W1228">
            <v>5</v>
          </cell>
          <cell r="Y1228">
            <v>1</v>
          </cell>
          <cell r="Z1228">
            <v>364</v>
          </cell>
          <cell r="AA1228">
            <v>1</v>
          </cell>
        </row>
        <row r="1229">
          <cell r="I1229">
            <v>1596</v>
          </cell>
          <cell r="J1229">
            <v>31940.609879</v>
          </cell>
          <cell r="P1229">
            <v>7</v>
          </cell>
          <cell r="Q1229">
            <v>1</v>
          </cell>
          <cell r="R1229">
            <v>1</v>
          </cell>
          <cell r="V1229">
            <v>1</v>
          </cell>
          <cell r="W1229">
            <v>5</v>
          </cell>
          <cell r="Y1229">
            <v>5</v>
          </cell>
          <cell r="Z1229">
            <v>156</v>
          </cell>
          <cell r="AA1229">
            <v>1</v>
          </cell>
        </row>
        <row r="1230">
          <cell r="I1230">
            <v>1597</v>
          </cell>
          <cell r="J1230">
            <v>39956.431676</v>
          </cell>
          <cell r="P1230">
            <v>8</v>
          </cell>
          <cell r="Q1230">
            <v>1</v>
          </cell>
          <cell r="R1230">
            <v>1</v>
          </cell>
          <cell r="V1230">
            <v>1</v>
          </cell>
          <cell r="W1230">
            <v>5</v>
          </cell>
          <cell r="Y1230">
            <v>5</v>
          </cell>
          <cell r="Z1230">
            <v>156</v>
          </cell>
          <cell r="AA1230">
            <v>1</v>
          </cell>
        </row>
        <row r="1231">
          <cell r="I1231">
            <v>1598</v>
          </cell>
          <cell r="J1231">
            <v>26340.5830647</v>
          </cell>
          <cell r="P1231">
            <v>1</v>
          </cell>
          <cell r="Q1231">
            <v>1</v>
          </cell>
          <cell r="R1231">
            <v>1</v>
          </cell>
          <cell r="V1231">
            <v>1</v>
          </cell>
          <cell r="W1231">
            <v>5</v>
          </cell>
          <cell r="Y1231">
            <v>5</v>
          </cell>
          <cell r="Z1231">
            <v>364</v>
          </cell>
          <cell r="AA1231">
            <v>0.75</v>
          </cell>
        </row>
        <row r="1232">
          <cell r="I1232">
            <v>1599</v>
          </cell>
          <cell r="J1232">
            <v>37701.842004899998</v>
          </cell>
          <cell r="P1232">
            <v>4</v>
          </cell>
          <cell r="Q1232">
            <v>1</v>
          </cell>
          <cell r="R1232">
            <v>1</v>
          </cell>
          <cell r="V1232">
            <v>1</v>
          </cell>
          <cell r="W1232">
            <v>1</v>
          </cell>
          <cell r="Y1232">
            <v>1</v>
          </cell>
          <cell r="Z1232">
            <v>156</v>
          </cell>
          <cell r="AA1232">
            <v>1</v>
          </cell>
        </row>
        <row r="1233">
          <cell r="I1233">
            <v>1600</v>
          </cell>
          <cell r="J1233">
            <v>30107.477729900002</v>
          </cell>
          <cell r="P1233">
            <v>9</v>
          </cell>
          <cell r="Q1233">
            <v>1</v>
          </cell>
          <cell r="R1233">
            <v>1</v>
          </cell>
          <cell r="V1233">
            <v>1</v>
          </cell>
          <cell r="W1233">
            <v>5</v>
          </cell>
          <cell r="Y1233">
            <v>5</v>
          </cell>
          <cell r="Z1233">
            <v>364</v>
          </cell>
          <cell r="AA1233">
            <v>1</v>
          </cell>
        </row>
        <row r="1234">
          <cell r="I1234">
            <v>1601</v>
          </cell>
          <cell r="J1234">
            <v>43872.593160299999</v>
          </cell>
          <cell r="P1234">
            <v>12</v>
          </cell>
          <cell r="Q1234">
            <v>1</v>
          </cell>
          <cell r="R1234">
            <v>1</v>
          </cell>
          <cell r="V1234">
            <v>1</v>
          </cell>
          <cell r="W1234">
            <v>1</v>
          </cell>
          <cell r="Y1234">
            <v>1</v>
          </cell>
          <cell r="Z1234">
            <v>156</v>
          </cell>
          <cell r="AA1234">
            <v>1</v>
          </cell>
        </row>
        <row r="1235">
          <cell r="I1235">
            <v>1603</v>
          </cell>
          <cell r="J1235">
            <v>47973.312297999997</v>
          </cell>
          <cell r="P1235">
            <v>2</v>
          </cell>
          <cell r="Q1235">
            <v>1</v>
          </cell>
          <cell r="R1235">
            <v>1</v>
          </cell>
          <cell r="V1235">
            <v>1</v>
          </cell>
          <cell r="W1235">
            <v>5</v>
          </cell>
          <cell r="Y1235">
            <v>5</v>
          </cell>
          <cell r="Z1235">
            <v>31.2</v>
          </cell>
          <cell r="AA1235">
            <v>1</v>
          </cell>
        </row>
        <row r="1236">
          <cell r="I1236">
            <v>1604</v>
          </cell>
          <cell r="J1236">
            <v>21304.910411299999</v>
          </cell>
          <cell r="P1236">
            <v>1</v>
          </cell>
          <cell r="Q1236">
            <v>1</v>
          </cell>
          <cell r="R1236">
            <v>1</v>
          </cell>
          <cell r="V1236">
            <v>1</v>
          </cell>
          <cell r="W1236">
            <v>5</v>
          </cell>
          <cell r="Y1236">
            <v>1</v>
          </cell>
          <cell r="Z1236">
            <v>364</v>
          </cell>
          <cell r="AA1236">
            <v>1</v>
          </cell>
        </row>
        <row r="1237">
          <cell r="I1237">
            <v>1605</v>
          </cell>
          <cell r="J1237">
            <v>3324.0762749</v>
          </cell>
          <cell r="P1237">
            <v>5</v>
          </cell>
          <cell r="Q1237">
            <v>1</v>
          </cell>
          <cell r="R1237">
            <v>1</v>
          </cell>
          <cell r="V1237">
            <v>1</v>
          </cell>
          <cell r="W1237">
            <v>5</v>
          </cell>
          <cell r="Y1237">
            <v>5</v>
          </cell>
          <cell r="Z1237">
            <v>1014</v>
          </cell>
          <cell r="AA1237">
            <v>1</v>
          </cell>
        </row>
        <row r="1238">
          <cell r="I1238">
            <v>1607</v>
          </cell>
          <cell r="J1238">
            <v>31305.561627899999</v>
          </cell>
          <cell r="P1238">
            <v>4</v>
          </cell>
          <cell r="Q1238">
            <v>1</v>
          </cell>
          <cell r="R1238">
            <v>1</v>
          </cell>
          <cell r="V1238">
            <v>1</v>
          </cell>
          <cell r="W1238">
            <v>5</v>
          </cell>
          <cell r="Y1238">
            <v>1</v>
          </cell>
          <cell r="Z1238">
            <v>650</v>
          </cell>
          <cell r="AA1238">
            <v>1</v>
          </cell>
        </row>
        <row r="1239">
          <cell r="I1239">
            <v>1608</v>
          </cell>
          <cell r="J1239">
            <v>27830.083807700001</v>
          </cell>
          <cell r="P1239">
            <v>3</v>
          </cell>
          <cell r="Q1239">
            <v>1</v>
          </cell>
          <cell r="R1239">
            <v>1</v>
          </cell>
          <cell r="V1239">
            <v>1</v>
          </cell>
          <cell r="W1239">
            <v>5</v>
          </cell>
          <cell r="Y1239">
            <v>2</v>
          </cell>
          <cell r="Z1239">
            <v>156</v>
          </cell>
          <cell r="AA1239">
            <v>0.25</v>
          </cell>
        </row>
        <row r="1240">
          <cell r="I1240">
            <v>1609</v>
          </cell>
          <cell r="J1240">
            <v>26340.5830647</v>
          </cell>
          <cell r="P1240">
            <v>1</v>
          </cell>
          <cell r="Q1240">
            <v>1</v>
          </cell>
          <cell r="R1240">
            <v>1</v>
          </cell>
          <cell r="V1240">
            <v>1</v>
          </cell>
          <cell r="W1240">
            <v>5</v>
          </cell>
          <cell r="Y1240">
            <v>5</v>
          </cell>
          <cell r="Z1240">
            <v>650</v>
          </cell>
          <cell r="AA1240">
            <v>1</v>
          </cell>
        </row>
        <row r="1241">
          <cell r="I1241">
            <v>1610</v>
          </cell>
          <cell r="J1241">
            <v>4125.2324732999996</v>
          </cell>
          <cell r="P1241">
            <v>1</v>
          </cell>
          <cell r="Q1241">
            <v>1</v>
          </cell>
          <cell r="R1241">
            <v>1</v>
          </cell>
          <cell r="V1241">
            <v>1</v>
          </cell>
          <cell r="W1241">
            <v>5</v>
          </cell>
          <cell r="Y1241">
            <v>5</v>
          </cell>
          <cell r="Z1241">
            <v>364</v>
          </cell>
          <cell r="AA1241">
            <v>1</v>
          </cell>
        </row>
        <row r="1242">
          <cell r="I1242">
            <v>1612</v>
          </cell>
          <cell r="J1242">
            <v>23991.944263900001</v>
          </cell>
          <cell r="P1242">
            <v>7</v>
          </cell>
          <cell r="Q1242">
            <v>1</v>
          </cell>
          <cell r="R1242">
            <v>1</v>
          </cell>
          <cell r="V1242">
            <v>1</v>
          </cell>
          <cell r="W1242">
            <v>1</v>
          </cell>
          <cell r="Y1242">
            <v>1</v>
          </cell>
          <cell r="Z1242">
            <v>156</v>
          </cell>
          <cell r="AA1242">
            <v>1</v>
          </cell>
        </row>
        <row r="1243">
          <cell r="I1243">
            <v>1614</v>
          </cell>
          <cell r="J1243">
            <v>21304.910411299999</v>
          </cell>
          <cell r="P1243">
            <v>6</v>
          </cell>
          <cell r="Q1243">
            <v>1</v>
          </cell>
          <cell r="R1243">
            <v>1</v>
          </cell>
          <cell r="V1243">
            <v>1</v>
          </cell>
          <cell r="W1243">
            <v>5</v>
          </cell>
          <cell r="Y1243">
            <v>1</v>
          </cell>
          <cell r="Z1243">
            <v>156</v>
          </cell>
          <cell r="AA1243">
            <v>1</v>
          </cell>
        </row>
        <row r="1244">
          <cell r="I1244">
            <v>1615</v>
          </cell>
          <cell r="J1244">
            <v>25320.527912099999</v>
          </cell>
          <cell r="P1244">
            <v>4</v>
          </cell>
          <cell r="Q1244">
            <v>1</v>
          </cell>
          <cell r="R1244">
            <v>1</v>
          </cell>
          <cell r="V1244">
            <v>1</v>
          </cell>
          <cell r="W1244">
            <v>5</v>
          </cell>
          <cell r="Y1244">
            <v>1</v>
          </cell>
          <cell r="Z1244">
            <v>31.2</v>
          </cell>
          <cell r="AA1244">
            <v>1</v>
          </cell>
        </row>
        <row r="1245">
          <cell r="I1245">
            <v>1616</v>
          </cell>
          <cell r="J1245">
            <v>18968.236095200002</v>
          </cell>
          <cell r="P1245">
            <v>4</v>
          </cell>
          <cell r="Q1245">
            <v>1</v>
          </cell>
          <cell r="R1245">
            <v>1</v>
          </cell>
          <cell r="V1245">
            <v>1</v>
          </cell>
          <cell r="W1245">
            <v>5</v>
          </cell>
          <cell r="Y1245">
            <v>5</v>
          </cell>
          <cell r="Z1245">
            <v>364</v>
          </cell>
          <cell r="AA1245">
            <v>1</v>
          </cell>
        </row>
        <row r="1246">
          <cell r="I1246">
            <v>1617</v>
          </cell>
          <cell r="J1246">
            <v>22667.162244499999</v>
          </cell>
          <cell r="P1246">
            <v>4</v>
          </cell>
          <cell r="Q1246">
            <v>1</v>
          </cell>
          <cell r="R1246">
            <v>1</v>
          </cell>
          <cell r="V1246">
            <v>1</v>
          </cell>
          <cell r="W1246">
            <v>5</v>
          </cell>
          <cell r="Y1246">
            <v>1</v>
          </cell>
          <cell r="Z1246">
            <v>156</v>
          </cell>
          <cell r="AA1246">
            <v>1</v>
          </cell>
        </row>
        <row r="1247">
          <cell r="I1247">
            <v>1619</v>
          </cell>
          <cell r="J1247">
            <v>48242.751844600003</v>
          </cell>
          <cell r="P1247">
            <v>5</v>
          </cell>
          <cell r="Q1247">
            <v>1</v>
          </cell>
          <cell r="R1247">
            <v>1</v>
          </cell>
          <cell r="V1247">
            <v>1</v>
          </cell>
          <cell r="W1247">
            <v>5</v>
          </cell>
          <cell r="Y1247">
            <v>1</v>
          </cell>
          <cell r="Z1247">
            <v>156</v>
          </cell>
          <cell r="AA1247">
            <v>1</v>
          </cell>
        </row>
        <row r="1248">
          <cell r="I1248">
            <v>1620</v>
          </cell>
          <cell r="J1248">
            <v>28333.537114800001</v>
          </cell>
          <cell r="P1248">
            <v>5</v>
          </cell>
          <cell r="Q1248">
            <v>1</v>
          </cell>
          <cell r="R1248">
            <v>1</v>
          </cell>
          <cell r="V1248">
            <v>1</v>
          </cell>
          <cell r="W1248">
            <v>1</v>
          </cell>
          <cell r="Y1248">
            <v>1</v>
          </cell>
          <cell r="Z1248">
            <v>364</v>
          </cell>
          <cell r="AA1248">
            <v>1</v>
          </cell>
        </row>
        <row r="1249">
          <cell r="I1249">
            <v>1621</v>
          </cell>
          <cell r="J1249">
            <v>17425.949253499999</v>
          </cell>
          <cell r="P1249">
            <v>1</v>
          </cell>
          <cell r="Q1249">
            <v>1</v>
          </cell>
          <cell r="R1249">
            <v>1</v>
          </cell>
          <cell r="V1249">
            <v>1</v>
          </cell>
          <cell r="W1249">
            <v>5</v>
          </cell>
          <cell r="Y1249">
            <v>3</v>
          </cell>
          <cell r="Z1249">
            <v>31.2</v>
          </cell>
          <cell r="AA1249">
            <v>1</v>
          </cell>
        </row>
        <row r="1250">
          <cell r="I1250">
            <v>1622</v>
          </cell>
          <cell r="J1250">
            <v>34586.192738999998</v>
          </cell>
          <cell r="P1250">
            <v>9</v>
          </cell>
          <cell r="Q1250">
            <v>1</v>
          </cell>
          <cell r="R1250">
            <v>1</v>
          </cell>
          <cell r="V1250">
            <v>1</v>
          </cell>
          <cell r="W1250">
            <v>5</v>
          </cell>
          <cell r="Y1250">
            <v>5</v>
          </cell>
          <cell r="Z1250">
            <v>156</v>
          </cell>
          <cell r="AA1250">
            <v>1</v>
          </cell>
        </row>
        <row r="1251">
          <cell r="I1251">
            <v>1623</v>
          </cell>
          <cell r="J1251">
            <v>25677.965246700001</v>
          </cell>
          <cell r="P1251">
            <v>7</v>
          </cell>
          <cell r="Q1251">
            <v>1</v>
          </cell>
          <cell r="R1251">
            <v>1</v>
          </cell>
          <cell r="V1251">
            <v>1</v>
          </cell>
          <cell r="W1251">
            <v>5</v>
          </cell>
          <cell r="Y1251">
            <v>1</v>
          </cell>
          <cell r="Z1251">
            <v>364</v>
          </cell>
          <cell r="AA1251">
            <v>1</v>
          </cell>
        </row>
        <row r="1252">
          <cell r="I1252">
            <v>1625</v>
          </cell>
          <cell r="J1252">
            <v>18869.271385100001</v>
          </cell>
          <cell r="P1252">
            <v>2</v>
          </cell>
          <cell r="Q1252">
            <v>1</v>
          </cell>
          <cell r="R1252">
            <v>1</v>
          </cell>
          <cell r="V1252">
            <v>1</v>
          </cell>
          <cell r="W1252">
            <v>5</v>
          </cell>
          <cell r="Y1252">
            <v>5</v>
          </cell>
          <cell r="Z1252">
            <v>1014</v>
          </cell>
          <cell r="AA1252">
            <v>0.75</v>
          </cell>
        </row>
        <row r="1253">
          <cell r="I1253">
            <v>1626</v>
          </cell>
          <cell r="J1253">
            <v>23366.529177799999</v>
          </cell>
          <cell r="P1253">
            <v>9</v>
          </cell>
          <cell r="Q1253">
            <v>1</v>
          </cell>
          <cell r="R1253">
            <v>1</v>
          </cell>
          <cell r="V1253">
            <v>1</v>
          </cell>
          <cell r="W1253">
            <v>5</v>
          </cell>
          <cell r="Y1253">
            <v>5</v>
          </cell>
          <cell r="Z1253">
            <v>156</v>
          </cell>
          <cell r="AA1253">
            <v>1</v>
          </cell>
        </row>
        <row r="1254">
          <cell r="I1254">
            <v>1630</v>
          </cell>
          <cell r="J1254">
            <v>18842.4554202</v>
          </cell>
          <cell r="P1254">
            <v>5</v>
          </cell>
          <cell r="Q1254">
            <v>1</v>
          </cell>
          <cell r="R1254">
            <v>1</v>
          </cell>
          <cell r="V1254">
            <v>1</v>
          </cell>
          <cell r="W1254">
            <v>5</v>
          </cell>
          <cell r="Y1254">
            <v>1</v>
          </cell>
          <cell r="Z1254">
            <v>156</v>
          </cell>
          <cell r="AA1254">
            <v>1</v>
          </cell>
        </row>
        <row r="1255">
          <cell r="I1255">
            <v>1631</v>
          </cell>
          <cell r="J1255">
            <v>28123.4571541</v>
          </cell>
          <cell r="P1255">
            <v>4</v>
          </cell>
          <cell r="Q1255">
            <v>1</v>
          </cell>
          <cell r="R1255">
            <v>1</v>
          </cell>
          <cell r="V1255">
            <v>1</v>
          </cell>
          <cell r="W1255">
            <v>5</v>
          </cell>
          <cell r="Y1255">
            <v>1</v>
          </cell>
          <cell r="Z1255">
            <v>650</v>
          </cell>
          <cell r="AA1255">
            <v>1</v>
          </cell>
        </row>
        <row r="1256">
          <cell r="I1256">
            <v>1632</v>
          </cell>
          <cell r="J1256">
            <v>18502.012487100001</v>
          </cell>
          <cell r="P1256">
            <v>3</v>
          </cell>
          <cell r="Q1256">
            <v>1</v>
          </cell>
          <cell r="R1256">
            <v>1</v>
          </cell>
          <cell r="V1256">
            <v>1</v>
          </cell>
          <cell r="W1256">
            <v>5</v>
          </cell>
          <cell r="Y1256">
            <v>1</v>
          </cell>
          <cell r="Z1256">
            <v>156</v>
          </cell>
          <cell r="AA1256">
            <v>1</v>
          </cell>
        </row>
        <row r="1257">
          <cell r="I1257">
            <v>1634</v>
          </cell>
          <cell r="J1257">
            <v>36616.741214599999</v>
          </cell>
          <cell r="P1257">
            <v>5</v>
          </cell>
          <cell r="Q1257">
            <v>1</v>
          </cell>
          <cell r="R1257">
            <v>1</v>
          </cell>
          <cell r="V1257">
            <v>1</v>
          </cell>
          <cell r="W1257">
            <v>5</v>
          </cell>
          <cell r="Y1257">
            <v>1</v>
          </cell>
          <cell r="Z1257">
            <v>156</v>
          </cell>
          <cell r="AA1257">
            <v>0.75</v>
          </cell>
        </row>
        <row r="1258">
          <cell r="I1258">
            <v>1636</v>
          </cell>
          <cell r="J1258">
            <v>19922.766685800001</v>
          </cell>
          <cell r="P1258">
            <v>7</v>
          </cell>
          <cell r="Q1258">
            <v>1</v>
          </cell>
          <cell r="R1258">
            <v>1</v>
          </cell>
          <cell r="V1258">
            <v>1</v>
          </cell>
          <cell r="W1258">
            <v>5</v>
          </cell>
          <cell r="Y1258">
            <v>5</v>
          </cell>
          <cell r="Z1258">
            <v>1014</v>
          </cell>
          <cell r="AA1258">
            <v>1</v>
          </cell>
        </row>
        <row r="1259">
          <cell r="I1259">
            <v>1637</v>
          </cell>
          <cell r="J1259">
            <v>20342.112389499998</v>
          </cell>
          <cell r="P1259">
            <v>10</v>
          </cell>
          <cell r="Q1259">
            <v>1</v>
          </cell>
          <cell r="R1259">
            <v>1</v>
          </cell>
          <cell r="V1259">
            <v>1</v>
          </cell>
          <cell r="W1259">
            <v>5</v>
          </cell>
          <cell r="Y1259">
            <v>5</v>
          </cell>
          <cell r="Z1259">
            <v>364</v>
          </cell>
          <cell r="AA1259">
            <v>1</v>
          </cell>
        </row>
        <row r="1260">
          <cell r="I1260">
            <v>1638</v>
          </cell>
          <cell r="J1260">
            <v>31513.4566767</v>
          </cell>
          <cell r="P1260">
            <v>7</v>
          </cell>
          <cell r="Q1260">
            <v>1</v>
          </cell>
          <cell r="R1260">
            <v>1</v>
          </cell>
          <cell r="V1260">
            <v>1</v>
          </cell>
          <cell r="W1260">
            <v>5</v>
          </cell>
          <cell r="Y1260">
            <v>2</v>
          </cell>
          <cell r="Z1260">
            <v>364</v>
          </cell>
          <cell r="AA1260">
            <v>1</v>
          </cell>
        </row>
        <row r="1261">
          <cell r="I1261">
            <v>1639</v>
          </cell>
          <cell r="J1261">
            <v>23022.864404799999</v>
          </cell>
          <cell r="P1261">
            <v>8</v>
          </cell>
          <cell r="Q1261">
            <v>1</v>
          </cell>
          <cell r="R1261">
            <v>1</v>
          </cell>
          <cell r="V1261">
            <v>1</v>
          </cell>
          <cell r="W1261">
            <v>5</v>
          </cell>
          <cell r="Y1261">
            <v>1</v>
          </cell>
          <cell r="Z1261">
            <v>650</v>
          </cell>
          <cell r="AA1261">
            <v>0.25</v>
          </cell>
        </row>
        <row r="1262">
          <cell r="I1262">
            <v>1641</v>
          </cell>
          <cell r="J1262">
            <v>24902.138019099999</v>
          </cell>
          <cell r="P1262">
            <v>1</v>
          </cell>
          <cell r="Q1262">
            <v>1</v>
          </cell>
          <cell r="R1262">
            <v>1</v>
          </cell>
          <cell r="V1262">
            <v>1</v>
          </cell>
          <cell r="W1262">
            <v>5</v>
          </cell>
          <cell r="Y1262">
            <v>5</v>
          </cell>
          <cell r="Z1262">
            <v>364</v>
          </cell>
          <cell r="AA1262">
            <v>1</v>
          </cell>
        </row>
        <row r="1263">
          <cell r="I1263">
            <v>1642</v>
          </cell>
          <cell r="J1263">
            <v>31305.561627899999</v>
          </cell>
          <cell r="P1263">
            <v>3</v>
          </cell>
          <cell r="Q1263">
            <v>1</v>
          </cell>
          <cell r="R1263">
            <v>1</v>
          </cell>
          <cell r="V1263">
            <v>1</v>
          </cell>
          <cell r="W1263">
            <v>5</v>
          </cell>
          <cell r="Y1263">
            <v>1</v>
          </cell>
          <cell r="Z1263">
            <v>364</v>
          </cell>
          <cell r="AA1263">
            <v>1</v>
          </cell>
        </row>
        <row r="1264">
          <cell r="I1264">
            <v>1643</v>
          </cell>
          <cell r="J1264">
            <v>23587.024399999998</v>
          </cell>
          <cell r="P1264">
            <v>9</v>
          </cell>
          <cell r="Q1264">
            <v>1</v>
          </cell>
          <cell r="R1264">
            <v>1</v>
          </cell>
          <cell r="V1264">
            <v>1</v>
          </cell>
          <cell r="W1264">
            <v>5</v>
          </cell>
          <cell r="Y1264">
            <v>5</v>
          </cell>
          <cell r="Z1264">
            <v>364</v>
          </cell>
          <cell r="AA1264">
            <v>1</v>
          </cell>
        </row>
        <row r="1265">
          <cell r="I1265">
            <v>1644</v>
          </cell>
          <cell r="J1265">
            <v>22333.560845799999</v>
          </cell>
          <cell r="P1265">
            <v>6</v>
          </cell>
          <cell r="Q1265">
            <v>1</v>
          </cell>
          <cell r="R1265">
            <v>1</v>
          </cell>
          <cell r="V1265">
            <v>1</v>
          </cell>
          <cell r="W1265">
            <v>5</v>
          </cell>
          <cell r="Y1265">
            <v>1</v>
          </cell>
          <cell r="Z1265">
            <v>156</v>
          </cell>
          <cell r="AA1265">
            <v>1</v>
          </cell>
        </row>
        <row r="1266">
          <cell r="I1266">
            <v>1645</v>
          </cell>
          <cell r="J1266">
            <v>33310.826848199998</v>
          </cell>
          <cell r="P1266">
            <v>9</v>
          </cell>
          <cell r="Q1266">
            <v>1</v>
          </cell>
          <cell r="R1266">
            <v>1</v>
          </cell>
          <cell r="V1266">
            <v>1</v>
          </cell>
          <cell r="W1266">
            <v>2</v>
          </cell>
          <cell r="Y1266">
            <v>5</v>
          </cell>
          <cell r="Z1266">
            <v>364</v>
          </cell>
          <cell r="AA1266">
            <v>1</v>
          </cell>
        </row>
        <row r="1267">
          <cell r="I1267">
            <v>1646</v>
          </cell>
          <cell r="J1267">
            <v>30598.5415178</v>
          </cell>
          <cell r="P1267">
            <v>9</v>
          </cell>
          <cell r="Q1267">
            <v>1</v>
          </cell>
          <cell r="R1267">
            <v>1</v>
          </cell>
          <cell r="V1267">
            <v>1</v>
          </cell>
          <cell r="W1267">
            <v>1</v>
          </cell>
          <cell r="Y1267">
            <v>1</v>
          </cell>
          <cell r="Z1267">
            <v>364</v>
          </cell>
          <cell r="AA1267">
            <v>1</v>
          </cell>
        </row>
        <row r="1268">
          <cell r="I1268">
            <v>1647</v>
          </cell>
          <cell r="J1268">
            <v>25677.965246700001</v>
          </cell>
          <cell r="P1268">
            <v>6</v>
          </cell>
          <cell r="Q1268">
            <v>1</v>
          </cell>
          <cell r="R1268">
            <v>1</v>
          </cell>
          <cell r="V1268">
            <v>1</v>
          </cell>
          <cell r="W1268">
            <v>1</v>
          </cell>
          <cell r="Y1268">
            <v>1</v>
          </cell>
          <cell r="Z1268">
            <v>156</v>
          </cell>
          <cell r="AA1268">
            <v>1</v>
          </cell>
        </row>
        <row r="1269">
          <cell r="I1269">
            <v>1648</v>
          </cell>
          <cell r="J1269">
            <v>27084.799411</v>
          </cell>
          <cell r="P1269">
            <v>6</v>
          </cell>
          <cell r="Q1269">
            <v>1</v>
          </cell>
          <cell r="R1269">
            <v>1</v>
          </cell>
          <cell r="V1269">
            <v>0</v>
          </cell>
          <cell r="W1269">
            <v>99</v>
          </cell>
          <cell r="Y1269">
            <v>1</v>
          </cell>
          <cell r="Z1269">
            <v>650</v>
          </cell>
          <cell r="AA1269">
            <v>0</v>
          </cell>
        </row>
        <row r="1270">
          <cell r="I1270">
            <v>1649</v>
          </cell>
          <cell r="J1270">
            <v>31520.496047000001</v>
          </cell>
          <cell r="P1270">
            <v>1</v>
          </cell>
          <cell r="Q1270">
            <v>1</v>
          </cell>
          <cell r="R1270">
            <v>1</v>
          </cell>
          <cell r="V1270">
            <v>1</v>
          </cell>
          <cell r="W1270">
            <v>5</v>
          </cell>
          <cell r="Y1270">
            <v>5</v>
          </cell>
          <cell r="Z1270">
            <v>650</v>
          </cell>
          <cell r="AA1270">
            <v>0.75</v>
          </cell>
        </row>
        <row r="1271">
          <cell r="I1271">
            <v>1652</v>
          </cell>
          <cell r="J1271">
            <v>23695.616394199998</v>
          </cell>
          <cell r="P1271">
            <v>7</v>
          </cell>
          <cell r="Q1271">
            <v>1</v>
          </cell>
          <cell r="R1271">
            <v>1</v>
          </cell>
          <cell r="V1271">
            <v>1</v>
          </cell>
          <cell r="W1271">
            <v>5</v>
          </cell>
          <cell r="Y1271">
            <v>5</v>
          </cell>
          <cell r="Z1271">
            <v>156</v>
          </cell>
          <cell r="AA1271">
            <v>1</v>
          </cell>
        </row>
        <row r="1272">
          <cell r="I1272">
            <v>1653</v>
          </cell>
          <cell r="J1272">
            <v>31474.754327800001</v>
          </cell>
          <cell r="P1272">
            <v>7</v>
          </cell>
          <cell r="Q1272">
            <v>1</v>
          </cell>
          <cell r="R1272">
            <v>1</v>
          </cell>
          <cell r="V1272">
            <v>1</v>
          </cell>
          <cell r="W1272">
            <v>5</v>
          </cell>
          <cell r="Y1272">
            <v>5</v>
          </cell>
          <cell r="Z1272">
            <v>156</v>
          </cell>
          <cell r="AA1272">
            <v>1</v>
          </cell>
        </row>
        <row r="1273">
          <cell r="I1273">
            <v>1654</v>
          </cell>
          <cell r="J1273">
            <v>24411.019366500001</v>
          </cell>
          <cell r="P1273">
            <v>3</v>
          </cell>
          <cell r="Q1273">
            <v>1</v>
          </cell>
          <cell r="R1273">
            <v>1</v>
          </cell>
          <cell r="V1273">
            <v>1</v>
          </cell>
          <cell r="W1273">
            <v>2</v>
          </cell>
          <cell r="Y1273">
            <v>3</v>
          </cell>
          <cell r="Z1273">
            <v>364</v>
          </cell>
          <cell r="AA1273">
            <v>1</v>
          </cell>
        </row>
        <row r="1274">
          <cell r="I1274">
            <v>1656</v>
          </cell>
          <cell r="J1274">
            <v>31062.565450900001</v>
          </cell>
          <cell r="P1274">
            <v>3</v>
          </cell>
          <cell r="Q1274">
            <v>1</v>
          </cell>
          <cell r="R1274">
            <v>1</v>
          </cell>
          <cell r="V1274">
            <v>1</v>
          </cell>
          <cell r="W1274">
            <v>5</v>
          </cell>
          <cell r="Y1274">
            <v>1</v>
          </cell>
          <cell r="Z1274">
            <v>364</v>
          </cell>
          <cell r="AA1274">
            <v>1</v>
          </cell>
        </row>
        <row r="1275">
          <cell r="I1275">
            <v>1657</v>
          </cell>
          <cell r="J1275">
            <v>21978.583467799999</v>
          </cell>
          <cell r="P1275">
            <v>5</v>
          </cell>
          <cell r="Q1275">
            <v>1</v>
          </cell>
          <cell r="R1275">
            <v>1</v>
          </cell>
          <cell r="V1275">
            <v>1</v>
          </cell>
          <cell r="W1275">
            <v>5</v>
          </cell>
          <cell r="Y1275">
            <v>1</v>
          </cell>
          <cell r="Z1275">
            <v>156</v>
          </cell>
          <cell r="AA1275">
            <v>0.75</v>
          </cell>
        </row>
        <row r="1276">
          <cell r="I1276">
            <v>1659</v>
          </cell>
          <cell r="J1276">
            <v>34466.060878199998</v>
          </cell>
          <cell r="P1276">
            <v>3</v>
          </cell>
          <cell r="Q1276">
            <v>1</v>
          </cell>
          <cell r="R1276">
            <v>1</v>
          </cell>
          <cell r="V1276">
            <v>1</v>
          </cell>
          <cell r="W1276">
            <v>5</v>
          </cell>
          <cell r="Y1276">
            <v>1</v>
          </cell>
          <cell r="Z1276">
            <v>156</v>
          </cell>
          <cell r="AA1276">
            <v>1</v>
          </cell>
        </row>
        <row r="1277">
          <cell r="I1277">
            <v>1660</v>
          </cell>
          <cell r="J1277">
            <v>38872.7425516</v>
          </cell>
          <cell r="P1277">
            <v>5</v>
          </cell>
          <cell r="Q1277">
            <v>1</v>
          </cell>
          <cell r="R1277">
            <v>1</v>
          </cell>
          <cell r="V1277">
            <v>1</v>
          </cell>
          <cell r="W1277">
            <v>5</v>
          </cell>
          <cell r="Y1277">
            <v>5</v>
          </cell>
          <cell r="Z1277">
            <v>156</v>
          </cell>
          <cell r="AA1277">
            <v>1</v>
          </cell>
        </row>
        <row r="1278">
          <cell r="I1278">
            <v>1661</v>
          </cell>
          <cell r="J1278">
            <v>22696.5321802</v>
          </cell>
          <cell r="P1278">
            <v>8</v>
          </cell>
          <cell r="Q1278">
            <v>1</v>
          </cell>
          <cell r="R1278">
            <v>1</v>
          </cell>
          <cell r="V1278">
            <v>1</v>
          </cell>
          <cell r="W1278">
            <v>1</v>
          </cell>
          <cell r="Y1278">
            <v>1</v>
          </cell>
          <cell r="Z1278">
            <v>364</v>
          </cell>
          <cell r="AA1278">
            <v>1</v>
          </cell>
        </row>
        <row r="1279">
          <cell r="I1279">
            <v>1662</v>
          </cell>
          <cell r="J1279">
            <v>18755.4145713</v>
          </cell>
          <cell r="P1279">
            <v>1</v>
          </cell>
          <cell r="Q1279">
            <v>1</v>
          </cell>
          <cell r="R1279">
            <v>1</v>
          </cell>
          <cell r="V1279">
            <v>0</v>
          </cell>
          <cell r="W1279">
            <v>99</v>
          </cell>
          <cell r="Y1279">
            <v>1</v>
          </cell>
          <cell r="Z1279">
            <v>31.2</v>
          </cell>
          <cell r="AA1279">
            <v>0</v>
          </cell>
        </row>
        <row r="1280">
          <cell r="I1280">
            <v>1663</v>
          </cell>
          <cell r="J1280">
            <v>14399.168643200001</v>
          </cell>
          <cell r="P1280">
            <v>6</v>
          </cell>
          <cell r="Q1280">
            <v>1</v>
          </cell>
          <cell r="R1280">
            <v>1</v>
          </cell>
          <cell r="V1280">
            <v>1</v>
          </cell>
          <cell r="W1280">
            <v>5</v>
          </cell>
          <cell r="Y1280">
            <v>1</v>
          </cell>
          <cell r="Z1280">
            <v>364</v>
          </cell>
          <cell r="AA1280">
            <v>1</v>
          </cell>
        </row>
        <row r="1281">
          <cell r="I1281">
            <v>1664</v>
          </cell>
          <cell r="J1281">
            <v>5566.1519894000003</v>
          </cell>
          <cell r="P1281">
            <v>4</v>
          </cell>
          <cell r="Q1281">
            <v>1</v>
          </cell>
          <cell r="R1281">
            <v>1</v>
          </cell>
          <cell r="V1281">
            <v>1</v>
          </cell>
          <cell r="W1281">
            <v>5</v>
          </cell>
          <cell r="Y1281">
            <v>5</v>
          </cell>
          <cell r="Z1281">
            <v>364</v>
          </cell>
          <cell r="AA1281">
            <v>1</v>
          </cell>
        </row>
        <row r="1282">
          <cell r="I1282">
            <v>1666</v>
          </cell>
          <cell r="J1282">
            <v>32703.715065799999</v>
          </cell>
          <cell r="P1282">
            <v>5</v>
          </cell>
          <cell r="Q1282">
            <v>1</v>
          </cell>
          <cell r="R1282">
            <v>1</v>
          </cell>
          <cell r="V1282">
            <v>1</v>
          </cell>
          <cell r="W1282">
            <v>5</v>
          </cell>
          <cell r="Y1282">
            <v>5</v>
          </cell>
          <cell r="Z1282">
            <v>156</v>
          </cell>
          <cell r="AA1282">
            <v>1</v>
          </cell>
        </row>
        <row r="1283">
          <cell r="I1283">
            <v>1667</v>
          </cell>
          <cell r="J1283">
            <v>4679.7800794000004</v>
          </cell>
          <cell r="P1283">
            <v>2</v>
          </cell>
          <cell r="Q1283">
            <v>1</v>
          </cell>
          <cell r="R1283">
            <v>1</v>
          </cell>
          <cell r="V1283">
            <v>1</v>
          </cell>
          <cell r="W1283">
            <v>5</v>
          </cell>
          <cell r="Y1283">
            <v>1</v>
          </cell>
          <cell r="Z1283">
            <v>650</v>
          </cell>
          <cell r="AA1283">
            <v>1</v>
          </cell>
        </row>
        <row r="1284">
          <cell r="I1284">
            <v>1670</v>
          </cell>
          <cell r="J1284">
            <v>14776.9932986</v>
          </cell>
          <cell r="P1284">
            <v>3</v>
          </cell>
          <cell r="Q1284">
            <v>1</v>
          </cell>
          <cell r="R1284">
            <v>1</v>
          </cell>
          <cell r="V1284">
            <v>1</v>
          </cell>
          <cell r="W1284">
            <v>1</v>
          </cell>
          <cell r="Y1284">
            <v>1</v>
          </cell>
          <cell r="Z1284">
            <v>364</v>
          </cell>
          <cell r="AA1284">
            <v>1</v>
          </cell>
        </row>
        <row r="1285">
          <cell r="I1285">
            <v>1673</v>
          </cell>
          <cell r="J1285">
            <v>30696.516270799999</v>
          </cell>
          <cell r="P1285">
            <v>10</v>
          </cell>
          <cell r="Q1285">
            <v>1</v>
          </cell>
          <cell r="R1285">
            <v>1</v>
          </cell>
          <cell r="V1285">
            <v>1</v>
          </cell>
          <cell r="W1285">
            <v>5</v>
          </cell>
          <cell r="Y1285">
            <v>5</v>
          </cell>
          <cell r="Z1285">
            <v>156</v>
          </cell>
          <cell r="AA1285">
            <v>1</v>
          </cell>
        </row>
        <row r="1286">
          <cell r="I1286">
            <v>1674</v>
          </cell>
          <cell r="J1286">
            <v>12918.960935700001</v>
          </cell>
          <cell r="P1286">
            <v>5</v>
          </cell>
          <cell r="Q1286">
            <v>1</v>
          </cell>
          <cell r="R1286">
            <v>1</v>
          </cell>
          <cell r="V1286">
            <v>1</v>
          </cell>
          <cell r="W1286">
            <v>5</v>
          </cell>
          <cell r="Y1286">
            <v>5</v>
          </cell>
          <cell r="Z1286">
            <v>364</v>
          </cell>
          <cell r="AA1286">
            <v>0.75</v>
          </cell>
        </row>
        <row r="1287">
          <cell r="I1287">
            <v>1675</v>
          </cell>
          <cell r="J1287">
            <v>5204.5512976999999</v>
          </cell>
          <cell r="P1287">
            <v>4</v>
          </cell>
          <cell r="Q1287">
            <v>1</v>
          </cell>
          <cell r="R1287">
            <v>1</v>
          </cell>
          <cell r="V1287">
            <v>1</v>
          </cell>
          <cell r="W1287">
            <v>5</v>
          </cell>
          <cell r="Y1287">
            <v>5</v>
          </cell>
          <cell r="Z1287">
            <v>156</v>
          </cell>
          <cell r="AA1287">
            <v>1</v>
          </cell>
        </row>
        <row r="1288">
          <cell r="I1288">
            <v>1677</v>
          </cell>
          <cell r="J1288">
            <v>22815.515949799999</v>
          </cell>
          <cell r="P1288">
            <v>5</v>
          </cell>
          <cell r="Q1288">
            <v>1</v>
          </cell>
          <cell r="R1288">
            <v>1</v>
          </cell>
          <cell r="V1288">
            <v>1</v>
          </cell>
          <cell r="W1288">
            <v>5</v>
          </cell>
          <cell r="Y1288">
            <v>1</v>
          </cell>
          <cell r="Z1288">
            <v>156</v>
          </cell>
          <cell r="AA1288">
            <v>0.25</v>
          </cell>
        </row>
        <row r="1289">
          <cell r="I1289">
            <v>1678</v>
          </cell>
          <cell r="J1289">
            <v>11921.692056100001</v>
          </cell>
          <cell r="P1289">
            <v>3</v>
          </cell>
          <cell r="Q1289">
            <v>1</v>
          </cell>
          <cell r="R1289">
            <v>1</v>
          </cell>
          <cell r="V1289">
            <v>1</v>
          </cell>
          <cell r="W1289">
            <v>5</v>
          </cell>
          <cell r="Y1289">
            <v>3</v>
          </cell>
          <cell r="Z1289">
            <v>364</v>
          </cell>
          <cell r="AA1289">
            <v>1</v>
          </cell>
        </row>
        <row r="1290">
          <cell r="I1290">
            <v>1679</v>
          </cell>
          <cell r="J1290">
            <v>2970.1536706000002</v>
          </cell>
          <cell r="P1290">
            <v>1</v>
          </cell>
          <cell r="Q1290">
            <v>1</v>
          </cell>
          <cell r="R1290">
            <v>1</v>
          </cell>
          <cell r="V1290">
            <v>1</v>
          </cell>
          <cell r="W1290">
            <v>5</v>
          </cell>
          <cell r="Y1290">
            <v>1</v>
          </cell>
          <cell r="Z1290">
            <v>31.2</v>
          </cell>
          <cell r="AA1290">
            <v>0.75</v>
          </cell>
        </row>
        <row r="1291">
          <cell r="I1291">
            <v>1680</v>
          </cell>
          <cell r="J1291">
            <v>5675.9686502000004</v>
          </cell>
          <cell r="P1291">
            <v>1</v>
          </cell>
          <cell r="Q1291">
            <v>1</v>
          </cell>
          <cell r="R1291">
            <v>1</v>
          </cell>
          <cell r="V1291">
            <v>1</v>
          </cell>
          <cell r="W1291">
            <v>5</v>
          </cell>
          <cell r="Y1291">
            <v>1</v>
          </cell>
          <cell r="Z1291">
            <v>364</v>
          </cell>
          <cell r="AA1291">
            <v>1</v>
          </cell>
        </row>
        <row r="1292">
          <cell r="I1292">
            <v>1683</v>
          </cell>
          <cell r="J1292">
            <v>27063.522112999999</v>
          </cell>
          <cell r="P1292">
            <v>3</v>
          </cell>
          <cell r="Q1292">
            <v>1</v>
          </cell>
          <cell r="R1292">
            <v>1</v>
          </cell>
          <cell r="V1292">
            <v>1</v>
          </cell>
          <cell r="W1292">
            <v>5</v>
          </cell>
          <cell r="Y1292">
            <v>5</v>
          </cell>
          <cell r="Z1292">
            <v>364</v>
          </cell>
          <cell r="AA1292">
            <v>1</v>
          </cell>
        </row>
        <row r="1293">
          <cell r="I1293">
            <v>1684</v>
          </cell>
          <cell r="J1293">
            <v>30551.820940500002</v>
          </cell>
          <cell r="P1293">
            <v>3</v>
          </cell>
          <cell r="Q1293">
            <v>1</v>
          </cell>
          <cell r="R1293">
            <v>1</v>
          </cell>
          <cell r="V1293">
            <v>1</v>
          </cell>
          <cell r="W1293">
            <v>5</v>
          </cell>
          <cell r="Y1293">
            <v>5</v>
          </cell>
          <cell r="Z1293">
            <v>364</v>
          </cell>
          <cell r="AA1293">
            <v>1</v>
          </cell>
        </row>
        <row r="1294">
          <cell r="I1294">
            <v>1685</v>
          </cell>
          <cell r="J1294">
            <v>29329.387293700001</v>
          </cell>
          <cell r="P1294">
            <v>8</v>
          </cell>
          <cell r="Q1294">
            <v>1</v>
          </cell>
          <cell r="R1294">
            <v>1</v>
          </cell>
          <cell r="V1294">
            <v>1</v>
          </cell>
          <cell r="W1294">
            <v>5</v>
          </cell>
          <cell r="Y1294">
            <v>1</v>
          </cell>
          <cell r="Z1294">
            <v>364</v>
          </cell>
          <cell r="AA1294">
            <v>1</v>
          </cell>
        </row>
        <row r="1295">
          <cell r="I1295">
            <v>1687</v>
          </cell>
          <cell r="J1295">
            <v>23182.4787426</v>
          </cell>
          <cell r="P1295">
            <v>2</v>
          </cell>
          <cell r="Q1295">
            <v>1</v>
          </cell>
          <cell r="R1295">
            <v>1</v>
          </cell>
          <cell r="V1295">
            <v>1</v>
          </cell>
          <cell r="W1295">
            <v>5</v>
          </cell>
          <cell r="Y1295">
            <v>1</v>
          </cell>
          <cell r="Z1295">
            <v>364</v>
          </cell>
          <cell r="AA1295">
            <v>1</v>
          </cell>
        </row>
        <row r="1296">
          <cell r="I1296">
            <v>1688</v>
          </cell>
          <cell r="J1296">
            <v>27093.947236100001</v>
          </cell>
          <cell r="P1296">
            <v>5</v>
          </cell>
          <cell r="Q1296">
            <v>1</v>
          </cell>
          <cell r="R1296">
            <v>1</v>
          </cell>
          <cell r="V1296">
            <v>1</v>
          </cell>
          <cell r="W1296">
            <v>1</v>
          </cell>
          <cell r="Y1296">
            <v>1</v>
          </cell>
          <cell r="Z1296">
            <v>156</v>
          </cell>
          <cell r="AA1296">
            <v>1</v>
          </cell>
        </row>
        <row r="1297">
          <cell r="I1297">
            <v>1689</v>
          </cell>
          <cell r="J1297">
            <v>29421.383468299999</v>
          </cell>
          <cell r="P1297">
            <v>8</v>
          </cell>
          <cell r="Q1297">
            <v>1</v>
          </cell>
          <cell r="R1297">
            <v>1</v>
          </cell>
          <cell r="V1297">
            <v>1</v>
          </cell>
          <cell r="W1297">
            <v>5</v>
          </cell>
          <cell r="Y1297">
            <v>5</v>
          </cell>
          <cell r="Z1297">
            <v>156</v>
          </cell>
          <cell r="AA1297">
            <v>1</v>
          </cell>
        </row>
        <row r="1298">
          <cell r="I1298">
            <v>1690</v>
          </cell>
          <cell r="J1298">
            <v>28195.318648699998</v>
          </cell>
          <cell r="P1298">
            <v>4</v>
          </cell>
          <cell r="Q1298">
            <v>1</v>
          </cell>
          <cell r="R1298">
            <v>1</v>
          </cell>
          <cell r="V1298">
            <v>1</v>
          </cell>
          <cell r="W1298">
            <v>5</v>
          </cell>
          <cell r="Y1298">
            <v>5</v>
          </cell>
          <cell r="Z1298">
            <v>364</v>
          </cell>
          <cell r="AA1298">
            <v>1</v>
          </cell>
        </row>
        <row r="1299">
          <cell r="I1299">
            <v>1691</v>
          </cell>
          <cell r="J1299">
            <v>25175.8027726</v>
          </cell>
          <cell r="P1299">
            <v>13</v>
          </cell>
          <cell r="Q1299">
            <v>1</v>
          </cell>
          <cell r="R1299">
            <v>1</v>
          </cell>
          <cell r="V1299">
            <v>1</v>
          </cell>
          <cell r="W1299">
            <v>5</v>
          </cell>
          <cell r="Y1299">
            <v>5</v>
          </cell>
          <cell r="Z1299">
            <v>156</v>
          </cell>
          <cell r="AA1299">
            <v>1</v>
          </cell>
        </row>
        <row r="1300">
          <cell r="I1300">
            <v>1692</v>
          </cell>
          <cell r="J1300">
            <v>20897.159307900001</v>
          </cell>
          <cell r="P1300">
            <v>4</v>
          </cell>
          <cell r="Q1300">
            <v>1</v>
          </cell>
          <cell r="R1300">
            <v>1</v>
          </cell>
          <cell r="V1300">
            <v>1</v>
          </cell>
          <cell r="W1300">
            <v>5</v>
          </cell>
          <cell r="Y1300">
            <v>5</v>
          </cell>
          <cell r="Z1300">
            <v>364</v>
          </cell>
          <cell r="AA1300">
            <v>1</v>
          </cell>
        </row>
        <row r="1301">
          <cell r="I1301">
            <v>1693</v>
          </cell>
          <cell r="J1301">
            <v>26420.843230900002</v>
          </cell>
          <cell r="P1301">
            <v>2</v>
          </cell>
          <cell r="Q1301">
            <v>1</v>
          </cell>
          <cell r="R1301">
            <v>1</v>
          </cell>
          <cell r="V1301">
            <v>1</v>
          </cell>
          <cell r="W1301">
            <v>5</v>
          </cell>
          <cell r="Y1301">
            <v>5</v>
          </cell>
          <cell r="Z1301">
            <v>156</v>
          </cell>
          <cell r="AA1301">
            <v>1</v>
          </cell>
        </row>
        <row r="1302">
          <cell r="I1302">
            <v>1694</v>
          </cell>
          <cell r="J1302">
            <v>30510.476778200002</v>
          </cell>
          <cell r="P1302">
            <v>10</v>
          </cell>
          <cell r="Q1302">
            <v>1</v>
          </cell>
          <cell r="R1302">
            <v>1</v>
          </cell>
          <cell r="V1302">
            <v>1</v>
          </cell>
          <cell r="W1302">
            <v>5</v>
          </cell>
          <cell r="Y1302">
            <v>5</v>
          </cell>
          <cell r="Z1302">
            <v>364</v>
          </cell>
          <cell r="AA1302">
            <v>1</v>
          </cell>
        </row>
        <row r="1303">
          <cell r="I1303">
            <v>1695</v>
          </cell>
          <cell r="J1303">
            <v>30758.4626924</v>
          </cell>
          <cell r="P1303">
            <v>8</v>
          </cell>
          <cell r="Q1303">
            <v>1</v>
          </cell>
          <cell r="R1303">
            <v>1</v>
          </cell>
          <cell r="V1303">
            <v>0</v>
          </cell>
          <cell r="W1303">
            <v>99</v>
          </cell>
          <cell r="Y1303">
            <v>5</v>
          </cell>
          <cell r="Z1303">
            <v>156</v>
          </cell>
          <cell r="AA1303">
            <v>0</v>
          </cell>
        </row>
        <row r="1304">
          <cell r="I1304">
            <v>1696</v>
          </cell>
          <cell r="J1304">
            <v>20897.159307900001</v>
          </cell>
          <cell r="P1304">
            <v>1</v>
          </cell>
          <cell r="Q1304">
            <v>1</v>
          </cell>
          <cell r="R1304">
            <v>1</v>
          </cell>
          <cell r="V1304">
            <v>1</v>
          </cell>
          <cell r="W1304">
            <v>5</v>
          </cell>
          <cell r="Y1304">
            <v>5</v>
          </cell>
          <cell r="Z1304">
            <v>156</v>
          </cell>
          <cell r="AA1304">
            <v>0.75</v>
          </cell>
        </row>
        <row r="1305">
          <cell r="I1305">
            <v>1697</v>
          </cell>
          <cell r="J1305">
            <v>27110.420244000001</v>
          </cell>
          <cell r="P1305">
            <v>3</v>
          </cell>
          <cell r="Q1305">
            <v>1</v>
          </cell>
          <cell r="R1305">
            <v>1</v>
          </cell>
          <cell r="V1305">
            <v>1</v>
          </cell>
          <cell r="W1305">
            <v>1</v>
          </cell>
          <cell r="Y1305">
            <v>1</v>
          </cell>
          <cell r="Z1305">
            <v>156</v>
          </cell>
          <cell r="AA1305">
            <v>0.75</v>
          </cell>
        </row>
        <row r="1306">
          <cell r="I1306">
            <v>1699</v>
          </cell>
          <cell r="J1306">
            <v>45594.313351999997</v>
          </cell>
          <cell r="P1306">
            <v>1</v>
          </cell>
          <cell r="Q1306">
            <v>1</v>
          </cell>
          <cell r="R1306">
            <v>1</v>
          </cell>
          <cell r="V1306">
            <v>1</v>
          </cell>
          <cell r="W1306">
            <v>5</v>
          </cell>
          <cell r="Y1306">
            <v>5</v>
          </cell>
          <cell r="Z1306">
            <v>31.2</v>
          </cell>
          <cell r="AA1306">
            <v>1</v>
          </cell>
        </row>
        <row r="1307">
          <cell r="I1307">
            <v>1700</v>
          </cell>
          <cell r="J1307">
            <v>25636.091830000001</v>
          </cell>
          <cell r="P1307">
            <v>4</v>
          </cell>
          <cell r="Q1307">
            <v>1</v>
          </cell>
          <cell r="R1307">
            <v>1</v>
          </cell>
          <cell r="V1307">
            <v>1</v>
          </cell>
          <cell r="W1307">
            <v>5</v>
          </cell>
          <cell r="Y1307">
            <v>1</v>
          </cell>
          <cell r="Z1307">
            <v>156</v>
          </cell>
          <cell r="AA1307">
            <v>1</v>
          </cell>
        </row>
        <row r="1308">
          <cell r="I1308">
            <v>1701</v>
          </cell>
          <cell r="J1308">
            <v>27167.2596108</v>
          </cell>
          <cell r="P1308">
            <v>2</v>
          </cell>
          <cell r="Q1308">
            <v>1</v>
          </cell>
          <cell r="R1308">
            <v>1</v>
          </cell>
          <cell r="V1308">
            <v>1</v>
          </cell>
          <cell r="W1308">
            <v>5</v>
          </cell>
          <cell r="Y1308">
            <v>1</v>
          </cell>
          <cell r="Z1308">
            <v>364</v>
          </cell>
          <cell r="AA1308">
            <v>1</v>
          </cell>
        </row>
        <row r="1309">
          <cell r="I1309">
            <v>1702</v>
          </cell>
          <cell r="J1309">
            <v>25636.091830000001</v>
          </cell>
          <cell r="P1309">
            <v>1</v>
          </cell>
          <cell r="Q1309">
            <v>1</v>
          </cell>
          <cell r="R1309">
            <v>1</v>
          </cell>
          <cell r="V1309">
            <v>1</v>
          </cell>
          <cell r="W1309">
            <v>5</v>
          </cell>
          <cell r="Y1309">
            <v>1</v>
          </cell>
          <cell r="Z1309">
            <v>364</v>
          </cell>
          <cell r="AA1309">
            <v>1</v>
          </cell>
        </row>
        <row r="1310">
          <cell r="I1310">
            <v>1704</v>
          </cell>
          <cell r="J1310">
            <v>34572.066300400002</v>
          </cell>
          <cell r="P1310">
            <v>4</v>
          </cell>
          <cell r="Q1310">
            <v>1</v>
          </cell>
          <cell r="R1310">
            <v>1</v>
          </cell>
          <cell r="V1310">
            <v>1</v>
          </cell>
          <cell r="W1310">
            <v>5</v>
          </cell>
          <cell r="Y1310">
            <v>5</v>
          </cell>
          <cell r="Z1310">
            <v>156</v>
          </cell>
          <cell r="AA1310">
            <v>0.25</v>
          </cell>
        </row>
        <row r="1311">
          <cell r="I1311">
            <v>1705</v>
          </cell>
          <cell r="J1311">
            <v>5940.6198028999997</v>
          </cell>
          <cell r="P1311">
            <v>2</v>
          </cell>
          <cell r="Q1311">
            <v>1</v>
          </cell>
          <cell r="R1311">
            <v>1</v>
          </cell>
          <cell r="V1311">
            <v>0</v>
          </cell>
          <cell r="W1311">
            <v>99</v>
          </cell>
          <cell r="Y1311">
            <v>1</v>
          </cell>
          <cell r="Z1311">
            <v>364</v>
          </cell>
          <cell r="AA1311">
            <v>0</v>
          </cell>
        </row>
        <row r="1312">
          <cell r="I1312">
            <v>1706</v>
          </cell>
          <cell r="J1312">
            <v>36368.045771899997</v>
          </cell>
          <cell r="P1312">
            <v>9</v>
          </cell>
          <cell r="Q1312">
            <v>1</v>
          </cell>
          <cell r="R1312">
            <v>1</v>
          </cell>
          <cell r="V1312">
            <v>1</v>
          </cell>
          <cell r="W1312">
            <v>5</v>
          </cell>
          <cell r="Y1312">
            <v>5</v>
          </cell>
          <cell r="Z1312">
            <v>364</v>
          </cell>
          <cell r="AA1312">
            <v>1</v>
          </cell>
        </row>
        <row r="1313">
          <cell r="I1313">
            <v>1707</v>
          </cell>
          <cell r="J1313">
            <v>21852.6843706</v>
          </cell>
          <cell r="P1313">
            <v>6</v>
          </cell>
          <cell r="Q1313">
            <v>1</v>
          </cell>
          <cell r="R1313">
            <v>1</v>
          </cell>
          <cell r="V1313">
            <v>1</v>
          </cell>
          <cell r="W1313">
            <v>5</v>
          </cell>
          <cell r="Y1313">
            <v>5</v>
          </cell>
          <cell r="Z1313">
            <v>1014</v>
          </cell>
          <cell r="AA1313">
            <v>1</v>
          </cell>
        </row>
        <row r="1314">
          <cell r="I1314">
            <v>1708</v>
          </cell>
          <cell r="J1314">
            <v>22545.5618115</v>
          </cell>
          <cell r="P1314">
            <v>12</v>
          </cell>
          <cell r="Q1314">
            <v>1</v>
          </cell>
          <cell r="R1314">
            <v>1</v>
          </cell>
          <cell r="V1314">
            <v>1</v>
          </cell>
          <cell r="W1314">
            <v>5</v>
          </cell>
          <cell r="Y1314">
            <v>5</v>
          </cell>
          <cell r="Z1314">
            <v>364</v>
          </cell>
          <cell r="AA1314">
            <v>1</v>
          </cell>
        </row>
        <row r="1315">
          <cell r="I1315">
            <v>1709</v>
          </cell>
          <cell r="J1315">
            <v>19117.751035099998</v>
          </cell>
          <cell r="P1315">
            <v>1</v>
          </cell>
          <cell r="Q1315">
            <v>1</v>
          </cell>
          <cell r="R1315">
            <v>1</v>
          </cell>
          <cell r="V1315">
            <v>1</v>
          </cell>
          <cell r="W1315">
            <v>5</v>
          </cell>
          <cell r="Y1315">
            <v>1</v>
          </cell>
          <cell r="Z1315">
            <v>364</v>
          </cell>
          <cell r="AA1315">
            <v>1</v>
          </cell>
        </row>
        <row r="1316">
          <cell r="I1316">
            <v>1711</v>
          </cell>
          <cell r="J1316">
            <v>24411.019366500001</v>
          </cell>
          <cell r="P1316">
            <v>3</v>
          </cell>
          <cell r="Q1316">
            <v>1</v>
          </cell>
          <cell r="R1316">
            <v>1</v>
          </cell>
          <cell r="V1316">
            <v>1</v>
          </cell>
          <cell r="W1316">
            <v>5</v>
          </cell>
          <cell r="Y1316">
            <v>3</v>
          </cell>
          <cell r="Z1316">
            <v>156</v>
          </cell>
          <cell r="AA1316">
            <v>1</v>
          </cell>
        </row>
        <row r="1317">
          <cell r="I1317">
            <v>1713</v>
          </cell>
          <cell r="J1317">
            <v>24261.8102616</v>
          </cell>
          <cell r="P1317">
            <v>6</v>
          </cell>
          <cell r="Q1317">
            <v>1</v>
          </cell>
          <cell r="R1317">
            <v>1</v>
          </cell>
          <cell r="V1317">
            <v>1</v>
          </cell>
          <cell r="W1317">
            <v>1</v>
          </cell>
          <cell r="Y1317">
            <v>1</v>
          </cell>
          <cell r="Z1317">
            <v>156</v>
          </cell>
          <cell r="AA1317">
            <v>1</v>
          </cell>
        </row>
        <row r="1318">
          <cell r="I1318">
            <v>1715</v>
          </cell>
          <cell r="J1318">
            <v>21191.458948</v>
          </cell>
          <cell r="P1318">
            <v>1</v>
          </cell>
          <cell r="Q1318">
            <v>1</v>
          </cell>
          <cell r="R1318">
            <v>1</v>
          </cell>
          <cell r="V1318">
            <v>1</v>
          </cell>
          <cell r="W1318">
            <v>5</v>
          </cell>
          <cell r="Y1318">
            <v>5</v>
          </cell>
          <cell r="Z1318">
            <v>364</v>
          </cell>
          <cell r="AA1318">
            <v>0.25</v>
          </cell>
        </row>
        <row r="1319">
          <cell r="I1319">
            <v>1716</v>
          </cell>
          <cell r="J1319">
            <v>22132.6167766</v>
          </cell>
          <cell r="P1319">
            <v>7</v>
          </cell>
          <cell r="Q1319">
            <v>1</v>
          </cell>
          <cell r="R1319">
            <v>1</v>
          </cell>
          <cell r="V1319">
            <v>1</v>
          </cell>
          <cell r="W1319">
            <v>1</v>
          </cell>
          <cell r="Y1319">
            <v>1</v>
          </cell>
          <cell r="Z1319">
            <v>364</v>
          </cell>
          <cell r="AA1319">
            <v>1</v>
          </cell>
        </row>
        <row r="1320">
          <cell r="I1320">
            <v>1718</v>
          </cell>
          <cell r="J1320">
            <v>23482.417360899999</v>
          </cell>
          <cell r="P1320">
            <v>6</v>
          </cell>
          <cell r="Q1320">
            <v>1</v>
          </cell>
          <cell r="R1320">
            <v>1</v>
          </cell>
          <cell r="V1320">
            <v>1</v>
          </cell>
          <cell r="W1320">
            <v>5</v>
          </cell>
          <cell r="Y1320">
            <v>1</v>
          </cell>
          <cell r="Z1320">
            <v>650</v>
          </cell>
          <cell r="AA1320">
            <v>1</v>
          </cell>
        </row>
        <row r="1321">
          <cell r="I1321">
            <v>1719</v>
          </cell>
          <cell r="J1321">
            <v>26873.502478400002</v>
          </cell>
          <cell r="P1321">
            <v>1</v>
          </cell>
          <cell r="Q1321">
            <v>1</v>
          </cell>
          <cell r="R1321">
            <v>1</v>
          </cell>
          <cell r="V1321">
            <v>1</v>
          </cell>
          <cell r="W1321">
            <v>1</v>
          </cell>
          <cell r="Y1321">
            <v>1</v>
          </cell>
          <cell r="Z1321">
            <v>364</v>
          </cell>
          <cell r="AA1321">
            <v>1</v>
          </cell>
        </row>
        <row r="1322">
          <cell r="I1322">
            <v>1721</v>
          </cell>
          <cell r="J1322">
            <v>72582.645380100003</v>
          </cell>
          <cell r="P1322">
            <v>11</v>
          </cell>
          <cell r="Q1322">
            <v>1</v>
          </cell>
          <cell r="R1322">
            <v>1</v>
          </cell>
          <cell r="V1322">
            <v>1</v>
          </cell>
          <cell r="W1322">
            <v>5</v>
          </cell>
          <cell r="Y1322">
            <v>1</v>
          </cell>
          <cell r="Z1322">
            <v>31.2</v>
          </cell>
          <cell r="AA1322">
            <v>1</v>
          </cell>
        </row>
        <row r="1323">
          <cell r="I1323">
            <v>1722</v>
          </cell>
          <cell r="J1323">
            <v>29553.203062100001</v>
          </cell>
          <cell r="P1323">
            <v>1</v>
          </cell>
          <cell r="Q1323">
            <v>1</v>
          </cell>
          <cell r="R1323">
            <v>1</v>
          </cell>
          <cell r="V1323">
            <v>1</v>
          </cell>
          <cell r="W1323">
            <v>1</v>
          </cell>
          <cell r="Y1323">
            <v>1</v>
          </cell>
          <cell r="Z1323">
            <v>364</v>
          </cell>
          <cell r="AA1323">
            <v>1</v>
          </cell>
        </row>
        <row r="1324">
          <cell r="I1324">
            <v>1723</v>
          </cell>
          <cell r="J1324">
            <v>19827.8389307</v>
          </cell>
          <cell r="P1324">
            <v>5</v>
          </cell>
          <cell r="Q1324">
            <v>1</v>
          </cell>
          <cell r="R1324">
            <v>1</v>
          </cell>
          <cell r="V1324">
            <v>1</v>
          </cell>
          <cell r="W1324">
            <v>5</v>
          </cell>
          <cell r="Y1324">
            <v>1</v>
          </cell>
          <cell r="Z1324">
            <v>364</v>
          </cell>
          <cell r="AA1324">
            <v>1</v>
          </cell>
        </row>
        <row r="1325">
          <cell r="I1325">
            <v>1724</v>
          </cell>
          <cell r="J1325">
            <v>26217.354640199999</v>
          </cell>
          <cell r="P1325">
            <v>4</v>
          </cell>
          <cell r="Q1325">
            <v>1</v>
          </cell>
          <cell r="R1325">
            <v>1</v>
          </cell>
          <cell r="V1325">
            <v>1</v>
          </cell>
          <cell r="W1325">
            <v>5</v>
          </cell>
          <cell r="Y1325">
            <v>5</v>
          </cell>
          <cell r="Z1325">
            <v>364</v>
          </cell>
          <cell r="AA1325">
            <v>1</v>
          </cell>
        </row>
        <row r="1326">
          <cell r="I1326">
            <v>1725</v>
          </cell>
          <cell r="J1326">
            <v>41890.046242299999</v>
          </cell>
          <cell r="P1326">
            <v>3</v>
          </cell>
          <cell r="Q1326">
            <v>1</v>
          </cell>
          <cell r="R1326">
            <v>1</v>
          </cell>
          <cell r="V1326">
            <v>1</v>
          </cell>
          <cell r="W1326">
            <v>5</v>
          </cell>
          <cell r="Y1326">
            <v>5</v>
          </cell>
          <cell r="Z1326">
            <v>156</v>
          </cell>
          <cell r="AA1326">
            <v>1</v>
          </cell>
        </row>
        <row r="1327">
          <cell r="I1327">
            <v>1727</v>
          </cell>
          <cell r="J1327">
            <v>27689.245090600001</v>
          </cell>
          <cell r="P1327">
            <v>9</v>
          </cell>
          <cell r="Q1327">
            <v>1</v>
          </cell>
          <cell r="R1327">
            <v>1</v>
          </cell>
          <cell r="V1327">
            <v>1</v>
          </cell>
          <cell r="W1327">
            <v>5</v>
          </cell>
          <cell r="Y1327">
            <v>5</v>
          </cell>
          <cell r="Z1327">
            <v>156</v>
          </cell>
          <cell r="AA1327">
            <v>1</v>
          </cell>
        </row>
        <row r="1328">
          <cell r="I1328">
            <v>1728</v>
          </cell>
          <cell r="J1328">
            <v>24411.019366500001</v>
          </cell>
          <cell r="P1328">
            <v>3</v>
          </cell>
          <cell r="Q1328">
            <v>1</v>
          </cell>
          <cell r="R1328">
            <v>1</v>
          </cell>
          <cell r="V1328">
            <v>1</v>
          </cell>
          <cell r="W1328">
            <v>5</v>
          </cell>
          <cell r="Y1328">
            <v>3</v>
          </cell>
          <cell r="Z1328">
            <v>156</v>
          </cell>
          <cell r="AA1328">
            <v>0.75</v>
          </cell>
        </row>
        <row r="1329">
          <cell r="I1329">
            <v>1730</v>
          </cell>
          <cell r="J1329">
            <v>27167.2596108</v>
          </cell>
          <cell r="P1329">
            <v>2</v>
          </cell>
          <cell r="Q1329">
            <v>1</v>
          </cell>
          <cell r="R1329">
            <v>1</v>
          </cell>
          <cell r="V1329">
            <v>1</v>
          </cell>
          <cell r="W1329">
            <v>5</v>
          </cell>
          <cell r="Y1329">
            <v>1</v>
          </cell>
          <cell r="Z1329">
            <v>364</v>
          </cell>
          <cell r="AA1329">
            <v>1</v>
          </cell>
        </row>
        <row r="1330">
          <cell r="I1330">
            <v>1732</v>
          </cell>
          <cell r="J1330">
            <v>26110.409694599999</v>
          </cell>
          <cell r="P1330">
            <v>6</v>
          </cell>
          <cell r="Q1330">
            <v>1</v>
          </cell>
          <cell r="R1330">
            <v>1</v>
          </cell>
          <cell r="V1330">
            <v>1</v>
          </cell>
          <cell r="W1330">
            <v>1</v>
          </cell>
          <cell r="Y1330">
            <v>1</v>
          </cell>
          <cell r="Z1330">
            <v>1014</v>
          </cell>
          <cell r="AA1330">
            <v>0.75</v>
          </cell>
        </row>
        <row r="1331">
          <cell r="I1331">
            <v>1733</v>
          </cell>
          <cell r="J1331">
            <v>27601.009912900001</v>
          </cell>
          <cell r="P1331">
            <v>5</v>
          </cell>
          <cell r="Q1331">
            <v>1</v>
          </cell>
          <cell r="R1331">
            <v>1</v>
          </cell>
          <cell r="V1331">
            <v>1</v>
          </cell>
          <cell r="W1331">
            <v>5</v>
          </cell>
          <cell r="Y1331">
            <v>5</v>
          </cell>
          <cell r="Z1331">
            <v>650</v>
          </cell>
          <cell r="AA1331">
            <v>1</v>
          </cell>
        </row>
        <row r="1332">
          <cell r="I1332">
            <v>1734</v>
          </cell>
          <cell r="J1332">
            <v>5104.1160298000004</v>
          </cell>
          <cell r="P1332">
            <v>7</v>
          </cell>
          <cell r="Q1332">
            <v>1</v>
          </cell>
          <cell r="R1332">
            <v>1</v>
          </cell>
          <cell r="V1332">
            <v>0</v>
          </cell>
          <cell r="W1332">
            <v>99</v>
          </cell>
          <cell r="Y1332">
            <v>5</v>
          </cell>
          <cell r="Z1332">
            <v>156</v>
          </cell>
          <cell r="AA1332">
            <v>0</v>
          </cell>
        </row>
        <row r="1333">
          <cell r="I1333">
            <v>1735</v>
          </cell>
          <cell r="J1333">
            <v>28531.0724964</v>
          </cell>
          <cell r="P1333">
            <v>9</v>
          </cell>
          <cell r="Q1333">
            <v>1</v>
          </cell>
          <cell r="R1333">
            <v>1</v>
          </cell>
          <cell r="V1333">
            <v>1</v>
          </cell>
          <cell r="W1333">
            <v>5</v>
          </cell>
          <cell r="Y1333">
            <v>1</v>
          </cell>
          <cell r="Z1333">
            <v>156</v>
          </cell>
          <cell r="AA1333">
            <v>1</v>
          </cell>
        </row>
        <row r="1334">
          <cell r="I1334">
            <v>1736</v>
          </cell>
          <cell r="J1334">
            <v>44647.338475099998</v>
          </cell>
          <cell r="P1334">
            <v>7</v>
          </cell>
          <cell r="Q1334">
            <v>1</v>
          </cell>
          <cell r="R1334">
            <v>1</v>
          </cell>
          <cell r="V1334">
            <v>1</v>
          </cell>
          <cell r="W1334">
            <v>5</v>
          </cell>
          <cell r="Y1334">
            <v>5</v>
          </cell>
          <cell r="Z1334">
            <v>31.2</v>
          </cell>
          <cell r="AA1334">
            <v>1</v>
          </cell>
        </row>
        <row r="1335">
          <cell r="I1335">
            <v>1737</v>
          </cell>
          <cell r="J1335">
            <v>26327.608724999998</v>
          </cell>
          <cell r="P1335">
            <v>8</v>
          </cell>
          <cell r="Q1335">
            <v>1</v>
          </cell>
          <cell r="R1335">
            <v>1</v>
          </cell>
          <cell r="V1335">
            <v>1</v>
          </cell>
          <cell r="W1335">
            <v>5</v>
          </cell>
          <cell r="Y1335">
            <v>1</v>
          </cell>
          <cell r="Z1335">
            <v>156</v>
          </cell>
          <cell r="AA1335">
            <v>1</v>
          </cell>
        </row>
        <row r="1336">
          <cell r="I1336">
            <v>1738</v>
          </cell>
          <cell r="J1336">
            <v>4937.9619052999997</v>
          </cell>
          <cell r="P1336">
            <v>7</v>
          </cell>
          <cell r="Q1336">
            <v>1</v>
          </cell>
          <cell r="R1336">
            <v>1</v>
          </cell>
          <cell r="V1336">
            <v>1</v>
          </cell>
          <cell r="W1336">
            <v>5</v>
          </cell>
          <cell r="Y1336">
            <v>5</v>
          </cell>
          <cell r="Z1336">
            <v>156</v>
          </cell>
          <cell r="AA1336">
            <v>1</v>
          </cell>
        </row>
        <row r="1337">
          <cell r="I1337">
            <v>1739</v>
          </cell>
          <cell r="J1337">
            <v>13438.948675899999</v>
          </cell>
          <cell r="P1337">
            <v>4</v>
          </cell>
          <cell r="Q1337">
            <v>1</v>
          </cell>
          <cell r="R1337">
            <v>1</v>
          </cell>
          <cell r="V1337">
            <v>0</v>
          </cell>
          <cell r="W1337">
            <v>99</v>
          </cell>
          <cell r="Y1337">
            <v>2</v>
          </cell>
          <cell r="Z1337">
            <v>364</v>
          </cell>
          <cell r="AA1337">
            <v>0</v>
          </cell>
        </row>
        <row r="1338">
          <cell r="I1338">
            <v>1740</v>
          </cell>
          <cell r="J1338">
            <v>15945.557253200001</v>
          </cell>
          <cell r="P1338">
            <v>9</v>
          </cell>
          <cell r="Q1338">
            <v>1</v>
          </cell>
          <cell r="R1338">
            <v>1</v>
          </cell>
          <cell r="V1338">
            <v>1</v>
          </cell>
          <cell r="W1338">
            <v>5</v>
          </cell>
          <cell r="Y1338">
            <v>3</v>
          </cell>
          <cell r="Z1338">
            <v>650</v>
          </cell>
          <cell r="AA1338">
            <v>1</v>
          </cell>
        </row>
        <row r="1339">
          <cell r="I1339">
            <v>1741</v>
          </cell>
          <cell r="J1339">
            <v>29192.487449200002</v>
          </cell>
          <cell r="P1339">
            <v>6</v>
          </cell>
          <cell r="Q1339">
            <v>1</v>
          </cell>
          <cell r="R1339">
            <v>1</v>
          </cell>
          <cell r="V1339">
            <v>1</v>
          </cell>
          <cell r="W1339">
            <v>5</v>
          </cell>
          <cell r="Y1339">
            <v>5</v>
          </cell>
          <cell r="Z1339">
            <v>156</v>
          </cell>
          <cell r="AA1339">
            <v>1</v>
          </cell>
        </row>
        <row r="1340">
          <cell r="I1340">
            <v>1742</v>
          </cell>
          <cell r="J1340">
            <v>6880.0564912999998</v>
          </cell>
          <cell r="P1340">
            <v>3</v>
          </cell>
          <cell r="Q1340">
            <v>1</v>
          </cell>
          <cell r="R1340">
            <v>1</v>
          </cell>
          <cell r="V1340">
            <v>1</v>
          </cell>
          <cell r="W1340">
            <v>5</v>
          </cell>
          <cell r="Y1340">
            <v>1</v>
          </cell>
          <cell r="Z1340">
            <v>156</v>
          </cell>
          <cell r="AA1340">
            <v>1</v>
          </cell>
        </row>
        <row r="1341">
          <cell r="I1341">
            <v>1743</v>
          </cell>
          <cell r="J1341">
            <v>19789.827740699999</v>
          </cell>
          <cell r="P1341">
            <v>5</v>
          </cell>
          <cell r="Q1341">
            <v>1</v>
          </cell>
          <cell r="R1341">
            <v>1</v>
          </cell>
          <cell r="V1341">
            <v>1</v>
          </cell>
          <cell r="W1341">
            <v>5</v>
          </cell>
          <cell r="Y1341">
            <v>5</v>
          </cell>
          <cell r="Z1341">
            <v>650</v>
          </cell>
          <cell r="AA1341">
            <v>1</v>
          </cell>
        </row>
        <row r="1342">
          <cell r="I1342">
            <v>1744</v>
          </cell>
          <cell r="J1342">
            <v>31646.770981099999</v>
          </cell>
          <cell r="P1342">
            <v>5</v>
          </cell>
          <cell r="Q1342">
            <v>1</v>
          </cell>
          <cell r="R1342">
            <v>1</v>
          </cell>
          <cell r="V1342">
            <v>1</v>
          </cell>
          <cell r="W1342">
            <v>1</v>
          </cell>
          <cell r="Y1342">
            <v>1</v>
          </cell>
          <cell r="Z1342">
            <v>156</v>
          </cell>
          <cell r="AA1342">
            <v>0.75</v>
          </cell>
        </row>
        <row r="1343">
          <cell r="I1343">
            <v>1745</v>
          </cell>
          <cell r="J1343">
            <v>24902.138019099999</v>
          </cell>
          <cell r="P1343">
            <v>1</v>
          </cell>
          <cell r="Q1343">
            <v>1</v>
          </cell>
          <cell r="R1343">
            <v>1</v>
          </cell>
          <cell r="V1343">
            <v>1</v>
          </cell>
          <cell r="W1343">
            <v>5</v>
          </cell>
          <cell r="Y1343">
            <v>1</v>
          </cell>
          <cell r="Z1343">
            <v>650</v>
          </cell>
          <cell r="AA1343">
            <v>0.75</v>
          </cell>
        </row>
        <row r="1344">
          <cell r="I1344">
            <v>1746</v>
          </cell>
          <cell r="J1344">
            <v>24788.530789799999</v>
          </cell>
          <cell r="P1344">
            <v>7</v>
          </cell>
          <cell r="Q1344">
            <v>1</v>
          </cell>
          <cell r="R1344">
            <v>1</v>
          </cell>
          <cell r="V1344">
            <v>1</v>
          </cell>
          <cell r="W1344">
            <v>1</v>
          </cell>
          <cell r="Y1344">
            <v>1</v>
          </cell>
          <cell r="Z1344">
            <v>364</v>
          </cell>
          <cell r="AA1344">
            <v>1</v>
          </cell>
        </row>
        <row r="1345">
          <cell r="I1345">
            <v>1747</v>
          </cell>
          <cell r="J1345">
            <v>22818.0009722</v>
          </cell>
          <cell r="P1345">
            <v>8</v>
          </cell>
          <cell r="Q1345">
            <v>1</v>
          </cell>
          <cell r="R1345">
            <v>1</v>
          </cell>
          <cell r="V1345">
            <v>1</v>
          </cell>
          <cell r="W1345">
            <v>5</v>
          </cell>
          <cell r="Y1345">
            <v>5</v>
          </cell>
          <cell r="Z1345">
            <v>31.2</v>
          </cell>
          <cell r="AA1345">
            <v>1</v>
          </cell>
        </row>
        <row r="1346">
          <cell r="I1346">
            <v>1748</v>
          </cell>
          <cell r="J1346">
            <v>30280.660022100001</v>
          </cell>
          <cell r="P1346">
            <v>3</v>
          </cell>
          <cell r="Q1346">
            <v>1</v>
          </cell>
          <cell r="R1346">
            <v>1</v>
          </cell>
          <cell r="V1346">
            <v>1</v>
          </cell>
          <cell r="W1346">
            <v>1</v>
          </cell>
          <cell r="Y1346">
            <v>1</v>
          </cell>
          <cell r="Z1346">
            <v>364</v>
          </cell>
          <cell r="AA1346">
            <v>0.75</v>
          </cell>
        </row>
        <row r="1347">
          <cell r="I1347">
            <v>1749</v>
          </cell>
          <cell r="J1347">
            <v>5278.5465981999996</v>
          </cell>
          <cell r="P1347">
            <v>7</v>
          </cell>
          <cell r="Q1347">
            <v>1</v>
          </cell>
          <cell r="R1347">
            <v>1</v>
          </cell>
          <cell r="V1347">
            <v>1</v>
          </cell>
          <cell r="W1347">
            <v>5</v>
          </cell>
          <cell r="Y1347">
            <v>5</v>
          </cell>
          <cell r="Z1347">
            <v>364</v>
          </cell>
          <cell r="AA1347">
            <v>1</v>
          </cell>
        </row>
        <row r="1348">
          <cell r="I1348">
            <v>1750</v>
          </cell>
          <cell r="J1348">
            <v>17215.834018400001</v>
          </cell>
          <cell r="P1348">
            <v>7</v>
          </cell>
          <cell r="Q1348">
            <v>1</v>
          </cell>
          <cell r="R1348">
            <v>1</v>
          </cell>
          <cell r="V1348">
            <v>1</v>
          </cell>
          <cell r="W1348">
            <v>5</v>
          </cell>
          <cell r="Y1348">
            <v>5</v>
          </cell>
          <cell r="Z1348">
            <v>364</v>
          </cell>
          <cell r="AA1348">
            <v>1</v>
          </cell>
        </row>
        <row r="1349">
          <cell r="I1349">
            <v>1751</v>
          </cell>
          <cell r="J1349">
            <v>27110.434501700001</v>
          </cell>
          <cell r="P1349">
            <v>1</v>
          </cell>
          <cell r="Q1349">
            <v>1</v>
          </cell>
          <cell r="R1349">
            <v>1</v>
          </cell>
          <cell r="V1349">
            <v>1</v>
          </cell>
          <cell r="W1349">
            <v>5</v>
          </cell>
          <cell r="Y1349">
            <v>1</v>
          </cell>
          <cell r="Z1349">
            <v>364</v>
          </cell>
          <cell r="AA1349">
            <v>0.75</v>
          </cell>
        </row>
        <row r="1350">
          <cell r="I1350">
            <v>1752</v>
          </cell>
          <cell r="J1350">
            <v>48436.344174700003</v>
          </cell>
          <cell r="P1350">
            <v>11</v>
          </cell>
          <cell r="Q1350">
            <v>1</v>
          </cell>
          <cell r="R1350">
            <v>1</v>
          </cell>
          <cell r="V1350">
            <v>1</v>
          </cell>
          <cell r="W1350">
            <v>5</v>
          </cell>
          <cell r="Y1350">
            <v>5</v>
          </cell>
          <cell r="Z1350">
            <v>156</v>
          </cell>
          <cell r="AA1350">
            <v>1</v>
          </cell>
        </row>
        <row r="1351">
          <cell r="I1351">
            <v>1753</v>
          </cell>
          <cell r="J1351">
            <v>32062.633888699998</v>
          </cell>
          <cell r="P1351">
            <v>5</v>
          </cell>
          <cell r="Q1351">
            <v>1</v>
          </cell>
          <cell r="R1351">
            <v>1</v>
          </cell>
          <cell r="V1351">
            <v>1</v>
          </cell>
          <cell r="W1351">
            <v>5</v>
          </cell>
          <cell r="Y1351">
            <v>5</v>
          </cell>
          <cell r="Z1351">
            <v>650</v>
          </cell>
          <cell r="AA1351">
            <v>1</v>
          </cell>
        </row>
        <row r="1352">
          <cell r="I1352">
            <v>1754</v>
          </cell>
          <cell r="J1352">
            <v>4756.6904849000002</v>
          </cell>
          <cell r="P1352">
            <v>1</v>
          </cell>
          <cell r="Q1352">
            <v>1</v>
          </cell>
          <cell r="R1352">
            <v>1</v>
          </cell>
          <cell r="V1352">
            <v>1</v>
          </cell>
          <cell r="W1352">
            <v>5</v>
          </cell>
          <cell r="Y1352">
            <v>3</v>
          </cell>
          <cell r="Z1352">
            <v>156</v>
          </cell>
          <cell r="AA1352">
            <v>1</v>
          </cell>
        </row>
        <row r="1353">
          <cell r="I1353">
            <v>1755</v>
          </cell>
          <cell r="J1353">
            <v>31646.770981099999</v>
          </cell>
          <cell r="P1353">
            <v>10</v>
          </cell>
          <cell r="Q1353">
            <v>1</v>
          </cell>
          <cell r="R1353">
            <v>1</v>
          </cell>
          <cell r="V1353">
            <v>1</v>
          </cell>
          <cell r="W1353">
            <v>1</v>
          </cell>
          <cell r="Y1353">
            <v>1</v>
          </cell>
          <cell r="Z1353">
            <v>364</v>
          </cell>
          <cell r="AA1353">
            <v>1</v>
          </cell>
        </row>
        <row r="1354">
          <cell r="I1354">
            <v>1756</v>
          </cell>
          <cell r="J1354">
            <v>7255.3773386000003</v>
          </cell>
          <cell r="P1354">
            <v>4</v>
          </cell>
          <cell r="Q1354">
            <v>1</v>
          </cell>
          <cell r="R1354">
            <v>1</v>
          </cell>
          <cell r="V1354">
            <v>1</v>
          </cell>
          <cell r="W1354">
            <v>5</v>
          </cell>
          <cell r="Y1354">
            <v>5</v>
          </cell>
          <cell r="Z1354">
            <v>364</v>
          </cell>
          <cell r="AA1354">
            <v>1</v>
          </cell>
        </row>
        <row r="1355">
          <cell r="I1355">
            <v>1757</v>
          </cell>
          <cell r="J1355">
            <v>15744.0707666</v>
          </cell>
          <cell r="P1355">
            <v>8</v>
          </cell>
          <cell r="Q1355">
            <v>1</v>
          </cell>
          <cell r="R1355">
            <v>1</v>
          </cell>
          <cell r="V1355">
            <v>1</v>
          </cell>
          <cell r="W1355">
            <v>5</v>
          </cell>
          <cell r="Y1355">
            <v>5</v>
          </cell>
          <cell r="Z1355">
            <v>156</v>
          </cell>
          <cell r="AA1355">
            <v>1</v>
          </cell>
        </row>
        <row r="1356">
          <cell r="I1356">
            <v>1759</v>
          </cell>
          <cell r="J1356">
            <v>14399.168643200001</v>
          </cell>
          <cell r="P1356">
            <v>5</v>
          </cell>
          <cell r="Q1356">
            <v>1</v>
          </cell>
          <cell r="R1356">
            <v>1</v>
          </cell>
          <cell r="V1356">
            <v>1</v>
          </cell>
          <cell r="W1356">
            <v>5</v>
          </cell>
          <cell r="Y1356">
            <v>3</v>
          </cell>
          <cell r="Z1356">
            <v>650</v>
          </cell>
          <cell r="AA1356">
            <v>1</v>
          </cell>
        </row>
        <row r="1357">
          <cell r="I1357">
            <v>1760</v>
          </cell>
          <cell r="J1357">
            <v>38658.324411699999</v>
          </cell>
          <cell r="P1357">
            <v>2</v>
          </cell>
          <cell r="Q1357">
            <v>1</v>
          </cell>
          <cell r="R1357">
            <v>1</v>
          </cell>
          <cell r="V1357">
            <v>1</v>
          </cell>
          <cell r="W1357">
            <v>5</v>
          </cell>
          <cell r="Y1357">
            <v>1</v>
          </cell>
          <cell r="Z1357">
            <v>364</v>
          </cell>
          <cell r="AA1357">
            <v>1</v>
          </cell>
        </row>
        <row r="1358">
          <cell r="I1358">
            <v>1762</v>
          </cell>
          <cell r="J1358">
            <v>28060.1948452</v>
          </cell>
          <cell r="P1358">
            <v>10</v>
          </cell>
          <cell r="Q1358">
            <v>1</v>
          </cell>
          <cell r="R1358">
            <v>1</v>
          </cell>
          <cell r="V1358">
            <v>1</v>
          </cell>
          <cell r="W1358">
            <v>1</v>
          </cell>
          <cell r="Y1358">
            <v>1</v>
          </cell>
          <cell r="Z1358">
            <v>364</v>
          </cell>
          <cell r="AA1358">
            <v>1</v>
          </cell>
        </row>
        <row r="1359">
          <cell r="I1359">
            <v>1764</v>
          </cell>
          <cell r="J1359">
            <v>30983.232417499999</v>
          </cell>
          <cell r="P1359">
            <v>6</v>
          </cell>
          <cell r="Q1359">
            <v>1</v>
          </cell>
          <cell r="R1359">
            <v>1</v>
          </cell>
          <cell r="V1359">
            <v>1</v>
          </cell>
          <cell r="W1359">
            <v>5</v>
          </cell>
          <cell r="Y1359">
            <v>1</v>
          </cell>
          <cell r="Z1359">
            <v>156</v>
          </cell>
          <cell r="AA1359">
            <v>1</v>
          </cell>
        </row>
        <row r="1360">
          <cell r="I1360">
            <v>1765</v>
          </cell>
          <cell r="J1360">
            <v>32766.1074023</v>
          </cell>
          <cell r="P1360">
            <v>6</v>
          </cell>
          <cell r="Q1360">
            <v>1</v>
          </cell>
          <cell r="R1360">
            <v>1</v>
          </cell>
          <cell r="V1360">
            <v>1</v>
          </cell>
          <cell r="W1360">
            <v>5</v>
          </cell>
          <cell r="Y1360">
            <v>1</v>
          </cell>
          <cell r="Z1360">
            <v>156</v>
          </cell>
          <cell r="AA1360">
            <v>1</v>
          </cell>
        </row>
        <row r="1361">
          <cell r="I1361">
            <v>1766</v>
          </cell>
          <cell r="J1361">
            <v>31433.2326613</v>
          </cell>
          <cell r="P1361">
            <v>10</v>
          </cell>
          <cell r="Q1361">
            <v>1</v>
          </cell>
          <cell r="R1361">
            <v>1</v>
          </cell>
          <cell r="V1361">
            <v>1</v>
          </cell>
          <cell r="W1361">
            <v>5</v>
          </cell>
          <cell r="Y1361">
            <v>5</v>
          </cell>
          <cell r="Z1361">
            <v>364</v>
          </cell>
          <cell r="AA1361">
            <v>1</v>
          </cell>
        </row>
        <row r="1362">
          <cell r="I1362">
            <v>1768</v>
          </cell>
          <cell r="J1362">
            <v>45076.915084799999</v>
          </cell>
          <cell r="P1362">
            <v>3</v>
          </cell>
          <cell r="Q1362">
            <v>1</v>
          </cell>
          <cell r="R1362">
            <v>1</v>
          </cell>
          <cell r="V1362">
            <v>1</v>
          </cell>
          <cell r="W1362">
            <v>5</v>
          </cell>
          <cell r="Y1362">
            <v>1</v>
          </cell>
          <cell r="Z1362">
            <v>31.2</v>
          </cell>
          <cell r="AA1362">
            <v>1</v>
          </cell>
        </row>
        <row r="1363">
          <cell r="I1363">
            <v>1769</v>
          </cell>
          <cell r="J1363">
            <v>23269.251043</v>
          </cell>
          <cell r="P1363">
            <v>4</v>
          </cell>
          <cell r="Q1363">
            <v>1</v>
          </cell>
          <cell r="R1363">
            <v>1</v>
          </cell>
          <cell r="V1363">
            <v>1</v>
          </cell>
          <cell r="W1363">
            <v>5</v>
          </cell>
          <cell r="Y1363">
            <v>1</v>
          </cell>
          <cell r="Z1363">
            <v>364</v>
          </cell>
          <cell r="AA1363">
            <v>1</v>
          </cell>
        </row>
        <row r="1364">
          <cell r="I1364">
            <v>1770</v>
          </cell>
          <cell r="J1364">
            <v>20183.599337</v>
          </cell>
          <cell r="P1364">
            <v>5</v>
          </cell>
          <cell r="Q1364">
            <v>1</v>
          </cell>
          <cell r="R1364">
            <v>1</v>
          </cell>
          <cell r="V1364">
            <v>1</v>
          </cell>
          <cell r="W1364">
            <v>5</v>
          </cell>
          <cell r="Y1364">
            <v>1</v>
          </cell>
          <cell r="Z1364">
            <v>1014</v>
          </cell>
          <cell r="AA1364">
            <v>1</v>
          </cell>
        </row>
        <row r="1365">
          <cell r="I1365">
            <v>1771</v>
          </cell>
          <cell r="J1365">
            <v>22696.5321802</v>
          </cell>
          <cell r="P1365">
            <v>9</v>
          </cell>
          <cell r="Q1365">
            <v>1</v>
          </cell>
          <cell r="R1365">
            <v>1</v>
          </cell>
          <cell r="V1365">
            <v>1</v>
          </cell>
          <cell r="W1365">
            <v>1</v>
          </cell>
          <cell r="Y1365">
            <v>1</v>
          </cell>
          <cell r="Z1365">
            <v>156</v>
          </cell>
          <cell r="AA1365">
            <v>1</v>
          </cell>
        </row>
        <row r="1366">
          <cell r="I1366">
            <v>1772</v>
          </cell>
          <cell r="J1366">
            <v>41681.786714200003</v>
          </cell>
          <cell r="P1366">
            <v>4</v>
          </cell>
          <cell r="Q1366">
            <v>1</v>
          </cell>
          <cell r="R1366">
            <v>1</v>
          </cell>
          <cell r="V1366">
            <v>1</v>
          </cell>
          <cell r="W1366">
            <v>5</v>
          </cell>
          <cell r="Y1366">
            <v>95</v>
          </cell>
          <cell r="Z1366">
            <v>31.2</v>
          </cell>
          <cell r="AA1366">
            <v>1</v>
          </cell>
        </row>
        <row r="1367">
          <cell r="I1367">
            <v>1773</v>
          </cell>
          <cell r="J1367">
            <v>26330.6011899</v>
          </cell>
          <cell r="P1367">
            <v>9</v>
          </cell>
          <cell r="Q1367">
            <v>1</v>
          </cell>
          <cell r="R1367">
            <v>1</v>
          </cell>
          <cell r="V1367">
            <v>1</v>
          </cell>
          <cell r="W1367">
            <v>5</v>
          </cell>
          <cell r="Y1367">
            <v>1</v>
          </cell>
          <cell r="Z1367">
            <v>156</v>
          </cell>
          <cell r="AA1367">
            <v>1</v>
          </cell>
        </row>
        <row r="1368">
          <cell r="I1368">
            <v>1774</v>
          </cell>
          <cell r="J1368">
            <v>43872.593160299999</v>
          </cell>
          <cell r="P1368">
            <v>4</v>
          </cell>
          <cell r="Q1368">
            <v>1</v>
          </cell>
          <cell r="R1368">
            <v>1</v>
          </cell>
          <cell r="V1368">
            <v>1</v>
          </cell>
          <cell r="W1368">
            <v>1</v>
          </cell>
          <cell r="Y1368">
            <v>1</v>
          </cell>
          <cell r="Z1368">
            <v>650</v>
          </cell>
          <cell r="AA1368">
            <v>1</v>
          </cell>
        </row>
        <row r="1369">
          <cell r="I1369">
            <v>1775</v>
          </cell>
          <cell r="J1369">
            <v>18308.7403022</v>
          </cell>
          <cell r="P1369">
            <v>7</v>
          </cell>
          <cell r="Q1369">
            <v>1</v>
          </cell>
          <cell r="R1369">
            <v>1</v>
          </cell>
          <cell r="V1369">
            <v>0</v>
          </cell>
          <cell r="W1369">
            <v>99</v>
          </cell>
          <cell r="Y1369">
            <v>5</v>
          </cell>
          <cell r="Z1369">
            <v>156</v>
          </cell>
          <cell r="AA1369">
            <v>0</v>
          </cell>
        </row>
        <row r="1370">
          <cell r="I1370">
            <v>1776</v>
          </cell>
          <cell r="J1370">
            <v>37871.102378299998</v>
          </cell>
          <cell r="P1370">
            <v>6</v>
          </cell>
          <cell r="Q1370">
            <v>1</v>
          </cell>
          <cell r="R1370">
            <v>1</v>
          </cell>
          <cell r="V1370">
            <v>1</v>
          </cell>
          <cell r="W1370">
            <v>1</v>
          </cell>
          <cell r="Y1370">
            <v>1</v>
          </cell>
          <cell r="Z1370">
            <v>31.2</v>
          </cell>
          <cell r="AA1370">
            <v>1</v>
          </cell>
        </row>
        <row r="1371">
          <cell r="I1371">
            <v>1779</v>
          </cell>
          <cell r="J1371">
            <v>29607.421666800001</v>
          </cell>
          <cell r="P1371">
            <v>6</v>
          </cell>
          <cell r="Q1371">
            <v>1</v>
          </cell>
          <cell r="R1371">
            <v>1</v>
          </cell>
          <cell r="V1371">
            <v>1</v>
          </cell>
          <cell r="W1371">
            <v>5</v>
          </cell>
          <cell r="Y1371">
            <v>5</v>
          </cell>
          <cell r="Z1371">
            <v>364</v>
          </cell>
          <cell r="AA1371">
            <v>1</v>
          </cell>
        </row>
        <row r="1372">
          <cell r="I1372">
            <v>1780</v>
          </cell>
          <cell r="J1372">
            <v>33665.786924400003</v>
          </cell>
          <cell r="P1372">
            <v>3</v>
          </cell>
          <cell r="Q1372">
            <v>1</v>
          </cell>
          <cell r="R1372">
            <v>1</v>
          </cell>
          <cell r="V1372">
            <v>1</v>
          </cell>
          <cell r="W1372">
            <v>5</v>
          </cell>
          <cell r="Y1372">
            <v>5</v>
          </cell>
          <cell r="Z1372">
            <v>156</v>
          </cell>
          <cell r="AA1372">
            <v>0.75</v>
          </cell>
        </row>
        <row r="1373">
          <cell r="I1373">
            <v>1782</v>
          </cell>
          <cell r="J1373">
            <v>26007.697352399999</v>
          </cell>
          <cell r="P1373">
            <v>6</v>
          </cell>
          <cell r="Q1373">
            <v>1</v>
          </cell>
          <cell r="R1373">
            <v>1</v>
          </cell>
          <cell r="V1373">
            <v>1</v>
          </cell>
          <cell r="W1373">
            <v>5</v>
          </cell>
          <cell r="Y1373">
            <v>1</v>
          </cell>
          <cell r="Z1373">
            <v>156</v>
          </cell>
          <cell r="AA1373">
            <v>1</v>
          </cell>
        </row>
        <row r="1374">
          <cell r="I1374">
            <v>1783</v>
          </cell>
          <cell r="J1374">
            <v>13303.094469</v>
          </cell>
          <cell r="P1374">
            <v>7</v>
          </cell>
          <cell r="Q1374">
            <v>1</v>
          </cell>
          <cell r="R1374">
            <v>1</v>
          </cell>
          <cell r="V1374">
            <v>1</v>
          </cell>
          <cell r="W1374">
            <v>5</v>
          </cell>
          <cell r="Y1374">
            <v>95</v>
          </cell>
          <cell r="Z1374">
            <v>156</v>
          </cell>
          <cell r="AA1374">
            <v>1</v>
          </cell>
        </row>
        <row r="1375">
          <cell r="I1375">
            <v>1784</v>
          </cell>
          <cell r="J1375">
            <v>14588.2984947</v>
          </cell>
          <cell r="P1375">
            <v>5</v>
          </cell>
          <cell r="Q1375">
            <v>1</v>
          </cell>
          <cell r="R1375">
            <v>1</v>
          </cell>
          <cell r="V1375">
            <v>1</v>
          </cell>
          <cell r="W1375">
            <v>5</v>
          </cell>
          <cell r="Y1375">
            <v>5</v>
          </cell>
          <cell r="Z1375">
            <v>156</v>
          </cell>
          <cell r="AA1375">
            <v>1</v>
          </cell>
        </row>
        <row r="1376">
          <cell r="I1376">
            <v>1785</v>
          </cell>
          <cell r="J1376">
            <v>4416.0521550000003</v>
          </cell>
          <cell r="P1376">
            <v>3</v>
          </cell>
          <cell r="Q1376">
            <v>1</v>
          </cell>
          <cell r="R1376">
            <v>1</v>
          </cell>
          <cell r="V1376">
            <v>0</v>
          </cell>
          <cell r="W1376">
            <v>99</v>
          </cell>
          <cell r="Y1376">
            <v>2</v>
          </cell>
          <cell r="Z1376">
            <v>156</v>
          </cell>
          <cell r="AA1376">
            <v>0</v>
          </cell>
        </row>
        <row r="1377">
          <cell r="I1377">
            <v>1786</v>
          </cell>
          <cell r="J1377">
            <v>24921.096893599999</v>
          </cell>
          <cell r="P1377">
            <v>4</v>
          </cell>
          <cell r="Q1377">
            <v>1</v>
          </cell>
          <cell r="R1377">
            <v>1</v>
          </cell>
          <cell r="V1377">
            <v>1</v>
          </cell>
          <cell r="W1377">
            <v>1</v>
          </cell>
          <cell r="Y1377">
            <v>1</v>
          </cell>
          <cell r="Z1377">
            <v>156</v>
          </cell>
          <cell r="AA1377">
            <v>1</v>
          </cell>
        </row>
        <row r="1378">
          <cell r="I1378">
            <v>1787</v>
          </cell>
          <cell r="J1378">
            <v>22882.162562099998</v>
          </cell>
          <cell r="P1378">
            <v>9</v>
          </cell>
          <cell r="Q1378">
            <v>1</v>
          </cell>
          <cell r="R1378">
            <v>1</v>
          </cell>
          <cell r="V1378">
            <v>1</v>
          </cell>
          <cell r="W1378">
            <v>5</v>
          </cell>
          <cell r="Y1378">
            <v>5</v>
          </cell>
          <cell r="Z1378">
            <v>156</v>
          </cell>
          <cell r="AA1378">
            <v>1</v>
          </cell>
        </row>
        <row r="1379">
          <cell r="I1379">
            <v>1788</v>
          </cell>
          <cell r="J1379">
            <v>30416.216197999998</v>
          </cell>
          <cell r="P1379">
            <v>7</v>
          </cell>
          <cell r="Q1379">
            <v>1</v>
          </cell>
          <cell r="R1379">
            <v>1</v>
          </cell>
          <cell r="V1379">
            <v>1</v>
          </cell>
          <cell r="W1379">
            <v>5</v>
          </cell>
          <cell r="Y1379">
            <v>5</v>
          </cell>
          <cell r="Z1379">
            <v>364</v>
          </cell>
          <cell r="AA1379">
            <v>1</v>
          </cell>
        </row>
        <row r="1380">
          <cell r="I1380">
            <v>1790</v>
          </cell>
          <cell r="J1380">
            <v>23269.251043</v>
          </cell>
          <cell r="P1380">
            <v>5</v>
          </cell>
          <cell r="Q1380">
            <v>1</v>
          </cell>
          <cell r="R1380">
            <v>1</v>
          </cell>
          <cell r="V1380">
            <v>1</v>
          </cell>
          <cell r="W1380">
            <v>5</v>
          </cell>
          <cell r="Y1380">
            <v>1</v>
          </cell>
          <cell r="Z1380">
            <v>156</v>
          </cell>
          <cell r="AA1380">
            <v>1</v>
          </cell>
        </row>
        <row r="1381">
          <cell r="I1381">
            <v>1791</v>
          </cell>
          <cell r="J1381">
            <v>22863.390461300001</v>
          </cell>
          <cell r="P1381">
            <v>2</v>
          </cell>
          <cell r="Q1381">
            <v>1</v>
          </cell>
          <cell r="R1381">
            <v>1</v>
          </cell>
          <cell r="V1381">
            <v>1</v>
          </cell>
          <cell r="W1381">
            <v>5</v>
          </cell>
          <cell r="Y1381">
            <v>5</v>
          </cell>
          <cell r="Z1381">
            <v>364</v>
          </cell>
          <cell r="AA1381">
            <v>1</v>
          </cell>
        </row>
        <row r="1382">
          <cell r="I1382">
            <v>1792</v>
          </cell>
          <cell r="J1382">
            <v>31646.770981099999</v>
          </cell>
          <cell r="P1382">
            <v>3</v>
          </cell>
          <cell r="Q1382">
            <v>1</v>
          </cell>
          <cell r="R1382">
            <v>1</v>
          </cell>
          <cell r="V1382">
            <v>1</v>
          </cell>
          <cell r="W1382">
            <v>1</v>
          </cell>
          <cell r="Y1382">
            <v>1</v>
          </cell>
          <cell r="Z1382">
            <v>364</v>
          </cell>
          <cell r="AA1382">
            <v>1</v>
          </cell>
        </row>
        <row r="1383">
          <cell r="I1383">
            <v>1793</v>
          </cell>
          <cell r="J1383">
            <v>30307.033536800001</v>
          </cell>
          <cell r="P1383">
            <v>4</v>
          </cell>
          <cell r="Q1383">
            <v>1</v>
          </cell>
          <cell r="R1383">
            <v>1</v>
          </cell>
          <cell r="V1383">
            <v>1</v>
          </cell>
          <cell r="W1383">
            <v>5</v>
          </cell>
          <cell r="Y1383">
            <v>1</v>
          </cell>
          <cell r="Z1383">
            <v>364</v>
          </cell>
          <cell r="AA1383">
            <v>0.25</v>
          </cell>
        </row>
        <row r="1384">
          <cell r="I1384">
            <v>1794</v>
          </cell>
          <cell r="J1384">
            <v>4679.7800794000004</v>
          </cell>
          <cell r="P1384">
            <v>5</v>
          </cell>
          <cell r="Q1384">
            <v>1</v>
          </cell>
          <cell r="R1384">
            <v>1</v>
          </cell>
          <cell r="V1384">
            <v>1</v>
          </cell>
          <cell r="W1384">
            <v>5</v>
          </cell>
          <cell r="Y1384">
            <v>1</v>
          </cell>
          <cell r="Z1384">
            <v>156</v>
          </cell>
          <cell r="AA1384">
            <v>1</v>
          </cell>
        </row>
        <row r="1385">
          <cell r="I1385">
            <v>1795</v>
          </cell>
          <cell r="J1385">
            <v>22136.3433038</v>
          </cell>
          <cell r="P1385">
            <v>3</v>
          </cell>
          <cell r="Q1385">
            <v>1</v>
          </cell>
          <cell r="R1385">
            <v>1</v>
          </cell>
          <cell r="V1385">
            <v>1</v>
          </cell>
          <cell r="W1385">
            <v>5</v>
          </cell>
          <cell r="Y1385">
            <v>5</v>
          </cell>
          <cell r="Z1385">
            <v>156</v>
          </cell>
          <cell r="AA1385">
            <v>1</v>
          </cell>
        </row>
        <row r="1386">
          <cell r="I1386">
            <v>1796</v>
          </cell>
          <cell r="J1386">
            <v>36752.874409099997</v>
          </cell>
          <cell r="P1386">
            <v>3</v>
          </cell>
          <cell r="Q1386">
            <v>1</v>
          </cell>
          <cell r="R1386">
            <v>1</v>
          </cell>
          <cell r="V1386">
            <v>1</v>
          </cell>
          <cell r="W1386">
            <v>5</v>
          </cell>
          <cell r="Y1386">
            <v>5</v>
          </cell>
          <cell r="Z1386">
            <v>650</v>
          </cell>
          <cell r="AA1386">
            <v>1</v>
          </cell>
        </row>
        <row r="1387">
          <cell r="I1387">
            <v>1799</v>
          </cell>
          <cell r="J1387">
            <v>36958.439466399999</v>
          </cell>
          <cell r="P1387">
            <v>5</v>
          </cell>
          <cell r="Q1387">
            <v>1</v>
          </cell>
          <cell r="R1387">
            <v>1</v>
          </cell>
          <cell r="V1387">
            <v>1</v>
          </cell>
          <cell r="W1387">
            <v>5</v>
          </cell>
          <cell r="Y1387">
            <v>1</v>
          </cell>
          <cell r="Z1387">
            <v>156</v>
          </cell>
          <cell r="AA1387">
            <v>1</v>
          </cell>
        </row>
        <row r="1388">
          <cell r="I1388">
            <v>1800</v>
          </cell>
          <cell r="J1388">
            <v>31166.442895200002</v>
          </cell>
          <cell r="P1388">
            <v>7</v>
          </cell>
          <cell r="Q1388">
            <v>1</v>
          </cell>
          <cell r="R1388">
            <v>1</v>
          </cell>
          <cell r="V1388">
            <v>1</v>
          </cell>
          <cell r="W1388">
            <v>1</v>
          </cell>
          <cell r="Y1388">
            <v>1</v>
          </cell>
          <cell r="Z1388">
            <v>156</v>
          </cell>
          <cell r="AA1388">
            <v>1</v>
          </cell>
        </row>
        <row r="1389">
          <cell r="I1389">
            <v>1801</v>
          </cell>
          <cell r="J1389">
            <v>29553.203062100001</v>
          </cell>
          <cell r="P1389">
            <v>5</v>
          </cell>
          <cell r="Q1389">
            <v>1</v>
          </cell>
          <cell r="R1389">
            <v>1</v>
          </cell>
          <cell r="V1389">
            <v>1</v>
          </cell>
          <cell r="W1389">
            <v>5</v>
          </cell>
          <cell r="Y1389">
            <v>1</v>
          </cell>
          <cell r="Z1389">
            <v>156</v>
          </cell>
          <cell r="AA1389">
            <v>1</v>
          </cell>
        </row>
        <row r="1390">
          <cell r="I1390">
            <v>1802</v>
          </cell>
          <cell r="J1390">
            <v>37566.673953500002</v>
          </cell>
          <cell r="P1390">
            <v>4</v>
          </cell>
          <cell r="Q1390">
            <v>1</v>
          </cell>
          <cell r="R1390">
            <v>1</v>
          </cell>
          <cell r="V1390">
            <v>1</v>
          </cell>
          <cell r="W1390">
            <v>5</v>
          </cell>
          <cell r="Y1390">
            <v>5</v>
          </cell>
          <cell r="Z1390">
            <v>31.2</v>
          </cell>
          <cell r="AA1390">
            <v>1</v>
          </cell>
        </row>
        <row r="1391">
          <cell r="I1391">
            <v>1803</v>
          </cell>
          <cell r="J1391">
            <v>21790.261071600002</v>
          </cell>
          <cell r="P1391">
            <v>2</v>
          </cell>
          <cell r="Q1391">
            <v>1</v>
          </cell>
          <cell r="R1391">
            <v>1</v>
          </cell>
          <cell r="V1391">
            <v>1</v>
          </cell>
          <cell r="W1391">
            <v>5</v>
          </cell>
          <cell r="Y1391">
            <v>5</v>
          </cell>
          <cell r="Z1391">
            <v>650</v>
          </cell>
          <cell r="AA1391">
            <v>0.75</v>
          </cell>
        </row>
        <row r="1392">
          <cell r="I1392">
            <v>1805</v>
          </cell>
          <cell r="J1392">
            <v>17489.417880199999</v>
          </cell>
          <cell r="P1392">
            <v>4</v>
          </cell>
          <cell r="Q1392">
            <v>1</v>
          </cell>
          <cell r="R1392">
            <v>1</v>
          </cell>
          <cell r="V1392">
            <v>1</v>
          </cell>
          <cell r="W1392">
            <v>5</v>
          </cell>
          <cell r="Y1392">
            <v>5</v>
          </cell>
          <cell r="Z1392">
            <v>364</v>
          </cell>
          <cell r="AA1392">
            <v>1</v>
          </cell>
        </row>
        <row r="1393">
          <cell r="I1393">
            <v>1807</v>
          </cell>
          <cell r="J1393">
            <v>21455.007235199999</v>
          </cell>
          <cell r="P1393">
            <v>9</v>
          </cell>
          <cell r="Q1393">
            <v>1</v>
          </cell>
          <cell r="R1393">
            <v>1</v>
          </cell>
          <cell r="V1393">
            <v>1</v>
          </cell>
          <cell r="W1393">
            <v>5</v>
          </cell>
          <cell r="Y1393">
            <v>5</v>
          </cell>
          <cell r="Z1393">
            <v>364</v>
          </cell>
          <cell r="AA1393">
            <v>1</v>
          </cell>
        </row>
        <row r="1394">
          <cell r="I1394">
            <v>1808</v>
          </cell>
          <cell r="J1394">
            <v>19849.295414200002</v>
          </cell>
          <cell r="P1394">
            <v>6</v>
          </cell>
          <cell r="Q1394">
            <v>1</v>
          </cell>
          <cell r="R1394">
            <v>1</v>
          </cell>
          <cell r="V1394">
            <v>1</v>
          </cell>
          <cell r="W1394">
            <v>5</v>
          </cell>
          <cell r="Y1394">
            <v>1</v>
          </cell>
          <cell r="Z1394">
            <v>364</v>
          </cell>
          <cell r="AA1394">
            <v>0.75</v>
          </cell>
        </row>
        <row r="1395">
          <cell r="I1395">
            <v>1809</v>
          </cell>
          <cell r="J1395">
            <v>28991.623051099999</v>
          </cell>
          <cell r="P1395">
            <v>3</v>
          </cell>
          <cell r="Q1395">
            <v>1</v>
          </cell>
          <cell r="R1395">
            <v>1</v>
          </cell>
          <cell r="V1395">
            <v>1</v>
          </cell>
          <cell r="W1395">
            <v>5</v>
          </cell>
          <cell r="Y1395">
            <v>5</v>
          </cell>
          <cell r="Z1395">
            <v>156</v>
          </cell>
          <cell r="AA1395">
            <v>1</v>
          </cell>
        </row>
        <row r="1396">
          <cell r="I1396">
            <v>1810</v>
          </cell>
          <cell r="J1396">
            <v>27601.009912900001</v>
          </cell>
          <cell r="P1396">
            <v>5</v>
          </cell>
          <cell r="Q1396">
            <v>1</v>
          </cell>
          <cell r="R1396">
            <v>1</v>
          </cell>
          <cell r="V1396">
            <v>1</v>
          </cell>
          <cell r="W1396">
            <v>5</v>
          </cell>
          <cell r="Y1396">
            <v>5</v>
          </cell>
          <cell r="Z1396">
            <v>156</v>
          </cell>
          <cell r="AA1396">
            <v>1</v>
          </cell>
        </row>
        <row r="1397">
          <cell r="I1397">
            <v>1811</v>
          </cell>
          <cell r="J1397">
            <v>23695.616394199998</v>
          </cell>
          <cell r="P1397">
            <v>7</v>
          </cell>
          <cell r="Q1397">
            <v>1</v>
          </cell>
          <cell r="R1397">
            <v>1</v>
          </cell>
          <cell r="V1397">
            <v>1</v>
          </cell>
          <cell r="W1397">
            <v>5</v>
          </cell>
          <cell r="Y1397">
            <v>5</v>
          </cell>
          <cell r="Z1397">
            <v>156</v>
          </cell>
          <cell r="AA1397">
            <v>1</v>
          </cell>
        </row>
        <row r="1398">
          <cell r="I1398">
            <v>1812</v>
          </cell>
          <cell r="J1398">
            <v>30842.501128299999</v>
          </cell>
          <cell r="P1398">
            <v>9</v>
          </cell>
          <cell r="Q1398">
            <v>1</v>
          </cell>
          <cell r="R1398">
            <v>1</v>
          </cell>
          <cell r="V1398">
            <v>1</v>
          </cell>
          <cell r="W1398">
            <v>1</v>
          </cell>
          <cell r="Y1398">
            <v>1</v>
          </cell>
          <cell r="Z1398">
            <v>650</v>
          </cell>
          <cell r="AA1398">
            <v>1</v>
          </cell>
        </row>
        <row r="1399">
          <cell r="I1399">
            <v>1813</v>
          </cell>
          <cell r="J1399">
            <v>21889.082283899999</v>
          </cell>
          <cell r="P1399">
            <v>6</v>
          </cell>
          <cell r="Q1399">
            <v>1</v>
          </cell>
          <cell r="R1399">
            <v>1</v>
          </cell>
          <cell r="V1399">
            <v>1</v>
          </cell>
          <cell r="W1399">
            <v>5</v>
          </cell>
          <cell r="Y1399">
            <v>5</v>
          </cell>
          <cell r="Z1399">
            <v>156</v>
          </cell>
          <cell r="AA1399">
            <v>1</v>
          </cell>
        </row>
        <row r="1400">
          <cell r="I1400">
            <v>1814</v>
          </cell>
          <cell r="J1400">
            <v>29248.476332400001</v>
          </cell>
          <cell r="P1400">
            <v>7</v>
          </cell>
          <cell r="Q1400">
            <v>1</v>
          </cell>
          <cell r="R1400">
            <v>1</v>
          </cell>
          <cell r="V1400">
            <v>1</v>
          </cell>
          <cell r="W1400">
            <v>5</v>
          </cell>
          <cell r="Y1400">
            <v>1</v>
          </cell>
          <cell r="Z1400">
            <v>364</v>
          </cell>
          <cell r="AA1400">
            <v>1</v>
          </cell>
        </row>
        <row r="1401">
          <cell r="I1401">
            <v>1815</v>
          </cell>
          <cell r="J1401">
            <v>28060.1948452</v>
          </cell>
          <cell r="P1401">
            <v>4</v>
          </cell>
          <cell r="Q1401">
            <v>1</v>
          </cell>
          <cell r="R1401">
            <v>1</v>
          </cell>
          <cell r="V1401">
            <v>1</v>
          </cell>
          <cell r="W1401">
            <v>5</v>
          </cell>
          <cell r="Y1401">
            <v>1</v>
          </cell>
          <cell r="Z1401">
            <v>364</v>
          </cell>
          <cell r="AA1401">
            <v>0.75</v>
          </cell>
        </row>
        <row r="1402">
          <cell r="I1402">
            <v>1816</v>
          </cell>
          <cell r="J1402">
            <v>13001.4710132</v>
          </cell>
          <cell r="P1402">
            <v>7</v>
          </cell>
          <cell r="Q1402">
            <v>1</v>
          </cell>
          <cell r="R1402">
            <v>1</v>
          </cell>
          <cell r="V1402">
            <v>0</v>
          </cell>
          <cell r="W1402">
            <v>99</v>
          </cell>
          <cell r="Y1402">
            <v>5</v>
          </cell>
          <cell r="Z1402">
            <v>31.2</v>
          </cell>
          <cell r="AA1402">
            <v>0</v>
          </cell>
        </row>
        <row r="1403">
          <cell r="I1403">
            <v>1817</v>
          </cell>
          <cell r="J1403">
            <v>31305.561627899999</v>
          </cell>
          <cell r="P1403">
            <v>2</v>
          </cell>
          <cell r="Q1403">
            <v>1</v>
          </cell>
          <cell r="R1403">
            <v>1</v>
          </cell>
          <cell r="V1403">
            <v>1</v>
          </cell>
          <cell r="W1403">
            <v>5</v>
          </cell>
          <cell r="Y1403">
            <v>1</v>
          </cell>
          <cell r="Z1403">
            <v>364</v>
          </cell>
          <cell r="AA1403">
            <v>1</v>
          </cell>
        </row>
        <row r="1404">
          <cell r="I1404">
            <v>1818</v>
          </cell>
          <cell r="J1404">
            <v>17489.417880199999</v>
          </cell>
          <cell r="P1404">
            <v>3</v>
          </cell>
          <cell r="Q1404">
            <v>1</v>
          </cell>
          <cell r="R1404">
            <v>1</v>
          </cell>
          <cell r="V1404">
            <v>1</v>
          </cell>
          <cell r="W1404">
            <v>5</v>
          </cell>
          <cell r="Y1404">
            <v>5</v>
          </cell>
          <cell r="Z1404">
            <v>156</v>
          </cell>
          <cell r="AA1404">
            <v>0.25</v>
          </cell>
        </row>
        <row r="1405">
          <cell r="I1405">
            <v>1820</v>
          </cell>
          <cell r="J1405">
            <v>33223.309607299998</v>
          </cell>
          <cell r="P1405">
            <v>6</v>
          </cell>
          <cell r="Q1405">
            <v>1</v>
          </cell>
          <cell r="R1405">
            <v>1</v>
          </cell>
          <cell r="V1405">
            <v>1</v>
          </cell>
          <cell r="W1405">
            <v>5</v>
          </cell>
          <cell r="Y1405">
            <v>1</v>
          </cell>
          <cell r="Z1405">
            <v>650</v>
          </cell>
          <cell r="AA1405">
            <v>1</v>
          </cell>
        </row>
        <row r="1406">
          <cell r="I1406">
            <v>1821</v>
          </cell>
          <cell r="J1406">
            <v>17618.6747373</v>
          </cell>
          <cell r="P1406">
            <v>1</v>
          </cell>
          <cell r="Q1406">
            <v>1</v>
          </cell>
          <cell r="R1406">
            <v>1</v>
          </cell>
          <cell r="V1406">
            <v>1</v>
          </cell>
          <cell r="W1406">
            <v>5</v>
          </cell>
          <cell r="Y1406">
            <v>3</v>
          </cell>
          <cell r="Z1406">
            <v>156</v>
          </cell>
          <cell r="AA1406">
            <v>1</v>
          </cell>
        </row>
        <row r="1407">
          <cell r="I1407">
            <v>1822</v>
          </cell>
          <cell r="J1407">
            <v>45682.311588800003</v>
          </cell>
          <cell r="P1407">
            <v>2</v>
          </cell>
          <cell r="Q1407">
            <v>1</v>
          </cell>
          <cell r="R1407">
            <v>1</v>
          </cell>
          <cell r="V1407">
            <v>1</v>
          </cell>
          <cell r="W1407">
            <v>1</v>
          </cell>
          <cell r="Y1407">
            <v>1</v>
          </cell>
          <cell r="Z1407">
            <v>31.2</v>
          </cell>
          <cell r="AA1407">
            <v>1</v>
          </cell>
        </row>
        <row r="1408">
          <cell r="I1408">
            <v>1823</v>
          </cell>
          <cell r="J1408">
            <v>43872.593160299999</v>
          </cell>
          <cell r="P1408">
            <v>5</v>
          </cell>
          <cell r="Q1408">
            <v>1</v>
          </cell>
          <cell r="R1408">
            <v>1</v>
          </cell>
          <cell r="V1408">
            <v>1</v>
          </cell>
          <cell r="W1408">
            <v>5</v>
          </cell>
          <cell r="Y1408">
            <v>1</v>
          </cell>
          <cell r="Z1408">
            <v>156</v>
          </cell>
          <cell r="AA1408">
            <v>1</v>
          </cell>
        </row>
        <row r="1409">
          <cell r="I1409">
            <v>1825</v>
          </cell>
          <cell r="J1409">
            <v>22736.172511600002</v>
          </cell>
          <cell r="P1409">
            <v>5</v>
          </cell>
          <cell r="Q1409">
            <v>1</v>
          </cell>
          <cell r="R1409">
            <v>1</v>
          </cell>
          <cell r="V1409">
            <v>1</v>
          </cell>
          <cell r="W1409">
            <v>5</v>
          </cell>
          <cell r="Y1409">
            <v>5</v>
          </cell>
          <cell r="Z1409">
            <v>650</v>
          </cell>
          <cell r="AA1409">
            <v>1</v>
          </cell>
        </row>
        <row r="1410">
          <cell r="I1410">
            <v>1826</v>
          </cell>
          <cell r="J1410">
            <v>8236.7058142999995</v>
          </cell>
          <cell r="P1410">
            <v>8</v>
          </cell>
          <cell r="Q1410">
            <v>1</v>
          </cell>
          <cell r="R1410">
            <v>1</v>
          </cell>
          <cell r="V1410">
            <v>1</v>
          </cell>
          <cell r="W1410">
            <v>5</v>
          </cell>
          <cell r="Y1410">
            <v>1</v>
          </cell>
          <cell r="Z1410">
            <v>156</v>
          </cell>
          <cell r="AA1410">
            <v>1</v>
          </cell>
        </row>
        <row r="1411">
          <cell r="I1411">
            <v>1827</v>
          </cell>
          <cell r="J1411">
            <v>29237.9709463</v>
          </cell>
          <cell r="P1411">
            <v>1</v>
          </cell>
          <cell r="Q1411">
            <v>1</v>
          </cell>
          <cell r="R1411">
            <v>1</v>
          </cell>
          <cell r="V1411">
            <v>1</v>
          </cell>
          <cell r="W1411">
            <v>1</v>
          </cell>
          <cell r="Y1411">
            <v>5</v>
          </cell>
          <cell r="Z1411">
            <v>156</v>
          </cell>
          <cell r="AA1411">
            <v>0.75</v>
          </cell>
        </row>
        <row r="1412">
          <cell r="I1412">
            <v>1831</v>
          </cell>
          <cell r="J1412">
            <v>25292.6641772</v>
          </cell>
          <cell r="P1412">
            <v>5</v>
          </cell>
          <cell r="Q1412">
            <v>1</v>
          </cell>
          <cell r="R1412">
            <v>1</v>
          </cell>
          <cell r="V1412">
            <v>1</v>
          </cell>
          <cell r="W1412">
            <v>5</v>
          </cell>
          <cell r="Y1412">
            <v>5</v>
          </cell>
          <cell r="Z1412">
            <v>650</v>
          </cell>
          <cell r="AA1412">
            <v>1</v>
          </cell>
        </row>
        <row r="1413">
          <cell r="I1413">
            <v>1832</v>
          </cell>
          <cell r="J1413">
            <v>27565.842227000001</v>
          </cell>
          <cell r="P1413">
            <v>7</v>
          </cell>
          <cell r="Q1413">
            <v>1</v>
          </cell>
          <cell r="R1413">
            <v>1</v>
          </cell>
          <cell r="V1413">
            <v>1</v>
          </cell>
          <cell r="W1413">
            <v>1</v>
          </cell>
          <cell r="Y1413">
            <v>1</v>
          </cell>
          <cell r="Z1413">
            <v>364</v>
          </cell>
          <cell r="AA1413">
            <v>1</v>
          </cell>
        </row>
        <row r="1414">
          <cell r="I1414">
            <v>1833</v>
          </cell>
          <cell r="J1414">
            <v>4560.3905418000004</v>
          </cell>
          <cell r="P1414">
            <v>3</v>
          </cell>
          <cell r="Q1414">
            <v>1</v>
          </cell>
          <cell r="R1414">
            <v>1</v>
          </cell>
          <cell r="V1414">
            <v>0</v>
          </cell>
          <cell r="W1414">
            <v>99</v>
          </cell>
          <cell r="Y1414">
            <v>1</v>
          </cell>
          <cell r="Z1414">
            <v>156</v>
          </cell>
          <cell r="AA1414">
            <v>0</v>
          </cell>
        </row>
        <row r="1415">
          <cell r="I1415">
            <v>1836</v>
          </cell>
          <cell r="J1415">
            <v>30598.5415178</v>
          </cell>
          <cell r="P1415">
            <v>8</v>
          </cell>
          <cell r="Q1415">
            <v>1</v>
          </cell>
          <cell r="R1415">
            <v>1</v>
          </cell>
          <cell r="V1415">
            <v>1</v>
          </cell>
          <cell r="W1415">
            <v>5</v>
          </cell>
          <cell r="Y1415">
            <v>1</v>
          </cell>
          <cell r="Z1415">
            <v>364</v>
          </cell>
          <cell r="AA1415">
            <v>1</v>
          </cell>
        </row>
        <row r="1416">
          <cell r="I1416">
            <v>1837</v>
          </cell>
          <cell r="J1416">
            <v>30189.577697699999</v>
          </cell>
          <cell r="P1416">
            <v>5</v>
          </cell>
          <cell r="Q1416">
            <v>1</v>
          </cell>
          <cell r="R1416">
            <v>1</v>
          </cell>
          <cell r="V1416">
            <v>1</v>
          </cell>
          <cell r="W1416">
            <v>5</v>
          </cell>
          <cell r="Y1416">
            <v>1</v>
          </cell>
          <cell r="Z1416">
            <v>156</v>
          </cell>
          <cell r="AA1416">
            <v>1</v>
          </cell>
        </row>
        <row r="1417">
          <cell r="I1417">
            <v>1840</v>
          </cell>
          <cell r="J1417">
            <v>30722.830146699998</v>
          </cell>
          <cell r="P1417">
            <v>2</v>
          </cell>
          <cell r="Q1417">
            <v>1</v>
          </cell>
          <cell r="R1417">
            <v>1</v>
          </cell>
          <cell r="V1417">
            <v>0</v>
          </cell>
          <cell r="W1417">
            <v>99</v>
          </cell>
          <cell r="Y1417">
            <v>3</v>
          </cell>
          <cell r="Z1417">
            <v>156</v>
          </cell>
          <cell r="AA1417">
            <v>0</v>
          </cell>
        </row>
        <row r="1418">
          <cell r="I1418">
            <v>1841</v>
          </cell>
          <cell r="J1418">
            <v>36912.037514700001</v>
          </cell>
          <cell r="P1418">
            <v>2</v>
          </cell>
          <cell r="Q1418">
            <v>1</v>
          </cell>
          <cell r="R1418">
            <v>1</v>
          </cell>
          <cell r="V1418">
            <v>1</v>
          </cell>
          <cell r="W1418">
            <v>5</v>
          </cell>
          <cell r="Y1418">
            <v>1</v>
          </cell>
          <cell r="Z1418">
            <v>31.2</v>
          </cell>
          <cell r="AA1418">
            <v>0.75</v>
          </cell>
        </row>
        <row r="1419">
          <cell r="I1419">
            <v>1842</v>
          </cell>
          <cell r="J1419">
            <v>22667.162244499999</v>
          </cell>
          <cell r="P1419">
            <v>1</v>
          </cell>
          <cell r="Q1419">
            <v>1</v>
          </cell>
          <cell r="R1419">
            <v>1</v>
          </cell>
          <cell r="V1419">
            <v>1</v>
          </cell>
          <cell r="W1419">
            <v>5</v>
          </cell>
          <cell r="Y1419">
            <v>1</v>
          </cell>
          <cell r="Z1419">
            <v>364</v>
          </cell>
          <cell r="AA1419">
            <v>1</v>
          </cell>
        </row>
        <row r="1420">
          <cell r="I1420">
            <v>1844</v>
          </cell>
          <cell r="J1420">
            <v>38653.922558099999</v>
          </cell>
          <cell r="P1420">
            <v>9</v>
          </cell>
          <cell r="Q1420">
            <v>1</v>
          </cell>
          <cell r="R1420">
            <v>1</v>
          </cell>
          <cell r="V1420">
            <v>1</v>
          </cell>
          <cell r="W1420">
            <v>5</v>
          </cell>
          <cell r="Y1420">
            <v>5</v>
          </cell>
          <cell r="Z1420">
            <v>156</v>
          </cell>
          <cell r="AA1420">
            <v>1</v>
          </cell>
        </row>
        <row r="1421">
          <cell r="I1421">
            <v>1846</v>
          </cell>
          <cell r="J1421">
            <v>37178.379368599999</v>
          </cell>
          <cell r="P1421">
            <v>1</v>
          </cell>
          <cell r="Q1421">
            <v>1</v>
          </cell>
          <cell r="R1421">
            <v>1</v>
          </cell>
          <cell r="V1421">
            <v>1</v>
          </cell>
          <cell r="W1421">
            <v>1</v>
          </cell>
          <cell r="Y1421">
            <v>1</v>
          </cell>
          <cell r="Z1421">
            <v>156</v>
          </cell>
          <cell r="AA1421">
            <v>1</v>
          </cell>
        </row>
        <row r="1422">
          <cell r="I1422">
            <v>1847</v>
          </cell>
          <cell r="J1422">
            <v>37871.102378299998</v>
          </cell>
          <cell r="P1422">
            <v>6</v>
          </cell>
          <cell r="Q1422">
            <v>1</v>
          </cell>
          <cell r="R1422">
            <v>1</v>
          </cell>
          <cell r="V1422">
            <v>1</v>
          </cell>
          <cell r="W1422">
            <v>5</v>
          </cell>
          <cell r="Y1422">
            <v>1</v>
          </cell>
          <cell r="Z1422">
            <v>156</v>
          </cell>
          <cell r="AA1422">
            <v>1</v>
          </cell>
        </row>
        <row r="1423">
          <cell r="I1423">
            <v>1848</v>
          </cell>
          <cell r="J1423">
            <v>31806.295015899999</v>
          </cell>
          <cell r="P1423">
            <v>1</v>
          </cell>
          <cell r="Q1423">
            <v>1</v>
          </cell>
          <cell r="R1423">
            <v>1</v>
          </cell>
          <cell r="V1423">
            <v>1</v>
          </cell>
          <cell r="W1423">
            <v>1</v>
          </cell>
          <cell r="Y1423">
            <v>1</v>
          </cell>
          <cell r="Z1423">
            <v>364</v>
          </cell>
          <cell r="AA1423">
            <v>1</v>
          </cell>
        </row>
        <row r="1424">
          <cell r="I1424">
            <v>1849</v>
          </cell>
          <cell r="J1424">
            <v>24217.7285672</v>
          </cell>
          <cell r="P1424">
            <v>7</v>
          </cell>
          <cell r="Q1424">
            <v>1</v>
          </cell>
          <cell r="R1424">
            <v>1</v>
          </cell>
          <cell r="V1424">
            <v>1</v>
          </cell>
          <cell r="W1424">
            <v>5</v>
          </cell>
          <cell r="Y1424">
            <v>1</v>
          </cell>
          <cell r="Z1424">
            <v>156</v>
          </cell>
          <cell r="AA1424">
            <v>1</v>
          </cell>
        </row>
        <row r="1425">
          <cell r="I1425">
            <v>1850</v>
          </cell>
          <cell r="J1425">
            <v>38455.311587600001</v>
          </cell>
          <cell r="P1425">
            <v>7</v>
          </cell>
          <cell r="Q1425">
            <v>1</v>
          </cell>
          <cell r="R1425">
            <v>1</v>
          </cell>
          <cell r="V1425">
            <v>1</v>
          </cell>
          <cell r="W1425">
            <v>1</v>
          </cell>
          <cell r="Y1425">
            <v>1</v>
          </cell>
          <cell r="Z1425">
            <v>156</v>
          </cell>
          <cell r="AA1425">
            <v>0.75</v>
          </cell>
        </row>
        <row r="1426">
          <cell r="I1426">
            <v>1851</v>
          </cell>
          <cell r="J1426">
            <v>33550.316234400001</v>
          </cell>
          <cell r="P1426">
            <v>9</v>
          </cell>
          <cell r="Q1426">
            <v>1</v>
          </cell>
          <cell r="R1426">
            <v>1</v>
          </cell>
          <cell r="V1426">
            <v>1</v>
          </cell>
          <cell r="W1426">
            <v>5</v>
          </cell>
          <cell r="Y1426">
            <v>5</v>
          </cell>
          <cell r="Z1426">
            <v>364</v>
          </cell>
          <cell r="AA1426">
            <v>1</v>
          </cell>
        </row>
        <row r="1427">
          <cell r="I1427">
            <v>1853</v>
          </cell>
          <cell r="J1427">
            <v>26711.663324900001</v>
          </cell>
          <cell r="P1427">
            <v>7</v>
          </cell>
          <cell r="Q1427">
            <v>1</v>
          </cell>
          <cell r="R1427">
            <v>1</v>
          </cell>
          <cell r="V1427">
            <v>1</v>
          </cell>
          <cell r="W1427">
            <v>5</v>
          </cell>
          <cell r="Y1427">
            <v>5</v>
          </cell>
          <cell r="Z1427">
            <v>31.2</v>
          </cell>
          <cell r="AA1427">
            <v>1</v>
          </cell>
        </row>
        <row r="1428">
          <cell r="I1428">
            <v>1854</v>
          </cell>
          <cell r="J1428">
            <v>28060.1948452</v>
          </cell>
          <cell r="P1428">
            <v>7</v>
          </cell>
          <cell r="Q1428">
            <v>1</v>
          </cell>
          <cell r="R1428">
            <v>1</v>
          </cell>
          <cell r="V1428">
            <v>1</v>
          </cell>
          <cell r="W1428">
            <v>5</v>
          </cell>
          <cell r="Y1428">
            <v>1</v>
          </cell>
          <cell r="Z1428">
            <v>156</v>
          </cell>
          <cell r="AA1428">
            <v>0.75</v>
          </cell>
        </row>
        <row r="1429">
          <cell r="I1429">
            <v>1856</v>
          </cell>
          <cell r="J1429">
            <v>31113.3023478</v>
          </cell>
          <cell r="P1429">
            <v>6</v>
          </cell>
          <cell r="Q1429">
            <v>1</v>
          </cell>
          <cell r="R1429">
            <v>1</v>
          </cell>
          <cell r="V1429">
            <v>1</v>
          </cell>
          <cell r="W1429">
            <v>5</v>
          </cell>
          <cell r="Y1429">
            <v>1</v>
          </cell>
          <cell r="Z1429">
            <v>156</v>
          </cell>
          <cell r="AA1429">
            <v>1</v>
          </cell>
        </row>
        <row r="1430">
          <cell r="I1430">
            <v>1858</v>
          </cell>
          <cell r="J1430">
            <v>20342.112389499998</v>
          </cell>
          <cell r="P1430">
            <v>7</v>
          </cell>
          <cell r="Q1430">
            <v>1</v>
          </cell>
          <cell r="R1430">
            <v>1</v>
          </cell>
          <cell r="V1430">
            <v>1</v>
          </cell>
          <cell r="W1430">
            <v>5</v>
          </cell>
          <cell r="Y1430">
            <v>5</v>
          </cell>
          <cell r="Z1430">
            <v>650</v>
          </cell>
          <cell r="AA1430">
            <v>1</v>
          </cell>
        </row>
        <row r="1431">
          <cell r="I1431">
            <v>1859</v>
          </cell>
          <cell r="J1431">
            <v>21223.436619600001</v>
          </cell>
          <cell r="P1431">
            <v>10</v>
          </cell>
          <cell r="Q1431">
            <v>1</v>
          </cell>
          <cell r="R1431">
            <v>1</v>
          </cell>
          <cell r="V1431">
            <v>1</v>
          </cell>
          <cell r="W1431">
            <v>5</v>
          </cell>
          <cell r="Y1431">
            <v>1</v>
          </cell>
          <cell r="Z1431">
            <v>364</v>
          </cell>
          <cell r="AA1431">
            <v>1</v>
          </cell>
        </row>
        <row r="1432">
          <cell r="I1432">
            <v>1860</v>
          </cell>
          <cell r="J1432">
            <v>20773.442479699999</v>
          </cell>
          <cell r="P1432">
            <v>6</v>
          </cell>
          <cell r="Q1432">
            <v>1</v>
          </cell>
          <cell r="R1432">
            <v>1</v>
          </cell>
          <cell r="V1432">
            <v>1</v>
          </cell>
          <cell r="W1432">
            <v>5</v>
          </cell>
          <cell r="Y1432">
            <v>1</v>
          </cell>
          <cell r="Z1432">
            <v>364</v>
          </cell>
          <cell r="AA1432">
            <v>1</v>
          </cell>
        </row>
        <row r="1433">
          <cell r="I1433">
            <v>1861</v>
          </cell>
          <cell r="J1433">
            <v>34586.192738999998</v>
          </cell>
          <cell r="P1433">
            <v>8</v>
          </cell>
          <cell r="Q1433">
            <v>1</v>
          </cell>
          <cell r="R1433">
            <v>1</v>
          </cell>
          <cell r="V1433">
            <v>1</v>
          </cell>
          <cell r="W1433">
            <v>5</v>
          </cell>
          <cell r="Y1433">
            <v>5</v>
          </cell>
          <cell r="Z1433">
            <v>31.2</v>
          </cell>
          <cell r="AA1433">
            <v>1</v>
          </cell>
        </row>
        <row r="1434">
          <cell r="I1434">
            <v>1862</v>
          </cell>
          <cell r="J1434">
            <v>5675.9686502000004</v>
          </cell>
          <cell r="P1434">
            <v>1</v>
          </cell>
          <cell r="Q1434">
            <v>1</v>
          </cell>
          <cell r="R1434">
            <v>1</v>
          </cell>
          <cell r="V1434">
            <v>1</v>
          </cell>
          <cell r="W1434">
            <v>5</v>
          </cell>
          <cell r="Y1434">
            <v>1</v>
          </cell>
          <cell r="Z1434">
            <v>364</v>
          </cell>
          <cell r="AA1434">
            <v>1</v>
          </cell>
        </row>
        <row r="1435">
          <cell r="I1435">
            <v>1863</v>
          </cell>
          <cell r="J1435">
            <v>14399.168643200001</v>
          </cell>
          <cell r="P1435">
            <v>2</v>
          </cell>
          <cell r="Q1435">
            <v>1</v>
          </cell>
          <cell r="R1435">
            <v>1</v>
          </cell>
          <cell r="V1435">
            <v>1</v>
          </cell>
          <cell r="W1435">
            <v>5</v>
          </cell>
          <cell r="Y1435">
            <v>3</v>
          </cell>
          <cell r="Z1435">
            <v>156</v>
          </cell>
          <cell r="AA1435">
            <v>0.75</v>
          </cell>
        </row>
        <row r="1436">
          <cell r="I1436">
            <v>1864</v>
          </cell>
          <cell r="J1436">
            <v>28060.1948452</v>
          </cell>
          <cell r="P1436">
            <v>5</v>
          </cell>
          <cell r="Q1436">
            <v>1</v>
          </cell>
          <cell r="R1436">
            <v>1</v>
          </cell>
          <cell r="V1436">
            <v>1</v>
          </cell>
          <cell r="W1436">
            <v>5</v>
          </cell>
          <cell r="Y1436">
            <v>1</v>
          </cell>
          <cell r="Z1436">
            <v>364</v>
          </cell>
          <cell r="AA1436">
            <v>1</v>
          </cell>
        </row>
        <row r="1437">
          <cell r="I1437">
            <v>1866</v>
          </cell>
          <cell r="J1437">
            <v>23926.932629399998</v>
          </cell>
          <cell r="P1437">
            <v>4</v>
          </cell>
          <cell r="Q1437">
            <v>1</v>
          </cell>
          <cell r="R1437">
            <v>1</v>
          </cell>
          <cell r="V1437">
            <v>1</v>
          </cell>
          <cell r="W1437">
            <v>5</v>
          </cell>
          <cell r="Y1437">
            <v>5</v>
          </cell>
          <cell r="Z1437">
            <v>156</v>
          </cell>
          <cell r="AA1437">
            <v>1</v>
          </cell>
        </row>
        <row r="1438">
          <cell r="I1438">
            <v>1867</v>
          </cell>
          <cell r="J1438">
            <v>27001.229727599999</v>
          </cell>
          <cell r="P1438">
            <v>1</v>
          </cell>
          <cell r="Q1438">
            <v>1</v>
          </cell>
          <cell r="R1438">
            <v>1</v>
          </cell>
          <cell r="V1438">
            <v>1</v>
          </cell>
          <cell r="W1438">
            <v>5</v>
          </cell>
          <cell r="Y1438">
            <v>5</v>
          </cell>
          <cell r="Z1438">
            <v>364</v>
          </cell>
          <cell r="AA1438">
            <v>1</v>
          </cell>
        </row>
        <row r="1439">
          <cell r="I1439">
            <v>1868</v>
          </cell>
          <cell r="J1439">
            <v>43326.608860699998</v>
          </cell>
          <cell r="P1439">
            <v>5</v>
          </cell>
          <cell r="Q1439">
            <v>1</v>
          </cell>
          <cell r="R1439">
            <v>1</v>
          </cell>
          <cell r="V1439">
            <v>1</v>
          </cell>
          <cell r="W1439">
            <v>5</v>
          </cell>
          <cell r="Y1439">
            <v>1</v>
          </cell>
          <cell r="Z1439">
            <v>156</v>
          </cell>
          <cell r="AA1439">
            <v>1</v>
          </cell>
        </row>
        <row r="1440">
          <cell r="I1440">
            <v>1869</v>
          </cell>
          <cell r="J1440">
            <v>5063.4813537</v>
          </cell>
          <cell r="P1440">
            <v>3</v>
          </cell>
          <cell r="Q1440">
            <v>1</v>
          </cell>
          <cell r="R1440">
            <v>1</v>
          </cell>
          <cell r="V1440">
            <v>1</v>
          </cell>
          <cell r="W1440">
            <v>5</v>
          </cell>
          <cell r="Y1440">
            <v>1</v>
          </cell>
          <cell r="Z1440">
            <v>364</v>
          </cell>
          <cell r="AA1440">
            <v>1</v>
          </cell>
        </row>
        <row r="1441">
          <cell r="I1441">
            <v>1870</v>
          </cell>
          <cell r="J1441">
            <v>40353.587679299999</v>
          </cell>
          <cell r="P1441">
            <v>5</v>
          </cell>
          <cell r="Q1441">
            <v>1</v>
          </cell>
          <cell r="R1441">
            <v>1</v>
          </cell>
          <cell r="V1441">
            <v>1</v>
          </cell>
          <cell r="W1441">
            <v>5</v>
          </cell>
          <cell r="Y1441">
            <v>5</v>
          </cell>
          <cell r="Z1441">
            <v>156</v>
          </cell>
          <cell r="AA1441">
            <v>1</v>
          </cell>
        </row>
        <row r="1442">
          <cell r="I1442">
            <v>1871</v>
          </cell>
          <cell r="J1442">
            <v>26330.6011899</v>
          </cell>
          <cell r="P1442">
            <v>8</v>
          </cell>
          <cell r="Q1442">
            <v>1</v>
          </cell>
          <cell r="R1442">
            <v>1</v>
          </cell>
          <cell r="V1442">
            <v>1</v>
          </cell>
          <cell r="W1442">
            <v>1</v>
          </cell>
          <cell r="Y1442">
            <v>1</v>
          </cell>
          <cell r="Z1442">
            <v>156</v>
          </cell>
          <cell r="AA1442">
            <v>1</v>
          </cell>
        </row>
        <row r="1443">
          <cell r="I1443">
            <v>1872</v>
          </cell>
          <cell r="J1443">
            <v>4560.3905418000004</v>
          </cell>
          <cell r="P1443">
            <v>2</v>
          </cell>
          <cell r="Q1443">
            <v>1</v>
          </cell>
          <cell r="R1443">
            <v>1</v>
          </cell>
          <cell r="V1443">
            <v>1</v>
          </cell>
          <cell r="W1443">
            <v>1</v>
          </cell>
          <cell r="Y1443">
            <v>1</v>
          </cell>
          <cell r="Z1443">
            <v>156</v>
          </cell>
          <cell r="AA1443">
            <v>0.75</v>
          </cell>
        </row>
        <row r="1444">
          <cell r="I1444">
            <v>1873</v>
          </cell>
          <cell r="J1444">
            <v>20596.563006299999</v>
          </cell>
          <cell r="P1444">
            <v>2</v>
          </cell>
          <cell r="Q1444">
            <v>1</v>
          </cell>
          <cell r="R1444">
            <v>1</v>
          </cell>
          <cell r="V1444">
            <v>1</v>
          </cell>
          <cell r="W1444">
            <v>5</v>
          </cell>
          <cell r="Y1444">
            <v>1</v>
          </cell>
          <cell r="Z1444">
            <v>364</v>
          </cell>
          <cell r="AA1444">
            <v>0.75</v>
          </cell>
        </row>
        <row r="1445">
          <cell r="I1445">
            <v>1875</v>
          </cell>
          <cell r="J1445">
            <v>30598.5415178</v>
          </cell>
          <cell r="P1445">
            <v>7</v>
          </cell>
          <cell r="Q1445">
            <v>1</v>
          </cell>
          <cell r="R1445">
            <v>1</v>
          </cell>
          <cell r="V1445">
            <v>1</v>
          </cell>
          <cell r="W1445">
            <v>5</v>
          </cell>
          <cell r="Y1445">
            <v>1</v>
          </cell>
          <cell r="Z1445">
            <v>156</v>
          </cell>
          <cell r="AA1445">
            <v>1</v>
          </cell>
        </row>
        <row r="1446">
          <cell r="I1446">
            <v>1876</v>
          </cell>
          <cell r="J1446">
            <v>6830.7086993000003</v>
          </cell>
          <cell r="P1446">
            <v>5</v>
          </cell>
          <cell r="Q1446">
            <v>1</v>
          </cell>
          <cell r="R1446">
            <v>1</v>
          </cell>
          <cell r="V1446">
            <v>1</v>
          </cell>
          <cell r="W1446">
            <v>5</v>
          </cell>
          <cell r="Y1446">
            <v>5</v>
          </cell>
          <cell r="Z1446">
            <v>156</v>
          </cell>
          <cell r="AA1446">
            <v>0.25</v>
          </cell>
        </row>
        <row r="1447">
          <cell r="I1447">
            <v>1877</v>
          </cell>
          <cell r="J1447">
            <v>40131.307981999998</v>
          </cell>
          <cell r="P1447">
            <v>7</v>
          </cell>
          <cell r="Q1447">
            <v>1</v>
          </cell>
          <cell r="R1447">
            <v>1</v>
          </cell>
          <cell r="V1447">
            <v>1</v>
          </cell>
          <cell r="W1447">
            <v>5</v>
          </cell>
          <cell r="Y1447">
            <v>5</v>
          </cell>
          <cell r="Z1447">
            <v>364</v>
          </cell>
          <cell r="AA1447">
            <v>1</v>
          </cell>
        </row>
        <row r="1448">
          <cell r="I1448">
            <v>1878</v>
          </cell>
          <cell r="J1448">
            <v>26110.409694599999</v>
          </cell>
          <cell r="P1448">
            <v>1</v>
          </cell>
          <cell r="Q1448">
            <v>1</v>
          </cell>
          <cell r="R1448">
            <v>1</v>
          </cell>
          <cell r="V1448">
            <v>0</v>
          </cell>
          <cell r="W1448">
            <v>99</v>
          </cell>
          <cell r="Y1448">
            <v>1</v>
          </cell>
          <cell r="Z1448">
            <v>156</v>
          </cell>
          <cell r="AA1448">
            <v>0</v>
          </cell>
        </row>
        <row r="1449">
          <cell r="I1449">
            <v>1879</v>
          </cell>
          <cell r="J1449">
            <v>32971.422816699996</v>
          </cell>
          <cell r="P1449">
            <v>7</v>
          </cell>
          <cell r="Q1449">
            <v>1</v>
          </cell>
          <cell r="R1449">
            <v>1</v>
          </cell>
          <cell r="V1449">
            <v>1</v>
          </cell>
          <cell r="W1449">
            <v>5</v>
          </cell>
          <cell r="Y1449">
            <v>5</v>
          </cell>
          <cell r="Z1449">
            <v>364</v>
          </cell>
          <cell r="AA1449">
            <v>1</v>
          </cell>
        </row>
        <row r="1450">
          <cell r="I1450">
            <v>1880</v>
          </cell>
          <cell r="J1450">
            <v>33529.933180799999</v>
          </cell>
          <cell r="P1450">
            <v>9</v>
          </cell>
          <cell r="Q1450">
            <v>1</v>
          </cell>
          <cell r="R1450">
            <v>1</v>
          </cell>
          <cell r="V1450">
            <v>1</v>
          </cell>
          <cell r="W1450">
            <v>5</v>
          </cell>
          <cell r="Y1450">
            <v>5</v>
          </cell>
          <cell r="Z1450">
            <v>364</v>
          </cell>
          <cell r="AA1450">
            <v>0.75</v>
          </cell>
        </row>
        <row r="1451">
          <cell r="I1451">
            <v>1881</v>
          </cell>
          <cell r="J1451">
            <v>5278.5465981999996</v>
          </cell>
          <cell r="P1451">
            <v>1</v>
          </cell>
          <cell r="Q1451">
            <v>1</v>
          </cell>
          <cell r="R1451">
            <v>1</v>
          </cell>
          <cell r="V1451">
            <v>1</v>
          </cell>
          <cell r="W1451">
            <v>5</v>
          </cell>
          <cell r="Y1451">
            <v>1</v>
          </cell>
          <cell r="Z1451">
            <v>1014</v>
          </cell>
          <cell r="AA1451">
            <v>1</v>
          </cell>
        </row>
        <row r="1452">
          <cell r="I1452">
            <v>1885</v>
          </cell>
          <cell r="J1452">
            <v>19968.5386918</v>
          </cell>
          <cell r="P1452">
            <v>5</v>
          </cell>
          <cell r="Q1452">
            <v>1</v>
          </cell>
          <cell r="R1452">
            <v>1</v>
          </cell>
          <cell r="V1452">
            <v>1</v>
          </cell>
          <cell r="W1452">
            <v>5</v>
          </cell>
          <cell r="Y1452">
            <v>1</v>
          </cell>
          <cell r="Z1452">
            <v>364</v>
          </cell>
          <cell r="AA1452">
            <v>1</v>
          </cell>
        </row>
        <row r="1453">
          <cell r="I1453">
            <v>1888</v>
          </cell>
          <cell r="J1453">
            <v>12745.1179902</v>
          </cell>
          <cell r="P1453">
            <v>9</v>
          </cell>
          <cell r="Q1453">
            <v>1</v>
          </cell>
          <cell r="R1453">
            <v>1</v>
          </cell>
          <cell r="V1453">
            <v>1</v>
          </cell>
          <cell r="W1453">
            <v>5</v>
          </cell>
          <cell r="Y1453">
            <v>1</v>
          </cell>
          <cell r="Z1453">
            <v>650</v>
          </cell>
          <cell r="AA1453">
            <v>1</v>
          </cell>
        </row>
        <row r="1454">
          <cell r="I1454">
            <v>1889</v>
          </cell>
          <cell r="J1454">
            <v>24311.475678899998</v>
          </cell>
          <cell r="P1454">
            <v>4</v>
          </cell>
          <cell r="Q1454">
            <v>1</v>
          </cell>
          <cell r="R1454">
            <v>1</v>
          </cell>
          <cell r="V1454">
            <v>1</v>
          </cell>
          <cell r="W1454">
            <v>5</v>
          </cell>
          <cell r="Y1454">
            <v>1</v>
          </cell>
          <cell r="Z1454">
            <v>364</v>
          </cell>
          <cell r="AA1454">
            <v>1</v>
          </cell>
        </row>
        <row r="1455">
          <cell r="I1455">
            <v>1892</v>
          </cell>
          <cell r="J1455">
            <v>43778.202089400002</v>
          </cell>
          <cell r="P1455">
            <v>5</v>
          </cell>
          <cell r="Q1455">
            <v>1</v>
          </cell>
          <cell r="R1455">
            <v>1</v>
          </cell>
          <cell r="V1455">
            <v>1</v>
          </cell>
          <cell r="W1455">
            <v>5</v>
          </cell>
          <cell r="Y1455">
            <v>1</v>
          </cell>
          <cell r="Z1455">
            <v>156</v>
          </cell>
          <cell r="AA1455">
            <v>1</v>
          </cell>
        </row>
        <row r="1456">
          <cell r="I1456">
            <v>1893</v>
          </cell>
          <cell r="J1456">
            <v>17198.856797100001</v>
          </cell>
          <cell r="P1456">
            <v>12</v>
          </cell>
          <cell r="Q1456">
            <v>1</v>
          </cell>
          <cell r="R1456">
            <v>1</v>
          </cell>
          <cell r="V1456">
            <v>1</v>
          </cell>
          <cell r="W1456">
            <v>1</v>
          </cell>
          <cell r="Y1456">
            <v>1</v>
          </cell>
          <cell r="Z1456">
            <v>364</v>
          </cell>
          <cell r="AA1456">
            <v>0.75</v>
          </cell>
        </row>
        <row r="1457">
          <cell r="I1457">
            <v>1894</v>
          </cell>
          <cell r="J1457">
            <v>27419.364872999999</v>
          </cell>
          <cell r="P1457">
            <v>5</v>
          </cell>
          <cell r="Q1457">
            <v>1</v>
          </cell>
          <cell r="R1457">
            <v>1</v>
          </cell>
          <cell r="V1457">
            <v>1</v>
          </cell>
          <cell r="W1457">
            <v>5</v>
          </cell>
          <cell r="Y1457">
            <v>5</v>
          </cell>
          <cell r="Z1457">
            <v>364</v>
          </cell>
          <cell r="AA1457">
            <v>1</v>
          </cell>
        </row>
        <row r="1458">
          <cell r="I1458">
            <v>1895</v>
          </cell>
          <cell r="J1458">
            <v>29887.067504800001</v>
          </cell>
          <cell r="P1458">
            <v>3</v>
          </cell>
          <cell r="Q1458">
            <v>1</v>
          </cell>
          <cell r="R1458">
            <v>1</v>
          </cell>
          <cell r="V1458">
            <v>1</v>
          </cell>
          <cell r="W1458">
            <v>5</v>
          </cell>
          <cell r="Y1458">
            <v>1</v>
          </cell>
          <cell r="Z1458">
            <v>364</v>
          </cell>
          <cell r="AA1458">
            <v>1</v>
          </cell>
        </row>
        <row r="1459">
          <cell r="I1459">
            <v>1896</v>
          </cell>
          <cell r="J1459">
            <v>22807.338338599999</v>
          </cell>
          <cell r="P1459">
            <v>5</v>
          </cell>
          <cell r="Q1459">
            <v>1</v>
          </cell>
          <cell r="R1459">
            <v>1</v>
          </cell>
          <cell r="V1459">
            <v>1</v>
          </cell>
          <cell r="W1459">
            <v>5</v>
          </cell>
          <cell r="Y1459">
            <v>5</v>
          </cell>
          <cell r="Z1459">
            <v>156</v>
          </cell>
          <cell r="AA1459">
            <v>1</v>
          </cell>
        </row>
        <row r="1460">
          <cell r="I1460">
            <v>1897</v>
          </cell>
          <cell r="J1460">
            <v>3323.5079773000002</v>
          </cell>
          <cell r="P1460">
            <v>7</v>
          </cell>
          <cell r="Q1460">
            <v>1</v>
          </cell>
          <cell r="R1460">
            <v>1</v>
          </cell>
          <cell r="V1460">
            <v>1</v>
          </cell>
          <cell r="W1460">
            <v>5</v>
          </cell>
          <cell r="Y1460">
            <v>5</v>
          </cell>
          <cell r="Z1460">
            <v>156</v>
          </cell>
          <cell r="AA1460">
            <v>1</v>
          </cell>
        </row>
        <row r="1461">
          <cell r="I1461">
            <v>1898</v>
          </cell>
          <cell r="J1461">
            <v>13438.948675899999</v>
          </cell>
          <cell r="P1461">
            <v>4</v>
          </cell>
          <cell r="Q1461">
            <v>1</v>
          </cell>
          <cell r="R1461">
            <v>1</v>
          </cell>
          <cell r="V1461">
            <v>1</v>
          </cell>
          <cell r="W1461">
            <v>5</v>
          </cell>
          <cell r="Y1461">
            <v>5</v>
          </cell>
          <cell r="Z1461">
            <v>364</v>
          </cell>
          <cell r="AA1461">
            <v>1</v>
          </cell>
        </row>
        <row r="1462">
          <cell r="I1462">
            <v>1899</v>
          </cell>
          <cell r="J1462">
            <v>31999.113572900002</v>
          </cell>
          <cell r="P1462">
            <v>3</v>
          </cell>
          <cell r="Q1462">
            <v>1</v>
          </cell>
          <cell r="R1462">
            <v>1</v>
          </cell>
          <cell r="V1462">
            <v>1</v>
          </cell>
          <cell r="W1462">
            <v>5</v>
          </cell>
          <cell r="Y1462">
            <v>1</v>
          </cell>
          <cell r="Z1462">
            <v>156</v>
          </cell>
          <cell r="AA1462">
            <v>1</v>
          </cell>
        </row>
        <row r="1463">
          <cell r="I1463">
            <v>1900</v>
          </cell>
          <cell r="J1463">
            <v>25955.156549700001</v>
          </cell>
          <cell r="P1463">
            <v>3</v>
          </cell>
          <cell r="Q1463">
            <v>1</v>
          </cell>
          <cell r="R1463">
            <v>1</v>
          </cell>
          <cell r="V1463">
            <v>1</v>
          </cell>
          <cell r="W1463">
            <v>1</v>
          </cell>
          <cell r="Y1463">
            <v>1</v>
          </cell>
          <cell r="Z1463">
            <v>156</v>
          </cell>
          <cell r="AA1463">
            <v>0.75</v>
          </cell>
        </row>
        <row r="1464">
          <cell r="I1464">
            <v>1901</v>
          </cell>
          <cell r="J1464">
            <v>25292.6641772</v>
          </cell>
          <cell r="P1464">
            <v>9</v>
          </cell>
          <cell r="Q1464">
            <v>1</v>
          </cell>
          <cell r="R1464">
            <v>1</v>
          </cell>
          <cell r="V1464">
            <v>1</v>
          </cell>
          <cell r="W1464">
            <v>1</v>
          </cell>
          <cell r="Y1464">
            <v>1</v>
          </cell>
          <cell r="Z1464">
            <v>156</v>
          </cell>
          <cell r="AA1464">
            <v>0.75</v>
          </cell>
        </row>
        <row r="1465">
          <cell r="I1465">
            <v>1902</v>
          </cell>
          <cell r="J1465">
            <v>35127.781039900001</v>
          </cell>
          <cell r="P1465">
            <v>4</v>
          </cell>
          <cell r="Q1465">
            <v>1</v>
          </cell>
          <cell r="R1465">
            <v>1</v>
          </cell>
          <cell r="V1465">
            <v>1</v>
          </cell>
          <cell r="W1465">
            <v>5</v>
          </cell>
          <cell r="Y1465">
            <v>5</v>
          </cell>
          <cell r="Z1465">
            <v>364</v>
          </cell>
          <cell r="AA1465">
            <v>1</v>
          </cell>
        </row>
        <row r="1466">
          <cell r="I1466">
            <v>1904</v>
          </cell>
          <cell r="J1466">
            <v>36527.791165299997</v>
          </cell>
          <cell r="P1466">
            <v>7</v>
          </cell>
          <cell r="Q1466">
            <v>1</v>
          </cell>
          <cell r="R1466">
            <v>1</v>
          </cell>
          <cell r="V1466">
            <v>1</v>
          </cell>
          <cell r="W1466">
            <v>2</v>
          </cell>
          <cell r="Y1466">
            <v>2</v>
          </cell>
          <cell r="Z1466">
            <v>156</v>
          </cell>
          <cell r="AA1466">
            <v>0.75</v>
          </cell>
        </row>
        <row r="1467">
          <cell r="I1467">
            <v>1905</v>
          </cell>
          <cell r="J1467">
            <v>24174.158469900001</v>
          </cell>
          <cell r="P1467">
            <v>8</v>
          </cell>
          <cell r="Q1467">
            <v>1</v>
          </cell>
          <cell r="R1467">
            <v>1</v>
          </cell>
          <cell r="V1467">
            <v>1</v>
          </cell>
          <cell r="W1467">
            <v>5</v>
          </cell>
          <cell r="Y1467">
            <v>5</v>
          </cell>
          <cell r="Z1467">
            <v>156</v>
          </cell>
          <cell r="AA1467">
            <v>1</v>
          </cell>
        </row>
        <row r="1468">
          <cell r="I1468">
            <v>1906</v>
          </cell>
          <cell r="J1468">
            <v>26505.274407199999</v>
          </cell>
          <cell r="P1468">
            <v>1</v>
          </cell>
          <cell r="Q1468">
            <v>1</v>
          </cell>
          <cell r="R1468">
            <v>1</v>
          </cell>
          <cell r="V1468">
            <v>0</v>
          </cell>
          <cell r="W1468">
            <v>99</v>
          </cell>
          <cell r="Y1468">
            <v>1</v>
          </cell>
          <cell r="Z1468">
            <v>156</v>
          </cell>
          <cell r="AA1468">
            <v>0</v>
          </cell>
        </row>
        <row r="1469">
          <cell r="I1469">
            <v>1907</v>
          </cell>
          <cell r="J1469">
            <v>7968.5765955999996</v>
          </cell>
          <cell r="P1469">
            <v>3</v>
          </cell>
          <cell r="Q1469">
            <v>1</v>
          </cell>
          <cell r="R1469">
            <v>1</v>
          </cell>
          <cell r="V1469">
            <v>1</v>
          </cell>
          <cell r="W1469">
            <v>1</v>
          </cell>
          <cell r="Y1469">
            <v>1</v>
          </cell>
          <cell r="Z1469">
            <v>364</v>
          </cell>
          <cell r="AA1469">
            <v>1</v>
          </cell>
        </row>
        <row r="1470">
          <cell r="I1470">
            <v>1909</v>
          </cell>
          <cell r="J1470">
            <v>8056.3433510000004</v>
          </cell>
          <cell r="P1470">
            <v>9</v>
          </cell>
          <cell r="Q1470">
            <v>1</v>
          </cell>
          <cell r="R1470">
            <v>1</v>
          </cell>
          <cell r="V1470">
            <v>1</v>
          </cell>
          <cell r="W1470">
            <v>1</v>
          </cell>
          <cell r="Y1470">
            <v>1</v>
          </cell>
          <cell r="Z1470">
            <v>156</v>
          </cell>
          <cell r="AA1470">
            <v>1</v>
          </cell>
        </row>
        <row r="1471">
          <cell r="I1471">
            <v>1910</v>
          </cell>
          <cell r="J1471">
            <v>27840.992361000001</v>
          </cell>
          <cell r="P1471">
            <v>5</v>
          </cell>
          <cell r="Q1471">
            <v>1</v>
          </cell>
          <cell r="R1471">
            <v>1</v>
          </cell>
          <cell r="V1471">
            <v>1</v>
          </cell>
          <cell r="W1471">
            <v>5</v>
          </cell>
          <cell r="Y1471">
            <v>5</v>
          </cell>
          <cell r="Z1471">
            <v>364</v>
          </cell>
          <cell r="AA1471">
            <v>1</v>
          </cell>
        </row>
        <row r="1472">
          <cell r="I1472">
            <v>1911</v>
          </cell>
          <cell r="J1472">
            <v>34107.240300799996</v>
          </cell>
          <cell r="P1472">
            <v>10</v>
          </cell>
          <cell r="Q1472">
            <v>1</v>
          </cell>
          <cell r="R1472">
            <v>1</v>
          </cell>
          <cell r="V1472">
            <v>1</v>
          </cell>
          <cell r="W1472">
            <v>5</v>
          </cell>
          <cell r="Y1472">
            <v>1</v>
          </cell>
          <cell r="Z1472">
            <v>31.2</v>
          </cell>
          <cell r="AA1472">
            <v>1</v>
          </cell>
        </row>
        <row r="1473">
          <cell r="I1473">
            <v>1912</v>
          </cell>
          <cell r="J1473">
            <v>37930.993910600002</v>
          </cell>
          <cell r="P1473">
            <v>2</v>
          </cell>
          <cell r="Q1473">
            <v>1</v>
          </cell>
          <cell r="R1473">
            <v>1</v>
          </cell>
          <cell r="V1473">
            <v>1</v>
          </cell>
          <cell r="W1473">
            <v>1</v>
          </cell>
          <cell r="Y1473">
            <v>1</v>
          </cell>
          <cell r="Z1473">
            <v>156</v>
          </cell>
          <cell r="AA1473">
            <v>1</v>
          </cell>
        </row>
        <row r="1474">
          <cell r="I1474">
            <v>1913</v>
          </cell>
          <cell r="J1474">
            <v>31113.3023478</v>
          </cell>
          <cell r="P1474">
            <v>3</v>
          </cell>
          <cell r="Q1474">
            <v>1</v>
          </cell>
          <cell r="R1474">
            <v>1</v>
          </cell>
          <cell r="V1474">
            <v>1</v>
          </cell>
          <cell r="W1474">
            <v>5</v>
          </cell>
          <cell r="Y1474">
            <v>1</v>
          </cell>
          <cell r="Z1474">
            <v>156</v>
          </cell>
          <cell r="AA1474">
            <v>1</v>
          </cell>
        </row>
        <row r="1475">
          <cell r="I1475">
            <v>1914</v>
          </cell>
          <cell r="J1475">
            <v>19295.211376200001</v>
          </cell>
          <cell r="P1475">
            <v>6</v>
          </cell>
          <cell r="Q1475">
            <v>1</v>
          </cell>
          <cell r="R1475">
            <v>1</v>
          </cell>
          <cell r="V1475">
            <v>1</v>
          </cell>
          <cell r="W1475">
            <v>2</v>
          </cell>
          <cell r="Y1475">
            <v>2</v>
          </cell>
          <cell r="Z1475">
            <v>156</v>
          </cell>
          <cell r="AA1475">
            <v>1</v>
          </cell>
        </row>
        <row r="1476">
          <cell r="I1476">
            <v>1916</v>
          </cell>
          <cell r="J1476">
            <v>32187.3770568</v>
          </cell>
          <cell r="P1476">
            <v>2</v>
          </cell>
          <cell r="Q1476">
            <v>1</v>
          </cell>
          <cell r="R1476">
            <v>1</v>
          </cell>
          <cell r="V1476">
            <v>1</v>
          </cell>
          <cell r="W1476">
            <v>5</v>
          </cell>
          <cell r="Y1476">
            <v>1</v>
          </cell>
          <cell r="Z1476">
            <v>156</v>
          </cell>
          <cell r="AA1476">
            <v>1</v>
          </cell>
        </row>
        <row r="1477">
          <cell r="I1477">
            <v>1918</v>
          </cell>
          <cell r="J1477">
            <v>13438.948675899999</v>
          </cell>
          <cell r="P1477">
            <v>4</v>
          </cell>
          <cell r="Q1477">
            <v>1</v>
          </cell>
          <cell r="R1477">
            <v>1</v>
          </cell>
          <cell r="V1477">
            <v>1</v>
          </cell>
          <cell r="W1477">
            <v>5</v>
          </cell>
          <cell r="Y1477">
            <v>8</v>
          </cell>
          <cell r="Z1477">
            <v>156</v>
          </cell>
          <cell r="AA1477">
            <v>0.25</v>
          </cell>
        </row>
        <row r="1478">
          <cell r="I1478">
            <v>1919</v>
          </cell>
          <cell r="J1478">
            <v>28195.318648699998</v>
          </cell>
          <cell r="P1478">
            <v>9</v>
          </cell>
          <cell r="Q1478">
            <v>1</v>
          </cell>
          <cell r="R1478">
            <v>1</v>
          </cell>
          <cell r="V1478">
            <v>1</v>
          </cell>
          <cell r="W1478">
            <v>5</v>
          </cell>
          <cell r="Y1478">
            <v>5</v>
          </cell>
          <cell r="Z1478">
            <v>364</v>
          </cell>
          <cell r="AA1478">
            <v>1</v>
          </cell>
        </row>
        <row r="1479">
          <cell r="I1479">
            <v>1920</v>
          </cell>
          <cell r="J1479">
            <v>25212.274298600001</v>
          </cell>
          <cell r="P1479">
            <v>8</v>
          </cell>
          <cell r="Q1479">
            <v>1</v>
          </cell>
          <cell r="R1479">
            <v>1</v>
          </cell>
          <cell r="V1479">
            <v>0</v>
          </cell>
          <cell r="W1479">
            <v>99</v>
          </cell>
          <cell r="Y1479">
            <v>5</v>
          </cell>
          <cell r="Z1479">
            <v>156</v>
          </cell>
          <cell r="AA1479">
            <v>0</v>
          </cell>
        </row>
        <row r="1480">
          <cell r="I1480">
            <v>1921</v>
          </cell>
          <cell r="J1480">
            <v>13438.948675899999</v>
          </cell>
          <cell r="P1480">
            <v>5</v>
          </cell>
          <cell r="Q1480">
            <v>1</v>
          </cell>
          <cell r="R1480">
            <v>1</v>
          </cell>
          <cell r="V1480">
            <v>1</v>
          </cell>
          <cell r="W1480">
            <v>5</v>
          </cell>
          <cell r="Y1480">
            <v>5</v>
          </cell>
          <cell r="Z1480">
            <v>156</v>
          </cell>
          <cell r="AA1480">
            <v>1</v>
          </cell>
        </row>
        <row r="1481">
          <cell r="I1481">
            <v>1922</v>
          </cell>
          <cell r="J1481">
            <v>27167.2596108</v>
          </cell>
          <cell r="P1481">
            <v>3</v>
          </cell>
          <cell r="Q1481">
            <v>1</v>
          </cell>
          <cell r="R1481">
            <v>1</v>
          </cell>
          <cell r="V1481">
            <v>1</v>
          </cell>
          <cell r="W1481">
            <v>5</v>
          </cell>
          <cell r="Y1481">
            <v>5</v>
          </cell>
          <cell r="Z1481">
            <v>1014</v>
          </cell>
          <cell r="AA1481">
            <v>1</v>
          </cell>
        </row>
        <row r="1482">
          <cell r="I1482">
            <v>1924</v>
          </cell>
          <cell r="J1482">
            <v>24091.236997399999</v>
          </cell>
          <cell r="P1482">
            <v>2</v>
          </cell>
          <cell r="Q1482">
            <v>1</v>
          </cell>
          <cell r="R1482">
            <v>1</v>
          </cell>
          <cell r="V1482">
            <v>0</v>
          </cell>
          <cell r="W1482">
            <v>99</v>
          </cell>
          <cell r="Y1482">
            <v>5</v>
          </cell>
          <cell r="Z1482">
            <v>156</v>
          </cell>
          <cell r="AA1482">
            <v>0</v>
          </cell>
        </row>
        <row r="1483">
          <cell r="I1483">
            <v>1926</v>
          </cell>
          <cell r="J1483">
            <v>24493.111174599999</v>
          </cell>
          <cell r="P1483">
            <v>3</v>
          </cell>
          <cell r="Q1483">
            <v>1</v>
          </cell>
          <cell r="R1483">
            <v>1</v>
          </cell>
          <cell r="V1483">
            <v>1</v>
          </cell>
          <cell r="W1483">
            <v>5</v>
          </cell>
          <cell r="Y1483">
            <v>1</v>
          </cell>
          <cell r="Z1483">
            <v>156</v>
          </cell>
          <cell r="AA1483">
            <v>1</v>
          </cell>
        </row>
        <row r="1484">
          <cell r="I1484">
            <v>1927</v>
          </cell>
          <cell r="J1484">
            <v>21978.583467799999</v>
          </cell>
          <cell r="P1484">
            <v>10</v>
          </cell>
          <cell r="Q1484">
            <v>1</v>
          </cell>
          <cell r="R1484">
            <v>1</v>
          </cell>
          <cell r="V1484">
            <v>1</v>
          </cell>
          <cell r="W1484">
            <v>5</v>
          </cell>
          <cell r="Y1484">
            <v>1</v>
          </cell>
          <cell r="Z1484">
            <v>156</v>
          </cell>
          <cell r="AA1484">
            <v>1</v>
          </cell>
        </row>
        <row r="1485">
          <cell r="I1485">
            <v>1928</v>
          </cell>
          <cell r="J1485">
            <v>60236.322743700002</v>
          </cell>
          <cell r="P1485">
            <v>9</v>
          </cell>
          <cell r="Q1485">
            <v>1</v>
          </cell>
          <cell r="R1485">
            <v>1</v>
          </cell>
          <cell r="V1485">
            <v>1</v>
          </cell>
          <cell r="W1485">
            <v>5</v>
          </cell>
          <cell r="Y1485">
            <v>5</v>
          </cell>
          <cell r="Z1485">
            <v>156</v>
          </cell>
          <cell r="AA1485">
            <v>1</v>
          </cell>
        </row>
        <row r="1486">
          <cell r="I1486">
            <v>1929</v>
          </cell>
          <cell r="J1486">
            <v>5573.0938974000001</v>
          </cell>
          <cell r="P1486">
            <v>2</v>
          </cell>
          <cell r="Q1486">
            <v>1</v>
          </cell>
          <cell r="R1486">
            <v>1</v>
          </cell>
          <cell r="V1486">
            <v>1</v>
          </cell>
          <cell r="W1486">
            <v>5</v>
          </cell>
          <cell r="Y1486">
            <v>3</v>
          </cell>
          <cell r="Z1486">
            <v>156</v>
          </cell>
          <cell r="AA1486">
            <v>1</v>
          </cell>
        </row>
        <row r="1487">
          <cell r="I1487">
            <v>1930</v>
          </cell>
          <cell r="J1487">
            <v>26007.697352399999</v>
          </cell>
          <cell r="P1487">
            <v>5</v>
          </cell>
          <cell r="Q1487">
            <v>1</v>
          </cell>
          <cell r="R1487">
            <v>1</v>
          </cell>
          <cell r="V1487">
            <v>1</v>
          </cell>
          <cell r="W1487">
            <v>5</v>
          </cell>
          <cell r="Y1487">
            <v>5</v>
          </cell>
          <cell r="Z1487">
            <v>156</v>
          </cell>
          <cell r="AA1487">
            <v>1</v>
          </cell>
        </row>
        <row r="1488">
          <cell r="I1488">
            <v>1932</v>
          </cell>
          <cell r="J1488">
            <v>25945.1977745</v>
          </cell>
          <cell r="P1488">
            <v>7</v>
          </cell>
          <cell r="Q1488">
            <v>1</v>
          </cell>
          <cell r="R1488">
            <v>1</v>
          </cell>
          <cell r="V1488">
            <v>1</v>
          </cell>
          <cell r="W1488">
            <v>5</v>
          </cell>
          <cell r="Y1488">
            <v>1</v>
          </cell>
          <cell r="Z1488">
            <v>156</v>
          </cell>
          <cell r="AA1488">
            <v>1</v>
          </cell>
        </row>
        <row r="1489">
          <cell r="I1489">
            <v>1933</v>
          </cell>
          <cell r="J1489">
            <v>28481.169387999998</v>
          </cell>
          <cell r="P1489">
            <v>2</v>
          </cell>
          <cell r="Q1489">
            <v>1</v>
          </cell>
          <cell r="R1489">
            <v>1</v>
          </cell>
          <cell r="V1489">
            <v>1</v>
          </cell>
          <cell r="W1489">
            <v>1</v>
          </cell>
          <cell r="Y1489">
            <v>1</v>
          </cell>
          <cell r="Z1489">
            <v>364</v>
          </cell>
          <cell r="AA1489">
            <v>1</v>
          </cell>
        </row>
        <row r="1490">
          <cell r="I1490">
            <v>1935</v>
          </cell>
          <cell r="J1490">
            <v>36937.634779200002</v>
          </cell>
          <cell r="P1490">
            <v>1</v>
          </cell>
          <cell r="Q1490">
            <v>1</v>
          </cell>
          <cell r="R1490">
            <v>1</v>
          </cell>
          <cell r="V1490">
            <v>1</v>
          </cell>
          <cell r="W1490">
            <v>5</v>
          </cell>
          <cell r="Y1490">
            <v>5</v>
          </cell>
          <cell r="Z1490">
            <v>31.2</v>
          </cell>
          <cell r="AA1490">
            <v>1</v>
          </cell>
        </row>
        <row r="1491">
          <cell r="I1491">
            <v>1937</v>
          </cell>
          <cell r="J1491">
            <v>18179.201787900001</v>
          </cell>
          <cell r="P1491">
            <v>5</v>
          </cell>
          <cell r="Q1491">
            <v>1</v>
          </cell>
          <cell r="R1491">
            <v>1</v>
          </cell>
          <cell r="V1491">
            <v>1</v>
          </cell>
          <cell r="W1491">
            <v>5</v>
          </cell>
          <cell r="Y1491">
            <v>5</v>
          </cell>
          <cell r="Z1491">
            <v>156</v>
          </cell>
          <cell r="AA1491">
            <v>1</v>
          </cell>
        </row>
        <row r="1492">
          <cell r="I1492">
            <v>1939</v>
          </cell>
          <cell r="J1492">
            <v>37932.366906900003</v>
          </cell>
          <cell r="P1492">
            <v>1</v>
          </cell>
          <cell r="Q1492">
            <v>1</v>
          </cell>
          <cell r="R1492">
            <v>1</v>
          </cell>
          <cell r="V1492">
            <v>1</v>
          </cell>
          <cell r="W1492">
            <v>5</v>
          </cell>
          <cell r="Y1492">
            <v>5</v>
          </cell>
          <cell r="Z1492">
            <v>364</v>
          </cell>
          <cell r="AA1492">
            <v>1</v>
          </cell>
        </row>
        <row r="1493">
          <cell r="I1493">
            <v>1940</v>
          </cell>
          <cell r="J1493">
            <v>5606.1820344999996</v>
          </cell>
          <cell r="P1493">
            <v>10</v>
          </cell>
          <cell r="Q1493">
            <v>1</v>
          </cell>
          <cell r="R1493">
            <v>1</v>
          </cell>
          <cell r="V1493">
            <v>1</v>
          </cell>
          <cell r="W1493">
            <v>5</v>
          </cell>
          <cell r="Y1493">
            <v>2</v>
          </cell>
          <cell r="Z1493">
            <v>31.2</v>
          </cell>
          <cell r="AA1493">
            <v>0.25</v>
          </cell>
        </row>
        <row r="1494">
          <cell r="I1494">
            <v>1941</v>
          </cell>
          <cell r="J1494">
            <v>30420.687933099998</v>
          </cell>
          <cell r="P1494">
            <v>4</v>
          </cell>
          <cell r="Q1494">
            <v>1</v>
          </cell>
          <cell r="R1494">
            <v>1</v>
          </cell>
          <cell r="V1494">
            <v>1</v>
          </cell>
          <cell r="W1494">
            <v>5</v>
          </cell>
          <cell r="Y1494">
            <v>1</v>
          </cell>
          <cell r="Z1494">
            <v>364</v>
          </cell>
          <cell r="AA1494">
            <v>1</v>
          </cell>
        </row>
        <row r="1495">
          <cell r="I1495">
            <v>1944</v>
          </cell>
          <cell r="J1495">
            <v>42408.439051499998</v>
          </cell>
          <cell r="P1495">
            <v>1</v>
          </cell>
          <cell r="Q1495">
            <v>1</v>
          </cell>
          <cell r="R1495">
            <v>1</v>
          </cell>
          <cell r="V1495">
            <v>1</v>
          </cell>
          <cell r="W1495">
            <v>1</v>
          </cell>
          <cell r="Y1495">
            <v>1</v>
          </cell>
          <cell r="Z1495">
            <v>364</v>
          </cell>
          <cell r="AA1495">
            <v>1</v>
          </cell>
        </row>
        <row r="1496">
          <cell r="I1496">
            <v>1948</v>
          </cell>
          <cell r="J1496">
            <v>23926.932629399998</v>
          </cell>
          <cell r="P1496">
            <v>1</v>
          </cell>
          <cell r="Q1496">
            <v>1</v>
          </cell>
          <cell r="R1496">
            <v>1</v>
          </cell>
          <cell r="V1496">
            <v>1</v>
          </cell>
          <cell r="W1496">
            <v>5</v>
          </cell>
          <cell r="Y1496">
            <v>3</v>
          </cell>
          <cell r="Z1496">
            <v>156</v>
          </cell>
          <cell r="AA1496">
            <v>1</v>
          </cell>
        </row>
        <row r="1497">
          <cell r="I1497">
            <v>1950</v>
          </cell>
          <cell r="J1497">
            <v>30293.0647728</v>
          </cell>
          <cell r="P1497">
            <v>7</v>
          </cell>
          <cell r="Q1497">
            <v>1</v>
          </cell>
          <cell r="R1497">
            <v>1</v>
          </cell>
          <cell r="V1497">
            <v>1</v>
          </cell>
          <cell r="W1497">
            <v>5</v>
          </cell>
          <cell r="Y1497">
            <v>1</v>
          </cell>
          <cell r="Z1497">
            <v>156</v>
          </cell>
          <cell r="AA1497">
            <v>1</v>
          </cell>
        </row>
        <row r="1498">
          <cell r="I1498">
            <v>1952</v>
          </cell>
          <cell r="J1498">
            <v>42424.019391599999</v>
          </cell>
          <cell r="P1498">
            <v>5</v>
          </cell>
          <cell r="Q1498">
            <v>1</v>
          </cell>
          <cell r="R1498">
            <v>1</v>
          </cell>
          <cell r="V1498">
            <v>1</v>
          </cell>
          <cell r="W1498">
            <v>5</v>
          </cell>
          <cell r="Y1498">
            <v>1</v>
          </cell>
          <cell r="Z1498">
            <v>31.2</v>
          </cell>
          <cell r="AA1498">
            <v>1</v>
          </cell>
        </row>
        <row r="1499">
          <cell r="I1499">
            <v>1953</v>
          </cell>
          <cell r="J1499">
            <v>29463.540200399999</v>
          </cell>
          <cell r="P1499">
            <v>6</v>
          </cell>
          <cell r="Q1499">
            <v>1</v>
          </cell>
          <cell r="R1499">
            <v>1</v>
          </cell>
          <cell r="V1499">
            <v>1</v>
          </cell>
          <cell r="W1499">
            <v>5</v>
          </cell>
          <cell r="Y1499">
            <v>1</v>
          </cell>
          <cell r="Z1499">
            <v>156</v>
          </cell>
          <cell r="AA1499">
            <v>1</v>
          </cell>
        </row>
        <row r="1500">
          <cell r="I1500">
            <v>1954</v>
          </cell>
          <cell r="J1500">
            <v>42964.106192500003</v>
          </cell>
          <cell r="P1500">
            <v>4</v>
          </cell>
          <cell r="Q1500">
            <v>1</v>
          </cell>
          <cell r="R1500">
            <v>1</v>
          </cell>
          <cell r="V1500">
            <v>1</v>
          </cell>
          <cell r="W1500">
            <v>1</v>
          </cell>
          <cell r="Y1500">
            <v>1</v>
          </cell>
          <cell r="Z1500">
            <v>156</v>
          </cell>
          <cell r="AA1500">
            <v>1</v>
          </cell>
        </row>
        <row r="1501">
          <cell r="I1501">
            <v>1958</v>
          </cell>
          <cell r="J1501">
            <v>22977.3113214</v>
          </cell>
          <cell r="P1501">
            <v>7</v>
          </cell>
          <cell r="Q1501">
            <v>1</v>
          </cell>
          <cell r="R1501">
            <v>1</v>
          </cell>
          <cell r="V1501">
            <v>1</v>
          </cell>
          <cell r="W1501">
            <v>5</v>
          </cell>
          <cell r="Y1501">
            <v>5</v>
          </cell>
          <cell r="Z1501">
            <v>364</v>
          </cell>
          <cell r="AA1501">
            <v>1</v>
          </cell>
        </row>
        <row r="1502">
          <cell r="I1502">
            <v>1959</v>
          </cell>
          <cell r="J1502">
            <v>30598.5415178</v>
          </cell>
          <cell r="P1502">
            <v>7</v>
          </cell>
          <cell r="Q1502">
            <v>1</v>
          </cell>
          <cell r="R1502">
            <v>1</v>
          </cell>
          <cell r="V1502">
            <v>1</v>
          </cell>
          <cell r="W1502">
            <v>5</v>
          </cell>
          <cell r="Y1502">
            <v>1</v>
          </cell>
          <cell r="Z1502">
            <v>364</v>
          </cell>
          <cell r="AA1502">
            <v>1</v>
          </cell>
        </row>
        <row r="1503">
          <cell r="I1503">
            <v>1960</v>
          </cell>
          <cell r="J1503">
            <v>22431.161306900001</v>
          </cell>
          <cell r="P1503">
            <v>11</v>
          </cell>
          <cell r="Q1503">
            <v>1</v>
          </cell>
          <cell r="R1503">
            <v>1</v>
          </cell>
          <cell r="V1503">
            <v>1</v>
          </cell>
          <cell r="W1503">
            <v>5</v>
          </cell>
          <cell r="Y1503">
            <v>5</v>
          </cell>
          <cell r="Z1503">
            <v>650</v>
          </cell>
          <cell r="AA1503">
            <v>1</v>
          </cell>
        </row>
        <row r="1504">
          <cell r="I1504">
            <v>1961</v>
          </cell>
          <cell r="J1504">
            <v>19827.8389307</v>
          </cell>
          <cell r="P1504">
            <v>5</v>
          </cell>
          <cell r="Q1504">
            <v>1</v>
          </cell>
          <cell r="R1504">
            <v>1</v>
          </cell>
          <cell r="V1504">
            <v>1</v>
          </cell>
          <cell r="W1504">
            <v>1</v>
          </cell>
          <cell r="Y1504">
            <v>1</v>
          </cell>
          <cell r="Z1504">
            <v>156</v>
          </cell>
          <cell r="AA1504">
            <v>1</v>
          </cell>
        </row>
        <row r="1505">
          <cell r="I1505">
            <v>1962</v>
          </cell>
          <cell r="J1505">
            <v>38604.671860000002</v>
          </cell>
          <cell r="P1505">
            <v>4</v>
          </cell>
          <cell r="Q1505">
            <v>1</v>
          </cell>
          <cell r="R1505">
            <v>1</v>
          </cell>
          <cell r="V1505">
            <v>1</v>
          </cell>
          <cell r="W1505">
            <v>5</v>
          </cell>
          <cell r="Y1505">
            <v>5</v>
          </cell>
          <cell r="Z1505">
            <v>31.2</v>
          </cell>
          <cell r="AA1505">
            <v>1</v>
          </cell>
        </row>
        <row r="1506">
          <cell r="I1506">
            <v>1963</v>
          </cell>
          <cell r="J1506">
            <v>12268.983995000001</v>
          </cell>
          <cell r="P1506">
            <v>2</v>
          </cell>
          <cell r="Q1506">
            <v>1</v>
          </cell>
          <cell r="R1506">
            <v>1</v>
          </cell>
          <cell r="V1506">
            <v>1</v>
          </cell>
          <cell r="W1506">
            <v>5</v>
          </cell>
          <cell r="Y1506">
            <v>3</v>
          </cell>
          <cell r="Z1506">
            <v>156</v>
          </cell>
          <cell r="AA1506">
            <v>1</v>
          </cell>
        </row>
        <row r="1507">
          <cell r="I1507">
            <v>1965</v>
          </cell>
          <cell r="J1507">
            <v>5675.9686502000004</v>
          </cell>
          <cell r="P1507">
            <v>4</v>
          </cell>
          <cell r="Q1507">
            <v>1</v>
          </cell>
          <cell r="R1507">
            <v>1</v>
          </cell>
          <cell r="V1507">
            <v>1</v>
          </cell>
          <cell r="W1507">
            <v>5</v>
          </cell>
          <cell r="Y1507">
            <v>1</v>
          </cell>
          <cell r="Z1507">
            <v>1014</v>
          </cell>
          <cell r="AA1507">
            <v>0.75</v>
          </cell>
        </row>
        <row r="1508">
          <cell r="I1508">
            <v>1966</v>
          </cell>
          <cell r="J1508">
            <v>37854.523270799997</v>
          </cell>
          <cell r="P1508">
            <v>3</v>
          </cell>
          <cell r="Q1508">
            <v>1</v>
          </cell>
          <cell r="R1508">
            <v>1</v>
          </cell>
          <cell r="V1508">
            <v>1</v>
          </cell>
          <cell r="W1508">
            <v>1</v>
          </cell>
          <cell r="Y1508">
            <v>1</v>
          </cell>
          <cell r="Z1508">
            <v>364</v>
          </cell>
          <cell r="AA1508">
            <v>1</v>
          </cell>
        </row>
        <row r="1509">
          <cell r="I1509">
            <v>1968</v>
          </cell>
          <cell r="J1509">
            <v>38474.799950599998</v>
          </cell>
          <cell r="P1509">
            <v>3</v>
          </cell>
          <cell r="Q1509">
            <v>1</v>
          </cell>
          <cell r="R1509">
            <v>1</v>
          </cell>
          <cell r="V1509">
            <v>1</v>
          </cell>
          <cell r="W1509">
            <v>5</v>
          </cell>
          <cell r="Y1509">
            <v>5</v>
          </cell>
          <cell r="Z1509">
            <v>1014</v>
          </cell>
          <cell r="AA1509">
            <v>1</v>
          </cell>
        </row>
        <row r="1510">
          <cell r="I1510">
            <v>1969</v>
          </cell>
          <cell r="J1510">
            <v>26873.502478400002</v>
          </cell>
          <cell r="P1510">
            <v>4</v>
          </cell>
          <cell r="Q1510">
            <v>1</v>
          </cell>
          <cell r="R1510">
            <v>1</v>
          </cell>
          <cell r="V1510">
            <v>1</v>
          </cell>
          <cell r="W1510">
            <v>1</v>
          </cell>
          <cell r="Y1510">
            <v>1</v>
          </cell>
          <cell r="Z1510">
            <v>364</v>
          </cell>
          <cell r="AA1510">
            <v>1</v>
          </cell>
        </row>
        <row r="1511">
          <cell r="I1511">
            <v>1970</v>
          </cell>
          <cell r="J1511">
            <v>25405.503558199998</v>
          </cell>
          <cell r="P1511">
            <v>8</v>
          </cell>
          <cell r="Q1511">
            <v>1</v>
          </cell>
          <cell r="R1511">
            <v>1</v>
          </cell>
          <cell r="V1511">
            <v>1</v>
          </cell>
          <cell r="W1511">
            <v>1</v>
          </cell>
          <cell r="Y1511">
            <v>5</v>
          </cell>
          <cell r="Z1511">
            <v>156</v>
          </cell>
          <cell r="AA1511">
            <v>0.75</v>
          </cell>
        </row>
        <row r="1512">
          <cell r="I1512">
            <v>1972</v>
          </cell>
          <cell r="J1512">
            <v>60169.219850300004</v>
          </cell>
          <cell r="P1512">
            <v>10</v>
          </cell>
          <cell r="Q1512">
            <v>1</v>
          </cell>
          <cell r="R1512">
            <v>1</v>
          </cell>
          <cell r="V1512">
            <v>1</v>
          </cell>
          <cell r="W1512">
            <v>5</v>
          </cell>
          <cell r="Y1512">
            <v>5</v>
          </cell>
          <cell r="Z1512">
            <v>156</v>
          </cell>
          <cell r="AA1512">
            <v>1</v>
          </cell>
        </row>
        <row r="1513">
          <cell r="I1513">
            <v>1973</v>
          </cell>
          <cell r="J1513">
            <v>45109.689460599999</v>
          </cell>
          <cell r="P1513">
            <v>5</v>
          </cell>
          <cell r="Q1513">
            <v>1</v>
          </cell>
          <cell r="R1513">
            <v>1</v>
          </cell>
          <cell r="V1513">
            <v>1</v>
          </cell>
          <cell r="W1513">
            <v>5</v>
          </cell>
          <cell r="Y1513">
            <v>1</v>
          </cell>
          <cell r="Z1513">
            <v>364</v>
          </cell>
          <cell r="AA1513">
            <v>1</v>
          </cell>
        </row>
        <row r="1514">
          <cell r="I1514">
            <v>1974</v>
          </cell>
          <cell r="J1514">
            <v>13438.948675899999</v>
          </cell>
          <cell r="P1514">
            <v>4</v>
          </cell>
          <cell r="Q1514">
            <v>1</v>
          </cell>
          <cell r="R1514">
            <v>1</v>
          </cell>
          <cell r="V1514">
            <v>1</v>
          </cell>
          <cell r="W1514">
            <v>5</v>
          </cell>
          <cell r="Y1514">
            <v>5</v>
          </cell>
          <cell r="Z1514">
            <v>156</v>
          </cell>
          <cell r="AA1514">
            <v>1</v>
          </cell>
        </row>
        <row r="1515">
          <cell r="I1515">
            <v>1975</v>
          </cell>
          <cell r="J1515">
            <v>27969.121337699999</v>
          </cell>
          <cell r="P1515">
            <v>5</v>
          </cell>
          <cell r="Q1515">
            <v>1</v>
          </cell>
          <cell r="R1515">
            <v>1</v>
          </cell>
          <cell r="V1515">
            <v>1</v>
          </cell>
          <cell r="W1515">
            <v>5</v>
          </cell>
          <cell r="Y1515">
            <v>1</v>
          </cell>
          <cell r="Z1515">
            <v>650</v>
          </cell>
          <cell r="AA1515">
            <v>1</v>
          </cell>
        </row>
        <row r="1516">
          <cell r="I1516">
            <v>1977</v>
          </cell>
          <cell r="J1516">
            <v>34488.419879300003</v>
          </cell>
          <cell r="P1516">
            <v>7</v>
          </cell>
          <cell r="Q1516">
            <v>1</v>
          </cell>
          <cell r="R1516">
            <v>1</v>
          </cell>
          <cell r="V1516">
            <v>1</v>
          </cell>
          <cell r="W1516">
            <v>5</v>
          </cell>
          <cell r="Y1516">
            <v>1</v>
          </cell>
          <cell r="Z1516">
            <v>364</v>
          </cell>
          <cell r="AA1516">
            <v>1</v>
          </cell>
        </row>
        <row r="1517">
          <cell r="I1517">
            <v>1978</v>
          </cell>
          <cell r="J1517">
            <v>26873.502478400002</v>
          </cell>
          <cell r="P1517">
            <v>3</v>
          </cell>
          <cell r="Q1517">
            <v>1</v>
          </cell>
          <cell r="R1517">
            <v>1</v>
          </cell>
          <cell r="V1517">
            <v>0</v>
          </cell>
          <cell r="W1517">
            <v>99</v>
          </cell>
          <cell r="Y1517">
            <v>1</v>
          </cell>
          <cell r="Z1517">
            <v>156</v>
          </cell>
          <cell r="AA1517">
            <v>0</v>
          </cell>
        </row>
        <row r="1518">
          <cell r="I1518">
            <v>1979</v>
          </cell>
          <cell r="J1518">
            <v>20537.7278816</v>
          </cell>
          <cell r="P1518">
            <v>9</v>
          </cell>
          <cell r="Q1518">
            <v>1</v>
          </cell>
          <cell r="R1518">
            <v>1</v>
          </cell>
          <cell r="V1518">
            <v>1</v>
          </cell>
          <cell r="W1518">
            <v>5</v>
          </cell>
          <cell r="Y1518">
            <v>1</v>
          </cell>
          <cell r="Z1518">
            <v>156</v>
          </cell>
          <cell r="AA1518">
            <v>1</v>
          </cell>
        </row>
        <row r="1519">
          <cell r="I1519">
            <v>1982</v>
          </cell>
          <cell r="J1519">
            <v>42408.439051499998</v>
          </cell>
          <cell r="P1519">
            <v>2</v>
          </cell>
          <cell r="Q1519">
            <v>1</v>
          </cell>
          <cell r="R1519">
            <v>1</v>
          </cell>
          <cell r="V1519">
            <v>0</v>
          </cell>
          <cell r="W1519">
            <v>99</v>
          </cell>
          <cell r="Y1519">
            <v>3</v>
          </cell>
          <cell r="Z1519">
            <v>156</v>
          </cell>
          <cell r="AA1519">
            <v>0</v>
          </cell>
        </row>
        <row r="1520">
          <cell r="I1520">
            <v>1985</v>
          </cell>
          <cell r="J1520">
            <v>29722.429653700001</v>
          </cell>
          <cell r="P1520">
            <v>10</v>
          </cell>
          <cell r="Q1520">
            <v>1</v>
          </cell>
          <cell r="R1520">
            <v>1</v>
          </cell>
          <cell r="V1520">
            <v>1</v>
          </cell>
          <cell r="W1520">
            <v>1</v>
          </cell>
          <cell r="Y1520">
            <v>1</v>
          </cell>
          <cell r="Z1520">
            <v>156</v>
          </cell>
          <cell r="AA1520">
            <v>1</v>
          </cell>
        </row>
        <row r="1521">
          <cell r="I1521">
            <v>1986</v>
          </cell>
          <cell r="J1521">
            <v>20838.388210699999</v>
          </cell>
          <cell r="P1521">
            <v>7</v>
          </cell>
          <cell r="Q1521">
            <v>1</v>
          </cell>
          <cell r="R1521">
            <v>1</v>
          </cell>
          <cell r="V1521">
            <v>1</v>
          </cell>
          <cell r="W1521">
            <v>5</v>
          </cell>
          <cell r="Y1521">
            <v>1</v>
          </cell>
          <cell r="Z1521">
            <v>364</v>
          </cell>
          <cell r="AA1521">
            <v>1</v>
          </cell>
        </row>
        <row r="1522">
          <cell r="I1522">
            <v>1990</v>
          </cell>
          <cell r="J1522">
            <v>41206.037133500002</v>
          </cell>
          <cell r="P1522">
            <v>1</v>
          </cell>
          <cell r="Q1522">
            <v>1</v>
          </cell>
          <cell r="R1522">
            <v>1</v>
          </cell>
          <cell r="V1522">
            <v>1</v>
          </cell>
          <cell r="W1522">
            <v>1</v>
          </cell>
          <cell r="Y1522">
            <v>1</v>
          </cell>
          <cell r="Z1522">
            <v>156</v>
          </cell>
          <cell r="AA1522">
            <v>1</v>
          </cell>
        </row>
        <row r="1523">
          <cell r="I1523">
            <v>1991</v>
          </cell>
          <cell r="J1523">
            <v>34114.865917499999</v>
          </cell>
          <cell r="P1523">
            <v>6</v>
          </cell>
          <cell r="Q1523">
            <v>1</v>
          </cell>
          <cell r="R1523">
            <v>1</v>
          </cell>
          <cell r="V1523">
            <v>1</v>
          </cell>
          <cell r="W1523">
            <v>5</v>
          </cell>
          <cell r="Y1523">
            <v>5</v>
          </cell>
          <cell r="Z1523">
            <v>156</v>
          </cell>
          <cell r="AA1523">
            <v>1</v>
          </cell>
        </row>
        <row r="1524">
          <cell r="I1524">
            <v>1992</v>
          </cell>
          <cell r="J1524">
            <v>33599.595033600002</v>
          </cell>
          <cell r="P1524">
            <v>5</v>
          </cell>
          <cell r="Q1524">
            <v>1</v>
          </cell>
          <cell r="R1524">
            <v>1</v>
          </cell>
          <cell r="V1524">
            <v>1</v>
          </cell>
          <cell r="W1524">
            <v>5</v>
          </cell>
          <cell r="Y1524">
            <v>1</v>
          </cell>
          <cell r="Z1524">
            <v>156</v>
          </cell>
          <cell r="AA1524">
            <v>1</v>
          </cell>
        </row>
        <row r="1525">
          <cell r="I1525">
            <v>1993</v>
          </cell>
          <cell r="J1525">
            <v>30280.660022100001</v>
          </cell>
          <cell r="P1525">
            <v>5</v>
          </cell>
          <cell r="Q1525">
            <v>1</v>
          </cell>
          <cell r="R1525">
            <v>1</v>
          </cell>
          <cell r="V1525">
            <v>1</v>
          </cell>
          <cell r="W1525">
            <v>5</v>
          </cell>
          <cell r="Y1525">
            <v>1</v>
          </cell>
          <cell r="Z1525">
            <v>364</v>
          </cell>
          <cell r="AA1525">
            <v>1</v>
          </cell>
        </row>
        <row r="1526">
          <cell r="I1526">
            <v>1995</v>
          </cell>
          <cell r="J1526">
            <v>21251.141000399999</v>
          </cell>
          <cell r="P1526">
            <v>8</v>
          </cell>
          <cell r="Q1526">
            <v>1</v>
          </cell>
          <cell r="R1526">
            <v>1</v>
          </cell>
          <cell r="V1526">
            <v>1</v>
          </cell>
          <cell r="W1526">
            <v>5</v>
          </cell>
          <cell r="Y1526">
            <v>5</v>
          </cell>
          <cell r="Z1526">
            <v>1014</v>
          </cell>
          <cell r="AA1526">
            <v>1</v>
          </cell>
        </row>
        <row r="1527">
          <cell r="I1527">
            <v>1997</v>
          </cell>
          <cell r="J1527">
            <v>21414.5353106</v>
          </cell>
          <cell r="P1527">
            <v>6</v>
          </cell>
          <cell r="Q1527">
            <v>1</v>
          </cell>
          <cell r="R1527">
            <v>1</v>
          </cell>
          <cell r="V1527">
            <v>1</v>
          </cell>
          <cell r="W1527">
            <v>5</v>
          </cell>
          <cell r="Y1527">
            <v>8</v>
          </cell>
          <cell r="Z1527">
            <v>156</v>
          </cell>
          <cell r="AA1527">
            <v>0.25</v>
          </cell>
        </row>
        <row r="1528">
          <cell r="I1528">
            <v>1998</v>
          </cell>
          <cell r="J1528">
            <v>51470.6804453</v>
          </cell>
          <cell r="P1528">
            <v>5</v>
          </cell>
          <cell r="Q1528">
            <v>1</v>
          </cell>
          <cell r="R1528">
            <v>1</v>
          </cell>
          <cell r="V1528">
            <v>1</v>
          </cell>
          <cell r="W1528">
            <v>5</v>
          </cell>
          <cell r="Y1528">
            <v>5</v>
          </cell>
          <cell r="Z1528">
            <v>31.2</v>
          </cell>
          <cell r="AA1528">
            <v>1</v>
          </cell>
        </row>
        <row r="1529">
          <cell r="I1529">
            <v>1999</v>
          </cell>
          <cell r="J1529">
            <v>3830.4280907000002</v>
          </cell>
          <cell r="P1529">
            <v>1</v>
          </cell>
          <cell r="Q1529">
            <v>1</v>
          </cell>
          <cell r="R1529">
            <v>1</v>
          </cell>
          <cell r="V1529">
            <v>1</v>
          </cell>
          <cell r="W1529">
            <v>5</v>
          </cell>
          <cell r="Y1529">
            <v>5</v>
          </cell>
          <cell r="Z1529">
            <v>156</v>
          </cell>
          <cell r="AA1529">
            <v>1</v>
          </cell>
        </row>
        <row r="1530">
          <cell r="I1530">
            <v>2000</v>
          </cell>
          <cell r="J1530">
            <v>32850.691490099998</v>
          </cell>
          <cell r="P1530">
            <v>5</v>
          </cell>
          <cell r="Q1530">
            <v>1</v>
          </cell>
          <cell r="R1530">
            <v>1</v>
          </cell>
          <cell r="V1530">
            <v>1</v>
          </cell>
          <cell r="W1530">
            <v>5</v>
          </cell>
          <cell r="Y1530">
            <v>5</v>
          </cell>
          <cell r="Z1530">
            <v>156</v>
          </cell>
          <cell r="AA1530">
            <v>1</v>
          </cell>
        </row>
        <row r="1531">
          <cell r="I1531">
            <v>2001</v>
          </cell>
          <cell r="J1531">
            <v>22447.805410100002</v>
          </cell>
          <cell r="P1531">
            <v>10</v>
          </cell>
          <cell r="Q1531">
            <v>1</v>
          </cell>
          <cell r="R1531">
            <v>1</v>
          </cell>
          <cell r="V1531">
            <v>1</v>
          </cell>
          <cell r="W1531">
            <v>5</v>
          </cell>
          <cell r="Y1531">
            <v>1</v>
          </cell>
          <cell r="Z1531">
            <v>156</v>
          </cell>
          <cell r="AA1531">
            <v>1</v>
          </cell>
        </row>
        <row r="1532">
          <cell r="I1532">
            <v>2002</v>
          </cell>
          <cell r="J1532">
            <v>4807.3431461</v>
          </cell>
          <cell r="P1532">
            <v>5</v>
          </cell>
          <cell r="Q1532">
            <v>1</v>
          </cell>
          <cell r="R1532">
            <v>1</v>
          </cell>
          <cell r="V1532">
            <v>1</v>
          </cell>
          <cell r="W1532">
            <v>5</v>
          </cell>
          <cell r="Y1532">
            <v>5</v>
          </cell>
          <cell r="Z1532">
            <v>364</v>
          </cell>
          <cell r="AA1532">
            <v>0.75</v>
          </cell>
        </row>
        <row r="1533">
          <cell r="I1533">
            <v>2003</v>
          </cell>
          <cell r="J1533">
            <v>26418.2146015</v>
          </cell>
          <cell r="P1533">
            <v>8</v>
          </cell>
          <cell r="Q1533">
            <v>1</v>
          </cell>
          <cell r="R1533">
            <v>1</v>
          </cell>
          <cell r="V1533">
            <v>1</v>
          </cell>
          <cell r="W1533">
            <v>5</v>
          </cell>
          <cell r="Y1533">
            <v>5</v>
          </cell>
          <cell r="Z1533">
            <v>364</v>
          </cell>
          <cell r="AA1533">
            <v>0.75</v>
          </cell>
        </row>
        <row r="1534">
          <cell r="I1534">
            <v>2004</v>
          </cell>
          <cell r="J1534">
            <v>34488.419879300003</v>
          </cell>
          <cell r="P1534">
            <v>10</v>
          </cell>
          <cell r="Q1534">
            <v>1</v>
          </cell>
          <cell r="R1534">
            <v>1</v>
          </cell>
          <cell r="V1534">
            <v>1</v>
          </cell>
          <cell r="W1534">
            <v>5</v>
          </cell>
          <cell r="Y1534">
            <v>1</v>
          </cell>
          <cell r="Z1534">
            <v>650</v>
          </cell>
          <cell r="AA1534">
            <v>1</v>
          </cell>
        </row>
        <row r="1535">
          <cell r="I1535">
            <v>2005</v>
          </cell>
          <cell r="J1535">
            <v>17036.811211799999</v>
          </cell>
          <cell r="P1535">
            <v>3</v>
          </cell>
          <cell r="Q1535">
            <v>1</v>
          </cell>
          <cell r="R1535">
            <v>1</v>
          </cell>
          <cell r="V1535">
            <v>1</v>
          </cell>
          <cell r="W1535">
            <v>5</v>
          </cell>
          <cell r="Y1535">
            <v>5</v>
          </cell>
          <cell r="Z1535">
            <v>1014</v>
          </cell>
          <cell r="AA1535">
            <v>1</v>
          </cell>
        </row>
        <row r="1536">
          <cell r="I1536">
            <v>2006</v>
          </cell>
          <cell r="J1536">
            <v>31904.909984999998</v>
          </cell>
          <cell r="P1536">
            <v>3</v>
          </cell>
          <cell r="Q1536">
            <v>1</v>
          </cell>
          <cell r="R1536">
            <v>1</v>
          </cell>
          <cell r="V1536">
            <v>1</v>
          </cell>
          <cell r="W1536">
            <v>1</v>
          </cell>
          <cell r="Y1536">
            <v>1</v>
          </cell>
          <cell r="Z1536">
            <v>156</v>
          </cell>
          <cell r="AA1536">
            <v>1</v>
          </cell>
        </row>
        <row r="1537">
          <cell r="I1537">
            <v>2009</v>
          </cell>
          <cell r="J1537">
            <v>11921.692056100001</v>
          </cell>
          <cell r="P1537">
            <v>12</v>
          </cell>
          <cell r="Q1537">
            <v>1</v>
          </cell>
          <cell r="R1537">
            <v>1</v>
          </cell>
          <cell r="V1537">
            <v>1</v>
          </cell>
          <cell r="W1537">
            <v>5</v>
          </cell>
          <cell r="Y1537">
            <v>3</v>
          </cell>
          <cell r="Z1537">
            <v>364</v>
          </cell>
          <cell r="AA1537">
            <v>0.75</v>
          </cell>
        </row>
        <row r="1538">
          <cell r="I1538">
            <v>2010</v>
          </cell>
          <cell r="J1538">
            <v>13438.948675899999</v>
          </cell>
          <cell r="P1538">
            <v>9</v>
          </cell>
          <cell r="Q1538">
            <v>1</v>
          </cell>
          <cell r="R1538">
            <v>1</v>
          </cell>
          <cell r="V1538">
            <v>1</v>
          </cell>
          <cell r="W1538">
            <v>5</v>
          </cell>
          <cell r="Y1538">
            <v>5</v>
          </cell>
          <cell r="Z1538">
            <v>364</v>
          </cell>
          <cell r="AA1538">
            <v>0.75</v>
          </cell>
        </row>
        <row r="1539">
          <cell r="I1539">
            <v>2014</v>
          </cell>
          <cell r="J1539">
            <v>31068.593362299998</v>
          </cell>
          <cell r="P1539">
            <v>6</v>
          </cell>
          <cell r="Q1539">
            <v>1</v>
          </cell>
          <cell r="R1539">
            <v>1</v>
          </cell>
          <cell r="V1539">
            <v>1</v>
          </cell>
          <cell r="W1539">
            <v>5</v>
          </cell>
          <cell r="Y1539">
            <v>5</v>
          </cell>
          <cell r="Z1539">
            <v>156</v>
          </cell>
          <cell r="AA1539">
            <v>1</v>
          </cell>
        </row>
        <row r="1540">
          <cell r="I1540">
            <v>2016</v>
          </cell>
          <cell r="J1540">
            <v>31001.205331900001</v>
          </cell>
          <cell r="P1540">
            <v>9</v>
          </cell>
          <cell r="Q1540">
            <v>1</v>
          </cell>
          <cell r="R1540">
            <v>1</v>
          </cell>
          <cell r="V1540">
            <v>1</v>
          </cell>
          <cell r="W1540">
            <v>5</v>
          </cell>
          <cell r="Y1540">
            <v>5</v>
          </cell>
          <cell r="Z1540">
            <v>364</v>
          </cell>
          <cell r="AA1540">
            <v>1</v>
          </cell>
        </row>
        <row r="1541">
          <cell r="I1541">
            <v>2017</v>
          </cell>
          <cell r="J1541">
            <v>36250.636535999998</v>
          </cell>
          <cell r="P1541">
            <v>6</v>
          </cell>
          <cell r="Q1541">
            <v>1</v>
          </cell>
          <cell r="R1541">
            <v>1</v>
          </cell>
          <cell r="V1541">
            <v>1</v>
          </cell>
          <cell r="W1541">
            <v>5</v>
          </cell>
          <cell r="Y1541">
            <v>5</v>
          </cell>
          <cell r="Z1541">
            <v>364</v>
          </cell>
          <cell r="AA1541">
            <v>1</v>
          </cell>
        </row>
        <row r="1542">
          <cell r="I1542">
            <v>2018</v>
          </cell>
          <cell r="J1542">
            <v>30199.035483600001</v>
          </cell>
          <cell r="P1542">
            <v>4</v>
          </cell>
          <cell r="Q1542">
            <v>1</v>
          </cell>
          <cell r="R1542">
            <v>1</v>
          </cell>
          <cell r="V1542">
            <v>1</v>
          </cell>
          <cell r="W1542">
            <v>1</v>
          </cell>
          <cell r="Y1542">
            <v>1</v>
          </cell>
          <cell r="Z1542">
            <v>156</v>
          </cell>
          <cell r="AA1542">
            <v>1</v>
          </cell>
        </row>
        <row r="1543">
          <cell r="I1543">
            <v>2019</v>
          </cell>
          <cell r="J1543">
            <v>25889.860937500001</v>
          </cell>
          <cell r="P1543">
            <v>4</v>
          </cell>
          <cell r="Q1543">
            <v>1</v>
          </cell>
          <cell r="R1543">
            <v>1</v>
          </cell>
          <cell r="V1543">
            <v>1</v>
          </cell>
          <cell r="W1543">
            <v>5</v>
          </cell>
          <cell r="Y1543">
            <v>1</v>
          </cell>
          <cell r="Z1543">
            <v>364</v>
          </cell>
          <cell r="AA1543">
            <v>1</v>
          </cell>
        </row>
        <row r="1544">
          <cell r="I1544">
            <v>2020</v>
          </cell>
          <cell r="J1544">
            <v>27075.057486199999</v>
          </cell>
          <cell r="P1544">
            <v>7</v>
          </cell>
          <cell r="Q1544">
            <v>1</v>
          </cell>
          <cell r="R1544">
            <v>1</v>
          </cell>
          <cell r="V1544">
            <v>1</v>
          </cell>
          <cell r="W1544">
            <v>5</v>
          </cell>
          <cell r="Y1544">
            <v>5</v>
          </cell>
          <cell r="Z1544">
            <v>364</v>
          </cell>
          <cell r="AA1544">
            <v>0.75</v>
          </cell>
        </row>
        <row r="1545">
          <cell r="I1545">
            <v>2021</v>
          </cell>
          <cell r="J1545">
            <v>26612.245982199998</v>
          </cell>
          <cell r="P1545">
            <v>1</v>
          </cell>
          <cell r="Q1545">
            <v>1</v>
          </cell>
          <cell r="R1545">
            <v>1</v>
          </cell>
          <cell r="V1545">
            <v>1</v>
          </cell>
          <cell r="W1545">
            <v>5</v>
          </cell>
          <cell r="Y1545">
            <v>5</v>
          </cell>
          <cell r="Z1545">
            <v>156</v>
          </cell>
          <cell r="AA1545">
            <v>1</v>
          </cell>
        </row>
        <row r="1546">
          <cell r="I1546">
            <v>2025</v>
          </cell>
          <cell r="J1546">
            <v>19637.125021100001</v>
          </cell>
          <cell r="P1546">
            <v>3</v>
          </cell>
          <cell r="Q1546">
            <v>1</v>
          </cell>
          <cell r="R1546">
            <v>1</v>
          </cell>
          <cell r="V1546">
            <v>1</v>
          </cell>
          <cell r="W1546">
            <v>1</v>
          </cell>
          <cell r="Y1546">
            <v>1</v>
          </cell>
          <cell r="Z1546">
            <v>364</v>
          </cell>
          <cell r="AA1546">
            <v>1</v>
          </cell>
        </row>
        <row r="1547">
          <cell r="I1547">
            <v>2026</v>
          </cell>
          <cell r="J1547">
            <v>20183.599337</v>
          </cell>
          <cell r="P1547">
            <v>5</v>
          </cell>
          <cell r="Q1547">
            <v>1</v>
          </cell>
          <cell r="R1547">
            <v>1</v>
          </cell>
          <cell r="V1547">
            <v>1</v>
          </cell>
          <cell r="W1547">
            <v>1</v>
          </cell>
          <cell r="Y1547">
            <v>1</v>
          </cell>
          <cell r="Z1547">
            <v>364</v>
          </cell>
          <cell r="AA1547">
            <v>0.75</v>
          </cell>
        </row>
        <row r="1548">
          <cell r="I1548">
            <v>2027</v>
          </cell>
          <cell r="J1548">
            <v>57893.932632900003</v>
          </cell>
          <cell r="P1548">
            <v>11</v>
          </cell>
          <cell r="Q1548">
            <v>1</v>
          </cell>
          <cell r="R1548">
            <v>1</v>
          </cell>
          <cell r="V1548">
            <v>1</v>
          </cell>
          <cell r="W1548">
            <v>5</v>
          </cell>
          <cell r="Y1548">
            <v>1</v>
          </cell>
          <cell r="Z1548">
            <v>364</v>
          </cell>
          <cell r="AA1548">
            <v>1</v>
          </cell>
        </row>
        <row r="1549">
          <cell r="I1549">
            <v>2028</v>
          </cell>
          <cell r="J1549">
            <v>4560.3905418000004</v>
          </cell>
          <cell r="P1549">
            <v>3</v>
          </cell>
          <cell r="Q1549">
            <v>1</v>
          </cell>
          <cell r="R1549">
            <v>1</v>
          </cell>
          <cell r="V1549">
            <v>1</v>
          </cell>
          <cell r="W1549">
            <v>5</v>
          </cell>
          <cell r="Y1549">
            <v>1</v>
          </cell>
          <cell r="Z1549">
            <v>156</v>
          </cell>
          <cell r="AA1549">
            <v>0.75</v>
          </cell>
        </row>
        <row r="1550">
          <cell r="I1550">
            <v>2029</v>
          </cell>
          <cell r="J1550">
            <v>14399.168643200001</v>
          </cell>
          <cell r="P1550">
            <v>3</v>
          </cell>
          <cell r="Q1550">
            <v>1</v>
          </cell>
          <cell r="R1550">
            <v>1</v>
          </cell>
          <cell r="V1550">
            <v>1</v>
          </cell>
          <cell r="W1550">
            <v>5</v>
          </cell>
          <cell r="Y1550">
            <v>3</v>
          </cell>
          <cell r="Z1550">
            <v>364</v>
          </cell>
          <cell r="AA1550">
            <v>1</v>
          </cell>
        </row>
        <row r="1551">
          <cell r="I1551">
            <v>2031</v>
          </cell>
          <cell r="J1551">
            <v>25950.8386398</v>
          </cell>
          <cell r="P1551">
            <v>1</v>
          </cell>
          <cell r="Q1551">
            <v>1</v>
          </cell>
          <cell r="R1551">
            <v>1</v>
          </cell>
          <cell r="V1551">
            <v>1</v>
          </cell>
          <cell r="W1551">
            <v>5</v>
          </cell>
          <cell r="Y1551">
            <v>5</v>
          </cell>
          <cell r="Z1551">
            <v>364</v>
          </cell>
          <cell r="AA1551">
            <v>1</v>
          </cell>
        </row>
        <row r="1552">
          <cell r="I1552">
            <v>2033</v>
          </cell>
          <cell r="J1552">
            <v>39548.736914100002</v>
          </cell>
          <cell r="P1552">
            <v>7</v>
          </cell>
          <cell r="Q1552">
            <v>1</v>
          </cell>
          <cell r="R1552">
            <v>1</v>
          </cell>
          <cell r="V1552">
            <v>1</v>
          </cell>
          <cell r="W1552">
            <v>5</v>
          </cell>
          <cell r="Y1552">
            <v>5</v>
          </cell>
          <cell r="Z1552">
            <v>364</v>
          </cell>
          <cell r="AA1552">
            <v>0.75</v>
          </cell>
        </row>
        <row r="1553">
          <cell r="I1553">
            <v>2034</v>
          </cell>
          <cell r="J1553">
            <v>41890.046242299999</v>
          </cell>
          <cell r="P1553">
            <v>3</v>
          </cell>
          <cell r="Q1553">
            <v>1</v>
          </cell>
          <cell r="R1553">
            <v>1</v>
          </cell>
          <cell r="V1553">
            <v>1</v>
          </cell>
          <cell r="W1553">
            <v>5</v>
          </cell>
          <cell r="Y1553">
            <v>5</v>
          </cell>
          <cell r="Z1553">
            <v>31.2</v>
          </cell>
          <cell r="AA1553">
            <v>0.75</v>
          </cell>
        </row>
        <row r="1554">
          <cell r="I1554">
            <v>2035</v>
          </cell>
          <cell r="J1554">
            <v>29638.015709700001</v>
          </cell>
          <cell r="P1554">
            <v>7</v>
          </cell>
          <cell r="Q1554">
            <v>1</v>
          </cell>
          <cell r="R1554">
            <v>1</v>
          </cell>
          <cell r="V1554">
            <v>1</v>
          </cell>
          <cell r="W1554">
            <v>5</v>
          </cell>
          <cell r="Y1554">
            <v>5</v>
          </cell>
          <cell r="Z1554">
            <v>364</v>
          </cell>
          <cell r="AA1554">
            <v>1</v>
          </cell>
        </row>
        <row r="1555">
          <cell r="I1555">
            <v>2037</v>
          </cell>
          <cell r="J1555">
            <v>35856.8057854</v>
          </cell>
          <cell r="P1555">
            <v>3</v>
          </cell>
          <cell r="Q1555">
            <v>1</v>
          </cell>
          <cell r="R1555">
            <v>1</v>
          </cell>
          <cell r="V1555">
            <v>1</v>
          </cell>
          <cell r="W1555">
            <v>5</v>
          </cell>
          <cell r="Y1555">
            <v>5</v>
          </cell>
          <cell r="Z1555">
            <v>650</v>
          </cell>
          <cell r="AA1555">
            <v>1</v>
          </cell>
        </row>
        <row r="1556">
          <cell r="I1556">
            <v>2038</v>
          </cell>
          <cell r="J1556">
            <v>13506.628578100001</v>
          </cell>
          <cell r="P1556">
            <v>3</v>
          </cell>
          <cell r="Q1556">
            <v>1</v>
          </cell>
          <cell r="R1556">
            <v>1</v>
          </cell>
          <cell r="V1556">
            <v>1</v>
          </cell>
          <cell r="W1556">
            <v>5</v>
          </cell>
          <cell r="Y1556">
            <v>1</v>
          </cell>
          <cell r="Z1556">
            <v>364</v>
          </cell>
          <cell r="AA1556">
            <v>1</v>
          </cell>
        </row>
        <row r="1557">
          <cell r="I1557">
            <v>2039</v>
          </cell>
          <cell r="J1557">
            <v>23099.423764499999</v>
          </cell>
          <cell r="P1557">
            <v>6</v>
          </cell>
          <cell r="Q1557">
            <v>1</v>
          </cell>
          <cell r="R1557">
            <v>1</v>
          </cell>
          <cell r="V1557">
            <v>1</v>
          </cell>
          <cell r="W1557">
            <v>5</v>
          </cell>
          <cell r="Y1557">
            <v>1</v>
          </cell>
          <cell r="Z1557">
            <v>31.2</v>
          </cell>
          <cell r="AA1557">
            <v>0.75</v>
          </cell>
        </row>
        <row r="1558">
          <cell r="I1558">
            <v>2040</v>
          </cell>
          <cell r="J1558">
            <v>19561.8420467</v>
          </cell>
          <cell r="P1558">
            <v>6</v>
          </cell>
          <cell r="Q1558">
            <v>1</v>
          </cell>
          <cell r="R1558">
            <v>1</v>
          </cell>
          <cell r="V1558">
            <v>1</v>
          </cell>
          <cell r="W1558">
            <v>5</v>
          </cell>
          <cell r="Y1558">
            <v>5</v>
          </cell>
          <cell r="Z1558">
            <v>650</v>
          </cell>
          <cell r="AA1558">
            <v>1</v>
          </cell>
        </row>
        <row r="1559">
          <cell r="I1559">
            <v>2041</v>
          </cell>
          <cell r="J1559">
            <v>34114.865917499999</v>
          </cell>
          <cell r="P1559">
            <v>1</v>
          </cell>
          <cell r="Q1559">
            <v>1</v>
          </cell>
          <cell r="R1559">
            <v>1</v>
          </cell>
          <cell r="V1559">
            <v>1</v>
          </cell>
          <cell r="W1559">
            <v>5</v>
          </cell>
          <cell r="Y1559">
            <v>5</v>
          </cell>
          <cell r="Z1559">
            <v>364</v>
          </cell>
          <cell r="AA1559">
            <v>1</v>
          </cell>
        </row>
        <row r="1560">
          <cell r="I1560">
            <v>2042</v>
          </cell>
          <cell r="J1560">
            <v>30825.343497000002</v>
          </cell>
          <cell r="P1560">
            <v>8</v>
          </cell>
          <cell r="Q1560">
            <v>1</v>
          </cell>
          <cell r="R1560">
            <v>1</v>
          </cell>
          <cell r="V1560">
            <v>1</v>
          </cell>
          <cell r="W1560">
            <v>1</v>
          </cell>
          <cell r="Y1560">
            <v>1</v>
          </cell>
          <cell r="Z1560">
            <v>156</v>
          </cell>
          <cell r="AA1560">
            <v>1</v>
          </cell>
        </row>
        <row r="1561">
          <cell r="I1561">
            <v>2043</v>
          </cell>
          <cell r="J1561">
            <v>56202.018541500001</v>
          </cell>
          <cell r="P1561">
            <v>8</v>
          </cell>
          <cell r="Q1561">
            <v>1</v>
          </cell>
          <cell r="R1561">
            <v>1</v>
          </cell>
          <cell r="V1561">
            <v>1</v>
          </cell>
          <cell r="W1561">
            <v>5</v>
          </cell>
          <cell r="Y1561">
            <v>5</v>
          </cell>
          <cell r="Z1561">
            <v>156</v>
          </cell>
          <cell r="AA1561">
            <v>1</v>
          </cell>
        </row>
        <row r="1562">
          <cell r="I1562">
            <v>2045</v>
          </cell>
          <cell r="J1562">
            <v>34586.192738999998</v>
          </cell>
          <cell r="P1562">
            <v>7</v>
          </cell>
          <cell r="Q1562">
            <v>1</v>
          </cell>
          <cell r="R1562">
            <v>1</v>
          </cell>
          <cell r="V1562">
            <v>1</v>
          </cell>
          <cell r="W1562">
            <v>5</v>
          </cell>
          <cell r="Y1562">
            <v>5</v>
          </cell>
          <cell r="Z1562">
            <v>31.2</v>
          </cell>
          <cell r="AA1562">
            <v>1</v>
          </cell>
        </row>
        <row r="1563">
          <cell r="I1563">
            <v>2046</v>
          </cell>
          <cell r="J1563">
            <v>18258.8362065</v>
          </cell>
          <cell r="P1563">
            <v>3</v>
          </cell>
          <cell r="Q1563">
            <v>1</v>
          </cell>
          <cell r="R1563">
            <v>1</v>
          </cell>
          <cell r="V1563">
            <v>1</v>
          </cell>
          <cell r="W1563">
            <v>5</v>
          </cell>
          <cell r="Y1563">
            <v>1</v>
          </cell>
          <cell r="Z1563">
            <v>156</v>
          </cell>
          <cell r="AA1563">
            <v>1</v>
          </cell>
        </row>
        <row r="1564">
          <cell r="I1564">
            <v>2047</v>
          </cell>
          <cell r="J1564">
            <v>24610.648156800002</v>
          </cell>
          <cell r="P1564">
            <v>4</v>
          </cell>
          <cell r="Q1564">
            <v>1</v>
          </cell>
          <cell r="R1564">
            <v>1</v>
          </cell>
          <cell r="V1564">
            <v>1</v>
          </cell>
          <cell r="W1564">
            <v>1</v>
          </cell>
          <cell r="Y1564">
            <v>1</v>
          </cell>
          <cell r="Z1564">
            <v>156</v>
          </cell>
          <cell r="AA1564">
            <v>1</v>
          </cell>
        </row>
        <row r="1565">
          <cell r="I1565">
            <v>2048</v>
          </cell>
          <cell r="J1565">
            <v>15736.307848099999</v>
          </cell>
          <cell r="P1565">
            <v>10</v>
          </cell>
          <cell r="Q1565">
            <v>1</v>
          </cell>
          <cell r="R1565">
            <v>1</v>
          </cell>
          <cell r="V1565">
            <v>1</v>
          </cell>
          <cell r="W1565">
            <v>5</v>
          </cell>
          <cell r="Y1565">
            <v>1</v>
          </cell>
          <cell r="Z1565">
            <v>364</v>
          </cell>
          <cell r="AA1565">
            <v>1</v>
          </cell>
        </row>
        <row r="1566">
          <cell r="I1566">
            <v>2049</v>
          </cell>
          <cell r="J1566">
            <v>24610.648156800002</v>
          </cell>
          <cell r="P1566">
            <v>4</v>
          </cell>
          <cell r="Q1566">
            <v>1</v>
          </cell>
          <cell r="R1566">
            <v>1</v>
          </cell>
          <cell r="V1566">
            <v>1</v>
          </cell>
          <cell r="W1566">
            <v>5</v>
          </cell>
          <cell r="Y1566">
            <v>1</v>
          </cell>
          <cell r="Z1566">
            <v>156</v>
          </cell>
          <cell r="AA1566">
            <v>1</v>
          </cell>
        </row>
        <row r="1567">
          <cell r="I1567">
            <v>2050</v>
          </cell>
          <cell r="J1567">
            <v>27177.677849799999</v>
          </cell>
          <cell r="P1567">
            <v>5</v>
          </cell>
          <cell r="Q1567">
            <v>1</v>
          </cell>
          <cell r="R1567">
            <v>1</v>
          </cell>
          <cell r="V1567">
            <v>1</v>
          </cell>
          <cell r="W1567">
            <v>5</v>
          </cell>
          <cell r="Y1567">
            <v>1</v>
          </cell>
          <cell r="Z1567">
            <v>364</v>
          </cell>
          <cell r="AA1567">
            <v>1</v>
          </cell>
        </row>
        <row r="1568">
          <cell r="I1568">
            <v>2051</v>
          </cell>
          <cell r="J1568">
            <v>22977.3113214</v>
          </cell>
          <cell r="P1568">
            <v>5</v>
          </cell>
          <cell r="Q1568">
            <v>1</v>
          </cell>
          <cell r="R1568">
            <v>1</v>
          </cell>
          <cell r="V1568">
            <v>1</v>
          </cell>
          <cell r="W1568">
            <v>5</v>
          </cell>
          <cell r="Y1568">
            <v>1</v>
          </cell>
          <cell r="Z1568">
            <v>364</v>
          </cell>
          <cell r="AA1568">
            <v>1</v>
          </cell>
        </row>
        <row r="1569">
          <cell r="I1569">
            <v>2052</v>
          </cell>
          <cell r="J1569">
            <v>31498.272012500001</v>
          </cell>
          <cell r="P1569">
            <v>11</v>
          </cell>
          <cell r="Q1569">
            <v>1</v>
          </cell>
          <cell r="R1569">
            <v>1</v>
          </cell>
          <cell r="V1569">
            <v>1</v>
          </cell>
          <cell r="W1569">
            <v>5</v>
          </cell>
          <cell r="Y1569">
            <v>1</v>
          </cell>
          <cell r="Z1569">
            <v>364</v>
          </cell>
          <cell r="AA1569">
            <v>0.75</v>
          </cell>
        </row>
        <row r="1570">
          <cell r="I1570">
            <v>2053</v>
          </cell>
          <cell r="J1570">
            <v>4142.5110821999997</v>
          </cell>
          <cell r="P1570">
            <v>3</v>
          </cell>
          <cell r="Q1570">
            <v>1</v>
          </cell>
          <cell r="R1570">
            <v>1</v>
          </cell>
          <cell r="V1570">
            <v>0</v>
          </cell>
          <cell r="W1570">
            <v>99</v>
          </cell>
          <cell r="Y1570">
            <v>3</v>
          </cell>
          <cell r="Z1570">
            <v>650</v>
          </cell>
          <cell r="AA1570">
            <v>0</v>
          </cell>
        </row>
        <row r="1571">
          <cell r="I1571">
            <v>2054</v>
          </cell>
          <cell r="J1571">
            <v>20700.757434700001</v>
          </cell>
          <cell r="P1571">
            <v>3</v>
          </cell>
          <cell r="Q1571">
            <v>1</v>
          </cell>
          <cell r="R1571">
            <v>1</v>
          </cell>
          <cell r="V1571">
            <v>1</v>
          </cell>
          <cell r="W1571">
            <v>5</v>
          </cell>
          <cell r="Y1571">
            <v>5</v>
          </cell>
          <cell r="Z1571">
            <v>156</v>
          </cell>
          <cell r="AA1571">
            <v>1</v>
          </cell>
        </row>
        <row r="1572">
          <cell r="I1572">
            <v>2056</v>
          </cell>
          <cell r="J1572">
            <v>42274.708048</v>
          </cell>
          <cell r="P1572">
            <v>1</v>
          </cell>
          <cell r="Q1572">
            <v>1</v>
          </cell>
          <cell r="R1572">
            <v>1</v>
          </cell>
          <cell r="V1572">
            <v>1</v>
          </cell>
          <cell r="W1572">
            <v>2</v>
          </cell>
          <cell r="Y1572">
            <v>2</v>
          </cell>
          <cell r="Z1572">
            <v>156</v>
          </cell>
          <cell r="AA1572">
            <v>0.75</v>
          </cell>
        </row>
        <row r="1573">
          <cell r="I1573">
            <v>2057</v>
          </cell>
          <cell r="J1573">
            <v>22132.6167766</v>
          </cell>
          <cell r="P1573">
            <v>9</v>
          </cell>
          <cell r="Q1573">
            <v>1</v>
          </cell>
          <cell r="R1573">
            <v>1</v>
          </cell>
          <cell r="V1573">
            <v>1</v>
          </cell>
          <cell r="W1573">
            <v>1</v>
          </cell>
          <cell r="Y1573">
            <v>1</v>
          </cell>
          <cell r="Z1573">
            <v>156</v>
          </cell>
          <cell r="AA1573">
            <v>1</v>
          </cell>
        </row>
        <row r="1574">
          <cell r="I1574">
            <v>2058</v>
          </cell>
          <cell r="J1574">
            <v>27784.543633000001</v>
          </cell>
          <cell r="P1574">
            <v>4</v>
          </cell>
          <cell r="Q1574">
            <v>1</v>
          </cell>
          <cell r="R1574">
            <v>1</v>
          </cell>
          <cell r="V1574">
            <v>1</v>
          </cell>
          <cell r="W1574">
            <v>5</v>
          </cell>
          <cell r="Y1574">
            <v>2</v>
          </cell>
          <cell r="Z1574">
            <v>364</v>
          </cell>
          <cell r="AA1574">
            <v>0.75</v>
          </cell>
        </row>
        <row r="1575">
          <cell r="I1575">
            <v>2061</v>
          </cell>
          <cell r="J1575">
            <v>30825.343497000002</v>
          </cell>
          <cell r="P1575">
            <v>13</v>
          </cell>
          <cell r="Q1575">
            <v>1</v>
          </cell>
          <cell r="R1575">
            <v>1</v>
          </cell>
          <cell r="V1575">
            <v>1</v>
          </cell>
          <cell r="W1575">
            <v>5</v>
          </cell>
          <cell r="Y1575">
            <v>1</v>
          </cell>
          <cell r="Z1575">
            <v>650</v>
          </cell>
          <cell r="AA1575">
            <v>1</v>
          </cell>
        </row>
        <row r="1576">
          <cell r="I1576">
            <v>2063</v>
          </cell>
          <cell r="J1576">
            <v>37178.379368599999</v>
          </cell>
          <cell r="P1576">
            <v>1</v>
          </cell>
          <cell r="Q1576">
            <v>1</v>
          </cell>
          <cell r="R1576">
            <v>1</v>
          </cell>
          <cell r="V1576">
            <v>1</v>
          </cell>
          <cell r="W1576">
            <v>1</v>
          </cell>
          <cell r="Y1576">
            <v>1</v>
          </cell>
          <cell r="Z1576">
            <v>156</v>
          </cell>
          <cell r="AA1576">
            <v>1</v>
          </cell>
        </row>
        <row r="1577">
          <cell r="I1577">
            <v>2064</v>
          </cell>
          <cell r="J1577">
            <v>14168.661176199999</v>
          </cell>
          <cell r="P1577">
            <v>3</v>
          </cell>
          <cell r="Q1577">
            <v>1</v>
          </cell>
          <cell r="R1577">
            <v>1</v>
          </cell>
          <cell r="V1577">
            <v>1</v>
          </cell>
          <cell r="W1577">
            <v>5</v>
          </cell>
          <cell r="Y1577">
            <v>3</v>
          </cell>
          <cell r="Z1577">
            <v>156</v>
          </cell>
          <cell r="AA1577">
            <v>1</v>
          </cell>
        </row>
        <row r="1578">
          <cell r="I1578">
            <v>2065</v>
          </cell>
          <cell r="J1578">
            <v>7951.9767347999996</v>
          </cell>
          <cell r="P1578">
            <v>5</v>
          </cell>
          <cell r="Q1578">
            <v>1</v>
          </cell>
          <cell r="R1578">
            <v>1</v>
          </cell>
          <cell r="V1578">
            <v>1</v>
          </cell>
          <cell r="W1578">
            <v>5</v>
          </cell>
          <cell r="Y1578">
            <v>1</v>
          </cell>
          <cell r="Z1578">
            <v>364</v>
          </cell>
          <cell r="AA1578">
            <v>1</v>
          </cell>
        </row>
        <row r="1579">
          <cell r="I1579">
            <v>2066</v>
          </cell>
          <cell r="J1579">
            <v>44272.529625800002</v>
          </cell>
          <cell r="P1579">
            <v>1</v>
          </cell>
          <cell r="Q1579">
            <v>1</v>
          </cell>
          <cell r="R1579">
            <v>1</v>
          </cell>
          <cell r="V1579">
            <v>1</v>
          </cell>
          <cell r="W1579">
            <v>5</v>
          </cell>
          <cell r="Y1579">
            <v>1</v>
          </cell>
          <cell r="Z1579">
            <v>156</v>
          </cell>
          <cell r="AA1579">
            <v>1</v>
          </cell>
        </row>
        <row r="1580">
          <cell r="I1580">
            <v>2067</v>
          </cell>
          <cell r="J1580">
            <v>22417.8878372</v>
          </cell>
          <cell r="P1580">
            <v>1</v>
          </cell>
          <cell r="Q1580">
            <v>1</v>
          </cell>
          <cell r="R1580">
            <v>1</v>
          </cell>
          <cell r="V1580">
            <v>1</v>
          </cell>
          <cell r="W1580">
            <v>1</v>
          </cell>
          <cell r="Y1580">
            <v>1</v>
          </cell>
          <cell r="Z1580">
            <v>156</v>
          </cell>
          <cell r="AA1580">
            <v>1</v>
          </cell>
        </row>
        <row r="1581">
          <cell r="I1581">
            <v>2068</v>
          </cell>
          <cell r="J1581">
            <v>12745.156720000001</v>
          </cell>
          <cell r="P1581">
            <v>5</v>
          </cell>
          <cell r="Q1581">
            <v>1</v>
          </cell>
          <cell r="R1581">
            <v>1</v>
          </cell>
          <cell r="V1581">
            <v>1</v>
          </cell>
          <cell r="W1581">
            <v>1</v>
          </cell>
          <cell r="Y1581">
            <v>1</v>
          </cell>
          <cell r="Z1581">
            <v>1014</v>
          </cell>
          <cell r="AA1581">
            <v>1</v>
          </cell>
        </row>
        <row r="1582">
          <cell r="I1582">
            <v>2069</v>
          </cell>
          <cell r="J1582">
            <v>21193.18345</v>
          </cell>
          <cell r="P1582">
            <v>7</v>
          </cell>
          <cell r="Q1582">
            <v>1</v>
          </cell>
          <cell r="R1582">
            <v>1</v>
          </cell>
          <cell r="V1582">
            <v>0</v>
          </cell>
          <cell r="W1582">
            <v>99</v>
          </cell>
          <cell r="Y1582">
            <v>5</v>
          </cell>
          <cell r="Z1582">
            <v>364</v>
          </cell>
          <cell r="AA1582">
            <v>0</v>
          </cell>
        </row>
        <row r="1583">
          <cell r="I1583">
            <v>2071</v>
          </cell>
          <cell r="J1583">
            <v>31904.909984999998</v>
          </cell>
          <cell r="P1583">
            <v>2</v>
          </cell>
          <cell r="Q1583">
            <v>1</v>
          </cell>
          <cell r="R1583">
            <v>1</v>
          </cell>
          <cell r="V1583">
            <v>1</v>
          </cell>
          <cell r="W1583">
            <v>1</v>
          </cell>
          <cell r="Y1583">
            <v>1</v>
          </cell>
          <cell r="Z1583">
            <v>364</v>
          </cell>
          <cell r="AA1583">
            <v>1</v>
          </cell>
        </row>
        <row r="1584">
          <cell r="I1584">
            <v>2073</v>
          </cell>
          <cell r="J1584">
            <v>41878.349847500001</v>
          </cell>
          <cell r="P1584">
            <v>5</v>
          </cell>
          <cell r="Q1584">
            <v>1</v>
          </cell>
          <cell r="R1584">
            <v>1</v>
          </cell>
          <cell r="V1584">
            <v>1</v>
          </cell>
          <cell r="W1584">
            <v>5</v>
          </cell>
          <cell r="Y1584">
            <v>5</v>
          </cell>
          <cell r="Z1584">
            <v>156</v>
          </cell>
          <cell r="AA1584">
            <v>1</v>
          </cell>
        </row>
        <row r="1585">
          <cell r="I1585">
            <v>2074</v>
          </cell>
          <cell r="J1585">
            <v>22968.213414000002</v>
          </cell>
          <cell r="P1585">
            <v>7</v>
          </cell>
          <cell r="Q1585">
            <v>1</v>
          </cell>
          <cell r="R1585">
            <v>1</v>
          </cell>
          <cell r="V1585">
            <v>1</v>
          </cell>
          <cell r="W1585">
            <v>1</v>
          </cell>
          <cell r="Y1585">
            <v>1</v>
          </cell>
          <cell r="Z1585">
            <v>156</v>
          </cell>
          <cell r="AA1585">
            <v>1</v>
          </cell>
        </row>
        <row r="1586">
          <cell r="I1586">
            <v>2075</v>
          </cell>
          <cell r="J1586">
            <v>28481.169387999998</v>
          </cell>
          <cell r="P1586">
            <v>4</v>
          </cell>
          <cell r="Q1586">
            <v>1</v>
          </cell>
          <cell r="R1586">
            <v>1</v>
          </cell>
          <cell r="V1586">
            <v>1</v>
          </cell>
          <cell r="W1586">
            <v>5</v>
          </cell>
          <cell r="Y1586">
            <v>1</v>
          </cell>
          <cell r="Z1586">
            <v>650</v>
          </cell>
          <cell r="AA1586">
            <v>0.75</v>
          </cell>
        </row>
        <row r="1587">
          <cell r="I1587">
            <v>2076</v>
          </cell>
          <cell r="J1587">
            <v>3186.1899696</v>
          </cell>
          <cell r="P1587">
            <v>1</v>
          </cell>
          <cell r="Q1587">
            <v>1</v>
          </cell>
          <cell r="R1587">
            <v>1</v>
          </cell>
          <cell r="V1587">
            <v>1</v>
          </cell>
          <cell r="W1587">
            <v>5</v>
          </cell>
          <cell r="Y1587">
            <v>1</v>
          </cell>
          <cell r="Z1587">
            <v>650</v>
          </cell>
          <cell r="AA1587">
            <v>1</v>
          </cell>
        </row>
        <row r="1588">
          <cell r="I1588">
            <v>2077</v>
          </cell>
          <cell r="J1588">
            <v>21344.701109900001</v>
          </cell>
          <cell r="P1588">
            <v>6</v>
          </cell>
          <cell r="Q1588">
            <v>1</v>
          </cell>
          <cell r="R1588">
            <v>1</v>
          </cell>
          <cell r="V1588">
            <v>1</v>
          </cell>
          <cell r="W1588">
            <v>1</v>
          </cell>
          <cell r="Y1588">
            <v>1</v>
          </cell>
          <cell r="Z1588">
            <v>156</v>
          </cell>
          <cell r="AA1588">
            <v>1</v>
          </cell>
        </row>
        <row r="1589">
          <cell r="I1589">
            <v>2079</v>
          </cell>
          <cell r="J1589">
            <v>25714.904380100001</v>
          </cell>
          <cell r="P1589">
            <v>4</v>
          </cell>
          <cell r="Q1589">
            <v>1</v>
          </cell>
          <cell r="R1589">
            <v>1</v>
          </cell>
          <cell r="V1589">
            <v>1</v>
          </cell>
          <cell r="W1589">
            <v>5</v>
          </cell>
          <cell r="Y1589">
            <v>5</v>
          </cell>
          <cell r="Z1589">
            <v>156</v>
          </cell>
          <cell r="AA1589">
            <v>1</v>
          </cell>
        </row>
        <row r="1590">
          <cell r="I1590">
            <v>2080</v>
          </cell>
          <cell r="J1590">
            <v>21455.007235199999</v>
          </cell>
          <cell r="P1590">
            <v>12</v>
          </cell>
          <cell r="Q1590">
            <v>1</v>
          </cell>
          <cell r="R1590">
            <v>1</v>
          </cell>
          <cell r="V1590">
            <v>1</v>
          </cell>
          <cell r="W1590">
            <v>5</v>
          </cell>
          <cell r="Y1590">
            <v>5</v>
          </cell>
          <cell r="Z1590">
            <v>156</v>
          </cell>
          <cell r="AA1590">
            <v>1</v>
          </cell>
        </row>
        <row r="1591">
          <cell r="I1591">
            <v>2081</v>
          </cell>
          <cell r="J1591">
            <v>27397.3764476</v>
          </cell>
          <cell r="P1591">
            <v>3</v>
          </cell>
          <cell r="Q1591">
            <v>1</v>
          </cell>
          <cell r="R1591">
            <v>1</v>
          </cell>
          <cell r="V1591">
            <v>1</v>
          </cell>
          <cell r="W1591">
            <v>5</v>
          </cell>
          <cell r="Y1591">
            <v>5</v>
          </cell>
          <cell r="Z1591">
            <v>156</v>
          </cell>
          <cell r="AA1591">
            <v>1</v>
          </cell>
        </row>
        <row r="1592">
          <cell r="I1592">
            <v>2083</v>
          </cell>
          <cell r="J1592">
            <v>19237.342031</v>
          </cell>
          <cell r="P1592">
            <v>1</v>
          </cell>
          <cell r="Q1592">
            <v>1</v>
          </cell>
          <cell r="R1592">
            <v>1</v>
          </cell>
          <cell r="V1592">
            <v>1</v>
          </cell>
          <cell r="W1592">
            <v>5</v>
          </cell>
          <cell r="Y1592">
            <v>5</v>
          </cell>
          <cell r="Z1592">
            <v>156</v>
          </cell>
          <cell r="AA1592">
            <v>1</v>
          </cell>
        </row>
        <row r="1593">
          <cell r="I1593">
            <v>2084</v>
          </cell>
          <cell r="J1593">
            <v>26505.274407199999</v>
          </cell>
          <cell r="P1593">
            <v>1</v>
          </cell>
          <cell r="Q1593">
            <v>1</v>
          </cell>
          <cell r="R1593">
            <v>1</v>
          </cell>
          <cell r="V1593">
            <v>0</v>
          </cell>
          <cell r="W1593">
            <v>99</v>
          </cell>
          <cell r="Y1593">
            <v>3</v>
          </cell>
          <cell r="Z1593">
            <v>156</v>
          </cell>
          <cell r="AA1593">
            <v>0</v>
          </cell>
        </row>
        <row r="1594">
          <cell r="I1594">
            <v>2085</v>
          </cell>
          <cell r="J1594">
            <v>22796.989204400001</v>
          </cell>
          <cell r="P1594">
            <v>7</v>
          </cell>
          <cell r="Q1594">
            <v>1</v>
          </cell>
          <cell r="R1594">
            <v>1</v>
          </cell>
          <cell r="V1594">
            <v>1</v>
          </cell>
          <cell r="W1594">
            <v>1</v>
          </cell>
          <cell r="Y1594">
            <v>1</v>
          </cell>
          <cell r="Z1594">
            <v>156</v>
          </cell>
          <cell r="AA1594">
            <v>1</v>
          </cell>
        </row>
        <row r="1595">
          <cell r="I1595">
            <v>2086</v>
          </cell>
          <cell r="J1595">
            <v>27419.364872999999</v>
          </cell>
          <cell r="P1595">
            <v>4</v>
          </cell>
          <cell r="Q1595">
            <v>1</v>
          </cell>
          <cell r="R1595">
            <v>1</v>
          </cell>
          <cell r="V1595">
            <v>1</v>
          </cell>
          <cell r="W1595">
            <v>5</v>
          </cell>
          <cell r="Y1595">
            <v>1</v>
          </cell>
          <cell r="Z1595">
            <v>1014</v>
          </cell>
          <cell r="AA1595">
            <v>1</v>
          </cell>
        </row>
        <row r="1596">
          <cell r="I1596">
            <v>2087</v>
          </cell>
          <cell r="J1596">
            <v>37430.229695200003</v>
          </cell>
          <cell r="P1596">
            <v>5</v>
          </cell>
          <cell r="Q1596">
            <v>1</v>
          </cell>
          <cell r="R1596">
            <v>1</v>
          </cell>
          <cell r="V1596">
            <v>1</v>
          </cell>
          <cell r="W1596">
            <v>5</v>
          </cell>
          <cell r="Y1596">
            <v>3</v>
          </cell>
          <cell r="Z1596">
            <v>650</v>
          </cell>
          <cell r="AA1596">
            <v>1</v>
          </cell>
        </row>
        <row r="1597">
          <cell r="I1597">
            <v>2088</v>
          </cell>
          <cell r="J1597">
            <v>39060.793203100002</v>
          </cell>
          <cell r="P1597">
            <v>1</v>
          </cell>
          <cell r="Q1597">
            <v>1</v>
          </cell>
          <cell r="R1597">
            <v>1</v>
          </cell>
          <cell r="V1597">
            <v>1</v>
          </cell>
          <cell r="W1597">
            <v>5</v>
          </cell>
          <cell r="Y1597">
            <v>5</v>
          </cell>
          <cell r="Z1597">
            <v>364</v>
          </cell>
          <cell r="AA1597">
            <v>1</v>
          </cell>
        </row>
        <row r="1598">
          <cell r="I1598">
            <v>2090</v>
          </cell>
          <cell r="J1598">
            <v>31912.167338499999</v>
          </cell>
          <cell r="P1598">
            <v>4</v>
          </cell>
          <cell r="Q1598">
            <v>1</v>
          </cell>
          <cell r="R1598">
            <v>1</v>
          </cell>
          <cell r="V1598">
            <v>1</v>
          </cell>
          <cell r="W1598">
            <v>5</v>
          </cell>
          <cell r="Y1598">
            <v>5</v>
          </cell>
          <cell r="Z1598">
            <v>156</v>
          </cell>
          <cell r="AA1598">
            <v>1</v>
          </cell>
        </row>
        <row r="1599">
          <cell r="I1599">
            <v>2092</v>
          </cell>
          <cell r="J1599">
            <v>36912.037514700001</v>
          </cell>
          <cell r="P1599">
            <v>2</v>
          </cell>
          <cell r="Q1599">
            <v>1</v>
          </cell>
          <cell r="R1599">
            <v>1</v>
          </cell>
          <cell r="V1599">
            <v>1</v>
          </cell>
          <cell r="W1599">
            <v>1</v>
          </cell>
          <cell r="Y1599">
            <v>1</v>
          </cell>
          <cell r="Z1599">
            <v>156</v>
          </cell>
          <cell r="AA1599">
            <v>1</v>
          </cell>
        </row>
        <row r="1600">
          <cell r="I1600">
            <v>2094</v>
          </cell>
          <cell r="J1600">
            <v>4440.0636246000004</v>
          </cell>
          <cell r="P1600">
            <v>6</v>
          </cell>
          <cell r="Q1600">
            <v>1</v>
          </cell>
          <cell r="R1600">
            <v>1</v>
          </cell>
          <cell r="V1600">
            <v>1</v>
          </cell>
          <cell r="W1600">
            <v>5</v>
          </cell>
          <cell r="Y1600">
            <v>1</v>
          </cell>
          <cell r="Z1600">
            <v>156</v>
          </cell>
          <cell r="AA1600">
            <v>0.75</v>
          </cell>
        </row>
        <row r="1601">
          <cell r="I1601">
            <v>2095</v>
          </cell>
          <cell r="J1601">
            <v>21506.391925600001</v>
          </cell>
          <cell r="P1601">
            <v>5</v>
          </cell>
          <cell r="Q1601">
            <v>1</v>
          </cell>
          <cell r="R1601">
            <v>1</v>
          </cell>
          <cell r="V1601">
            <v>1</v>
          </cell>
          <cell r="W1601">
            <v>5</v>
          </cell>
          <cell r="Y1601">
            <v>1</v>
          </cell>
          <cell r="Z1601">
            <v>364</v>
          </cell>
          <cell r="AA1601">
            <v>1</v>
          </cell>
        </row>
        <row r="1602">
          <cell r="I1602">
            <v>2096</v>
          </cell>
          <cell r="J1602">
            <v>28609.413755099999</v>
          </cell>
          <cell r="P1602">
            <v>3</v>
          </cell>
          <cell r="Q1602">
            <v>1</v>
          </cell>
          <cell r="R1602">
            <v>1</v>
          </cell>
          <cell r="V1602">
            <v>0</v>
          </cell>
          <cell r="W1602">
            <v>99</v>
          </cell>
          <cell r="Y1602">
            <v>1</v>
          </cell>
          <cell r="Z1602">
            <v>156</v>
          </cell>
          <cell r="AA1602">
            <v>0</v>
          </cell>
        </row>
        <row r="1603">
          <cell r="I1603">
            <v>2097</v>
          </cell>
          <cell r="J1603">
            <v>32683.115920600001</v>
          </cell>
          <cell r="P1603">
            <v>2</v>
          </cell>
          <cell r="Q1603">
            <v>1</v>
          </cell>
          <cell r="R1603">
            <v>1</v>
          </cell>
          <cell r="V1603">
            <v>1</v>
          </cell>
          <cell r="W1603">
            <v>5</v>
          </cell>
          <cell r="Y1603">
            <v>5</v>
          </cell>
          <cell r="Z1603">
            <v>31.2</v>
          </cell>
          <cell r="AA1603">
            <v>1</v>
          </cell>
        </row>
        <row r="1604">
          <cell r="I1604">
            <v>2098</v>
          </cell>
          <cell r="J1604">
            <v>20342.112389499998</v>
          </cell>
          <cell r="P1604">
            <v>10</v>
          </cell>
          <cell r="Q1604">
            <v>1</v>
          </cell>
          <cell r="R1604">
            <v>1</v>
          </cell>
          <cell r="V1604">
            <v>1</v>
          </cell>
          <cell r="W1604">
            <v>5</v>
          </cell>
          <cell r="Y1604">
            <v>1</v>
          </cell>
          <cell r="Z1604">
            <v>364</v>
          </cell>
          <cell r="AA1604">
            <v>1</v>
          </cell>
        </row>
        <row r="1605">
          <cell r="I1605">
            <v>2099</v>
          </cell>
          <cell r="J1605">
            <v>28123.4571541</v>
          </cell>
          <cell r="P1605">
            <v>8</v>
          </cell>
          <cell r="Q1605">
            <v>1</v>
          </cell>
          <cell r="R1605">
            <v>1</v>
          </cell>
          <cell r="V1605">
            <v>1</v>
          </cell>
          <cell r="W1605">
            <v>5</v>
          </cell>
          <cell r="Y1605">
            <v>1</v>
          </cell>
          <cell r="Z1605">
            <v>364</v>
          </cell>
          <cell r="AA1605">
            <v>0.75</v>
          </cell>
        </row>
        <row r="1606">
          <cell r="I1606">
            <v>2100</v>
          </cell>
          <cell r="J1606">
            <v>40307.711414099998</v>
          </cell>
          <cell r="P1606">
            <v>4</v>
          </cell>
          <cell r="Q1606">
            <v>1</v>
          </cell>
          <cell r="R1606">
            <v>1</v>
          </cell>
          <cell r="V1606">
            <v>1</v>
          </cell>
          <cell r="W1606">
            <v>1</v>
          </cell>
          <cell r="Y1606">
            <v>1</v>
          </cell>
          <cell r="Z1606">
            <v>364</v>
          </cell>
          <cell r="AA1606">
            <v>1</v>
          </cell>
        </row>
        <row r="1607">
          <cell r="I1607">
            <v>2102</v>
          </cell>
          <cell r="J1607">
            <v>27601.009912900001</v>
          </cell>
          <cell r="P1607">
            <v>8</v>
          </cell>
          <cell r="Q1607">
            <v>1</v>
          </cell>
          <cell r="R1607">
            <v>1</v>
          </cell>
          <cell r="V1607">
            <v>1</v>
          </cell>
          <cell r="W1607">
            <v>5</v>
          </cell>
          <cell r="Y1607">
            <v>5</v>
          </cell>
          <cell r="Z1607">
            <v>31.2</v>
          </cell>
          <cell r="AA1607">
            <v>1</v>
          </cell>
        </row>
        <row r="1608">
          <cell r="I1608">
            <v>2103</v>
          </cell>
          <cell r="J1608">
            <v>4440.0636246000004</v>
          </cell>
          <cell r="P1608">
            <v>1</v>
          </cell>
          <cell r="Q1608">
            <v>1</v>
          </cell>
          <cell r="R1608">
            <v>1</v>
          </cell>
          <cell r="V1608">
            <v>1</v>
          </cell>
          <cell r="W1608">
            <v>5</v>
          </cell>
          <cell r="Y1608">
            <v>1</v>
          </cell>
          <cell r="Z1608">
            <v>156</v>
          </cell>
          <cell r="AA1608">
            <v>1</v>
          </cell>
        </row>
        <row r="1609">
          <cell r="I1609">
            <v>2104</v>
          </cell>
          <cell r="J1609">
            <v>25714.904380100001</v>
          </cell>
          <cell r="P1609">
            <v>6</v>
          </cell>
          <cell r="Q1609">
            <v>1</v>
          </cell>
          <cell r="R1609">
            <v>1</v>
          </cell>
          <cell r="V1609">
            <v>1</v>
          </cell>
          <cell r="W1609">
            <v>5</v>
          </cell>
          <cell r="Y1609">
            <v>1</v>
          </cell>
          <cell r="Z1609">
            <v>650</v>
          </cell>
          <cell r="AA1609">
            <v>1</v>
          </cell>
        </row>
        <row r="1610">
          <cell r="I1610">
            <v>2105</v>
          </cell>
          <cell r="J1610">
            <v>47776.2730209</v>
          </cell>
          <cell r="P1610">
            <v>7</v>
          </cell>
          <cell r="Q1610">
            <v>1</v>
          </cell>
          <cell r="R1610">
            <v>1</v>
          </cell>
          <cell r="V1610">
            <v>1</v>
          </cell>
          <cell r="W1610">
            <v>5</v>
          </cell>
          <cell r="Y1610">
            <v>5</v>
          </cell>
          <cell r="Z1610">
            <v>156</v>
          </cell>
          <cell r="AA1610">
            <v>1</v>
          </cell>
        </row>
        <row r="1611">
          <cell r="I1611">
            <v>2106</v>
          </cell>
          <cell r="J1611">
            <v>34880.675837000003</v>
          </cell>
          <cell r="P1611">
            <v>11</v>
          </cell>
          <cell r="Q1611">
            <v>1</v>
          </cell>
          <cell r="R1611">
            <v>1</v>
          </cell>
          <cell r="V1611">
            <v>1</v>
          </cell>
          <cell r="W1611">
            <v>5</v>
          </cell>
          <cell r="Y1611">
            <v>2</v>
          </cell>
          <cell r="Z1611">
            <v>156</v>
          </cell>
          <cell r="AA1611">
            <v>1</v>
          </cell>
        </row>
        <row r="1612">
          <cell r="I1612">
            <v>2107</v>
          </cell>
          <cell r="J1612">
            <v>51827.969377000001</v>
          </cell>
          <cell r="P1612">
            <v>11</v>
          </cell>
          <cell r="Q1612">
            <v>1</v>
          </cell>
          <cell r="R1612">
            <v>1</v>
          </cell>
          <cell r="V1612">
            <v>1</v>
          </cell>
          <cell r="W1612">
            <v>5</v>
          </cell>
          <cell r="Y1612">
            <v>1</v>
          </cell>
          <cell r="Z1612">
            <v>31.2</v>
          </cell>
          <cell r="AA1612">
            <v>1</v>
          </cell>
        </row>
        <row r="1613">
          <cell r="I1613">
            <v>2108</v>
          </cell>
          <cell r="J1613">
            <v>31498.272012500001</v>
          </cell>
          <cell r="P1613">
            <v>3</v>
          </cell>
          <cell r="Q1613">
            <v>1</v>
          </cell>
          <cell r="R1613">
            <v>1</v>
          </cell>
          <cell r="V1613">
            <v>1</v>
          </cell>
          <cell r="W1613">
            <v>5</v>
          </cell>
          <cell r="Y1613">
            <v>5</v>
          </cell>
          <cell r="Z1613">
            <v>364</v>
          </cell>
          <cell r="AA1613">
            <v>1</v>
          </cell>
        </row>
        <row r="1614">
          <cell r="I1614">
            <v>2110</v>
          </cell>
          <cell r="J1614">
            <v>32873.014854499997</v>
          </cell>
          <cell r="P1614">
            <v>9</v>
          </cell>
          <cell r="Q1614">
            <v>1</v>
          </cell>
          <cell r="R1614">
            <v>1</v>
          </cell>
          <cell r="V1614">
            <v>0</v>
          </cell>
          <cell r="W1614">
            <v>99</v>
          </cell>
          <cell r="Y1614">
            <v>1</v>
          </cell>
          <cell r="Z1614">
            <v>364</v>
          </cell>
          <cell r="AA1614">
            <v>0</v>
          </cell>
        </row>
        <row r="1615">
          <cell r="I1615">
            <v>2111</v>
          </cell>
          <cell r="J1615">
            <v>43357.490753700004</v>
          </cell>
          <cell r="P1615">
            <v>1</v>
          </cell>
          <cell r="Q1615">
            <v>1</v>
          </cell>
          <cell r="R1615">
            <v>1</v>
          </cell>
          <cell r="V1615">
            <v>1</v>
          </cell>
          <cell r="W1615">
            <v>5</v>
          </cell>
          <cell r="Y1615">
            <v>1</v>
          </cell>
          <cell r="Z1615">
            <v>156</v>
          </cell>
          <cell r="AA1615">
            <v>1</v>
          </cell>
        </row>
        <row r="1616">
          <cell r="I1616">
            <v>2113</v>
          </cell>
          <cell r="J1616">
            <v>20722.4325469</v>
          </cell>
          <cell r="P1616">
            <v>5</v>
          </cell>
          <cell r="Q1616">
            <v>1</v>
          </cell>
          <cell r="R1616">
            <v>1</v>
          </cell>
          <cell r="V1616">
            <v>1</v>
          </cell>
          <cell r="W1616">
            <v>1</v>
          </cell>
          <cell r="Y1616">
            <v>1</v>
          </cell>
          <cell r="Z1616">
            <v>156</v>
          </cell>
          <cell r="AA1616">
            <v>1</v>
          </cell>
        </row>
        <row r="1617">
          <cell r="I1617">
            <v>2114</v>
          </cell>
          <cell r="J1617">
            <v>22971.5351892</v>
          </cell>
          <cell r="P1617">
            <v>1</v>
          </cell>
          <cell r="Q1617">
            <v>1</v>
          </cell>
          <cell r="R1617">
            <v>1</v>
          </cell>
          <cell r="V1617">
            <v>1</v>
          </cell>
          <cell r="W1617">
            <v>5</v>
          </cell>
          <cell r="Y1617">
            <v>5</v>
          </cell>
          <cell r="Z1617">
            <v>364</v>
          </cell>
          <cell r="AA1617">
            <v>1</v>
          </cell>
        </row>
        <row r="1618">
          <cell r="I1618">
            <v>2116</v>
          </cell>
          <cell r="J1618">
            <v>21978.583467799999</v>
          </cell>
          <cell r="P1618">
            <v>10</v>
          </cell>
          <cell r="Q1618">
            <v>1</v>
          </cell>
          <cell r="R1618">
            <v>1</v>
          </cell>
          <cell r="V1618">
            <v>1</v>
          </cell>
          <cell r="W1618">
            <v>5</v>
          </cell>
          <cell r="Y1618">
            <v>1</v>
          </cell>
          <cell r="Z1618">
            <v>156</v>
          </cell>
          <cell r="AA1618">
            <v>1</v>
          </cell>
        </row>
        <row r="1619">
          <cell r="I1619">
            <v>2117</v>
          </cell>
          <cell r="J1619">
            <v>7299.9904716000001</v>
          </cell>
          <cell r="P1619">
            <v>8</v>
          </cell>
          <cell r="Q1619">
            <v>1</v>
          </cell>
          <cell r="R1619">
            <v>1</v>
          </cell>
          <cell r="V1619">
            <v>1</v>
          </cell>
          <cell r="W1619">
            <v>5</v>
          </cell>
          <cell r="Y1619">
            <v>1</v>
          </cell>
          <cell r="Z1619">
            <v>31.2</v>
          </cell>
          <cell r="AA1619">
            <v>1</v>
          </cell>
        </row>
        <row r="1620">
          <cell r="I1620">
            <v>2120</v>
          </cell>
          <cell r="J1620">
            <v>24921.096893599999</v>
          </cell>
          <cell r="P1620">
            <v>2</v>
          </cell>
          <cell r="Q1620">
            <v>1</v>
          </cell>
          <cell r="R1620">
            <v>1</v>
          </cell>
          <cell r="V1620">
            <v>1</v>
          </cell>
          <cell r="W1620">
            <v>1</v>
          </cell>
          <cell r="Y1620">
            <v>1</v>
          </cell>
          <cell r="Z1620">
            <v>1014</v>
          </cell>
          <cell r="AA1620">
            <v>1</v>
          </cell>
        </row>
        <row r="1621">
          <cell r="I1621">
            <v>2121</v>
          </cell>
          <cell r="J1621">
            <v>27241.636676499998</v>
          </cell>
          <cell r="P1621">
            <v>11</v>
          </cell>
          <cell r="Q1621">
            <v>1</v>
          </cell>
          <cell r="R1621">
            <v>1</v>
          </cell>
          <cell r="V1621">
            <v>1</v>
          </cell>
          <cell r="W1621">
            <v>5</v>
          </cell>
          <cell r="Y1621">
            <v>1</v>
          </cell>
          <cell r="Z1621">
            <v>156</v>
          </cell>
          <cell r="AA1621">
            <v>1</v>
          </cell>
        </row>
        <row r="1622">
          <cell r="I1622">
            <v>2122</v>
          </cell>
          <cell r="J1622">
            <v>3860.6209997000001</v>
          </cell>
          <cell r="P1622">
            <v>1</v>
          </cell>
          <cell r="Q1622">
            <v>1</v>
          </cell>
          <cell r="R1622">
            <v>1</v>
          </cell>
          <cell r="V1622">
            <v>1</v>
          </cell>
          <cell r="W1622">
            <v>5</v>
          </cell>
          <cell r="Y1622">
            <v>1</v>
          </cell>
          <cell r="Z1622">
            <v>156</v>
          </cell>
          <cell r="AA1622">
            <v>1</v>
          </cell>
        </row>
        <row r="1623">
          <cell r="I1623">
            <v>2123</v>
          </cell>
          <cell r="J1623">
            <v>28195.318648699998</v>
          </cell>
          <cell r="P1623">
            <v>4</v>
          </cell>
          <cell r="Q1623">
            <v>1</v>
          </cell>
          <cell r="R1623">
            <v>1</v>
          </cell>
          <cell r="V1623">
            <v>1</v>
          </cell>
          <cell r="W1623">
            <v>5</v>
          </cell>
          <cell r="Y1623">
            <v>5</v>
          </cell>
          <cell r="Z1623">
            <v>364</v>
          </cell>
          <cell r="AA1623">
            <v>1</v>
          </cell>
        </row>
        <row r="1624">
          <cell r="I1624">
            <v>2124</v>
          </cell>
          <cell r="J1624">
            <v>23269.251043</v>
          </cell>
          <cell r="P1624">
            <v>3</v>
          </cell>
          <cell r="Q1624">
            <v>1</v>
          </cell>
          <cell r="R1624">
            <v>1</v>
          </cell>
          <cell r="V1624">
            <v>1</v>
          </cell>
          <cell r="W1624">
            <v>1</v>
          </cell>
          <cell r="Y1624">
            <v>1</v>
          </cell>
          <cell r="Z1624">
            <v>156</v>
          </cell>
          <cell r="AA1624">
            <v>1</v>
          </cell>
        </row>
        <row r="1625">
          <cell r="I1625">
            <v>2125</v>
          </cell>
          <cell r="J1625">
            <v>29265.493549700001</v>
          </cell>
          <cell r="P1625">
            <v>4</v>
          </cell>
          <cell r="Q1625">
            <v>1</v>
          </cell>
          <cell r="R1625">
            <v>1</v>
          </cell>
          <cell r="V1625">
            <v>1</v>
          </cell>
          <cell r="W1625">
            <v>5</v>
          </cell>
          <cell r="Y1625">
            <v>5</v>
          </cell>
          <cell r="Z1625">
            <v>156</v>
          </cell>
          <cell r="AA1625">
            <v>1</v>
          </cell>
        </row>
        <row r="1626">
          <cell r="I1626">
            <v>2126</v>
          </cell>
          <cell r="J1626">
            <v>20053.912197000001</v>
          </cell>
          <cell r="P1626">
            <v>9</v>
          </cell>
          <cell r="Q1626">
            <v>1</v>
          </cell>
          <cell r="R1626">
            <v>1</v>
          </cell>
          <cell r="V1626">
            <v>1</v>
          </cell>
          <cell r="W1626">
            <v>5</v>
          </cell>
          <cell r="Y1626">
            <v>1</v>
          </cell>
          <cell r="Z1626">
            <v>156</v>
          </cell>
          <cell r="AA1626">
            <v>1</v>
          </cell>
        </row>
        <row r="1627">
          <cell r="I1627">
            <v>2127</v>
          </cell>
          <cell r="J1627">
            <v>52610.368618599998</v>
          </cell>
          <cell r="P1627">
            <v>5</v>
          </cell>
          <cell r="Q1627">
            <v>1</v>
          </cell>
          <cell r="R1627">
            <v>1</v>
          </cell>
          <cell r="V1627">
            <v>1</v>
          </cell>
          <cell r="W1627">
            <v>5</v>
          </cell>
          <cell r="Y1627">
            <v>1</v>
          </cell>
          <cell r="Z1627">
            <v>156</v>
          </cell>
          <cell r="AA1627">
            <v>0.75</v>
          </cell>
        </row>
        <row r="1628">
          <cell r="I1628">
            <v>2128</v>
          </cell>
          <cell r="J1628">
            <v>25500.613510300002</v>
          </cell>
          <cell r="P1628">
            <v>9</v>
          </cell>
          <cell r="Q1628">
            <v>1</v>
          </cell>
          <cell r="R1628">
            <v>1</v>
          </cell>
          <cell r="V1628">
            <v>1</v>
          </cell>
          <cell r="W1628">
            <v>5</v>
          </cell>
          <cell r="Y1628">
            <v>1</v>
          </cell>
          <cell r="Z1628">
            <v>156</v>
          </cell>
          <cell r="AA1628">
            <v>1</v>
          </cell>
        </row>
        <row r="1629">
          <cell r="I1629">
            <v>2129</v>
          </cell>
          <cell r="J1629">
            <v>26327.608724999998</v>
          </cell>
          <cell r="P1629">
            <v>1</v>
          </cell>
          <cell r="Q1629">
            <v>1</v>
          </cell>
          <cell r="R1629">
            <v>1</v>
          </cell>
          <cell r="V1629">
            <v>1</v>
          </cell>
          <cell r="W1629">
            <v>5</v>
          </cell>
          <cell r="Y1629">
            <v>5</v>
          </cell>
          <cell r="Z1629">
            <v>1014</v>
          </cell>
          <cell r="AA1629">
            <v>1</v>
          </cell>
        </row>
        <row r="1630">
          <cell r="I1630">
            <v>2130</v>
          </cell>
          <cell r="J1630">
            <v>24273.850862300002</v>
          </cell>
          <cell r="P1630">
            <v>3</v>
          </cell>
          <cell r="Q1630">
            <v>1</v>
          </cell>
          <cell r="R1630">
            <v>1</v>
          </cell>
          <cell r="V1630">
            <v>0</v>
          </cell>
          <cell r="W1630">
            <v>99</v>
          </cell>
          <cell r="Y1630">
            <v>1</v>
          </cell>
          <cell r="Z1630">
            <v>156</v>
          </cell>
          <cell r="AA1630">
            <v>0</v>
          </cell>
        </row>
        <row r="1631">
          <cell r="I1631">
            <v>2131</v>
          </cell>
          <cell r="J1631">
            <v>26217.354640199999</v>
          </cell>
          <cell r="P1631">
            <v>3</v>
          </cell>
          <cell r="Q1631">
            <v>1</v>
          </cell>
          <cell r="R1631">
            <v>1</v>
          </cell>
          <cell r="V1631">
            <v>1</v>
          </cell>
          <cell r="W1631">
            <v>5</v>
          </cell>
          <cell r="Y1631">
            <v>5</v>
          </cell>
          <cell r="Z1631">
            <v>650</v>
          </cell>
          <cell r="AA1631">
            <v>1</v>
          </cell>
        </row>
        <row r="1632">
          <cell r="I1632">
            <v>2132</v>
          </cell>
          <cell r="J1632">
            <v>31498.272012500001</v>
          </cell>
          <cell r="P1632">
            <v>10</v>
          </cell>
          <cell r="Q1632">
            <v>1</v>
          </cell>
          <cell r="R1632">
            <v>1</v>
          </cell>
          <cell r="V1632">
            <v>1</v>
          </cell>
          <cell r="W1632">
            <v>5</v>
          </cell>
          <cell r="Y1632">
            <v>1</v>
          </cell>
          <cell r="Z1632">
            <v>650</v>
          </cell>
          <cell r="AA1632">
            <v>1</v>
          </cell>
        </row>
        <row r="1633">
          <cell r="I1633">
            <v>2133</v>
          </cell>
          <cell r="J1633">
            <v>34570.335941999998</v>
          </cell>
          <cell r="P1633">
            <v>2</v>
          </cell>
          <cell r="Q1633">
            <v>1</v>
          </cell>
          <cell r="R1633">
            <v>1</v>
          </cell>
          <cell r="V1633">
            <v>0</v>
          </cell>
          <cell r="W1633">
            <v>99</v>
          </cell>
          <cell r="Y1633">
            <v>1</v>
          </cell>
          <cell r="Z1633">
            <v>156</v>
          </cell>
          <cell r="AA1633">
            <v>0</v>
          </cell>
        </row>
        <row r="1634">
          <cell r="I1634">
            <v>2134</v>
          </cell>
          <cell r="J1634">
            <v>26058.718748200001</v>
          </cell>
          <cell r="P1634">
            <v>3</v>
          </cell>
          <cell r="Q1634">
            <v>1</v>
          </cell>
          <cell r="R1634">
            <v>1</v>
          </cell>
          <cell r="V1634">
            <v>1</v>
          </cell>
          <cell r="W1634">
            <v>5</v>
          </cell>
          <cell r="Y1634">
            <v>1</v>
          </cell>
          <cell r="Z1634">
            <v>31.2</v>
          </cell>
          <cell r="AA1634">
            <v>1</v>
          </cell>
        </row>
        <row r="1635">
          <cell r="I1635">
            <v>2136</v>
          </cell>
          <cell r="J1635">
            <v>27192.6354259</v>
          </cell>
          <cell r="P1635">
            <v>5</v>
          </cell>
          <cell r="Q1635">
            <v>1</v>
          </cell>
          <cell r="R1635">
            <v>1</v>
          </cell>
          <cell r="V1635">
            <v>1</v>
          </cell>
          <cell r="W1635">
            <v>5</v>
          </cell>
          <cell r="Y1635">
            <v>5</v>
          </cell>
          <cell r="Z1635">
            <v>364</v>
          </cell>
          <cell r="AA1635">
            <v>1</v>
          </cell>
        </row>
        <row r="1636">
          <cell r="I1636">
            <v>2137</v>
          </cell>
          <cell r="J1636">
            <v>24273.850862300002</v>
          </cell>
          <cell r="P1636">
            <v>2</v>
          </cell>
          <cell r="Q1636">
            <v>1</v>
          </cell>
          <cell r="R1636">
            <v>1</v>
          </cell>
          <cell r="V1636">
            <v>1</v>
          </cell>
          <cell r="W1636">
            <v>1</v>
          </cell>
          <cell r="Y1636">
            <v>1</v>
          </cell>
          <cell r="Z1636">
            <v>156</v>
          </cell>
          <cell r="AA1636">
            <v>0.75</v>
          </cell>
        </row>
        <row r="1637">
          <cell r="I1637">
            <v>2138</v>
          </cell>
          <cell r="J1637">
            <v>25500.613510300002</v>
          </cell>
          <cell r="P1637">
            <v>6</v>
          </cell>
          <cell r="Q1637">
            <v>1</v>
          </cell>
          <cell r="R1637">
            <v>1</v>
          </cell>
          <cell r="V1637">
            <v>0</v>
          </cell>
          <cell r="W1637">
            <v>99</v>
          </cell>
          <cell r="Y1637">
            <v>1</v>
          </cell>
          <cell r="Z1637">
            <v>364</v>
          </cell>
          <cell r="AA1637">
            <v>0</v>
          </cell>
        </row>
        <row r="1638">
          <cell r="I1638">
            <v>2139</v>
          </cell>
          <cell r="J1638">
            <v>25955.156549700001</v>
          </cell>
          <cell r="P1638">
            <v>4</v>
          </cell>
          <cell r="Q1638">
            <v>1</v>
          </cell>
          <cell r="R1638">
            <v>1</v>
          </cell>
          <cell r="V1638">
            <v>1</v>
          </cell>
          <cell r="W1638">
            <v>1</v>
          </cell>
          <cell r="Y1638">
            <v>1</v>
          </cell>
          <cell r="Z1638">
            <v>364</v>
          </cell>
          <cell r="AA1638">
            <v>1</v>
          </cell>
        </row>
        <row r="1639">
          <cell r="I1639">
            <v>2140</v>
          </cell>
          <cell r="J1639">
            <v>30280.660022100001</v>
          </cell>
          <cell r="P1639">
            <v>5</v>
          </cell>
          <cell r="Q1639">
            <v>1</v>
          </cell>
          <cell r="R1639">
            <v>1</v>
          </cell>
          <cell r="V1639">
            <v>1</v>
          </cell>
          <cell r="W1639">
            <v>5</v>
          </cell>
          <cell r="Y1639">
            <v>1</v>
          </cell>
          <cell r="Z1639">
            <v>156</v>
          </cell>
          <cell r="AA1639">
            <v>1</v>
          </cell>
        </row>
        <row r="1640">
          <cell r="I1640">
            <v>2141</v>
          </cell>
          <cell r="J1640">
            <v>38653.922558099999</v>
          </cell>
          <cell r="P1640">
            <v>8</v>
          </cell>
          <cell r="Q1640">
            <v>1</v>
          </cell>
          <cell r="R1640">
            <v>1</v>
          </cell>
          <cell r="V1640">
            <v>1</v>
          </cell>
          <cell r="W1640">
            <v>5</v>
          </cell>
          <cell r="Y1640">
            <v>5</v>
          </cell>
          <cell r="Z1640">
            <v>364</v>
          </cell>
          <cell r="AA1640">
            <v>1</v>
          </cell>
        </row>
        <row r="1641">
          <cell r="I1641">
            <v>2142</v>
          </cell>
          <cell r="J1641">
            <v>38395.7628406</v>
          </cell>
          <cell r="P1641">
            <v>5</v>
          </cell>
          <cell r="Q1641">
            <v>1</v>
          </cell>
          <cell r="R1641">
            <v>1</v>
          </cell>
          <cell r="V1641">
            <v>1</v>
          </cell>
          <cell r="W1641">
            <v>1</v>
          </cell>
          <cell r="Y1641">
            <v>1</v>
          </cell>
          <cell r="Z1641">
            <v>156</v>
          </cell>
          <cell r="AA1641">
            <v>1</v>
          </cell>
        </row>
        <row r="1642">
          <cell r="I1642">
            <v>2143</v>
          </cell>
          <cell r="J1642">
            <v>26278.7322661</v>
          </cell>
          <cell r="P1642">
            <v>5</v>
          </cell>
          <cell r="Q1642">
            <v>1</v>
          </cell>
          <cell r="R1642">
            <v>1</v>
          </cell>
          <cell r="V1642">
            <v>1</v>
          </cell>
          <cell r="W1642">
            <v>5</v>
          </cell>
          <cell r="Y1642">
            <v>5</v>
          </cell>
          <cell r="Z1642">
            <v>364</v>
          </cell>
          <cell r="AA1642">
            <v>1</v>
          </cell>
        </row>
        <row r="1643">
          <cell r="I1643">
            <v>2144</v>
          </cell>
          <cell r="J1643">
            <v>24146.276477300002</v>
          </cell>
          <cell r="P1643">
            <v>9</v>
          </cell>
          <cell r="Q1643">
            <v>1</v>
          </cell>
          <cell r="R1643">
            <v>1</v>
          </cell>
          <cell r="V1643">
            <v>1</v>
          </cell>
          <cell r="W1643">
            <v>1</v>
          </cell>
          <cell r="Y1643">
            <v>1</v>
          </cell>
          <cell r="Z1643">
            <v>156</v>
          </cell>
          <cell r="AA1643">
            <v>1</v>
          </cell>
        </row>
        <row r="1644">
          <cell r="I1644">
            <v>2145</v>
          </cell>
          <cell r="J1644">
            <v>31785.431040399999</v>
          </cell>
          <cell r="P1644">
            <v>2</v>
          </cell>
          <cell r="Q1644">
            <v>1</v>
          </cell>
          <cell r="R1644">
            <v>1</v>
          </cell>
          <cell r="V1644">
            <v>1</v>
          </cell>
          <cell r="W1644">
            <v>1</v>
          </cell>
          <cell r="Y1644">
            <v>1</v>
          </cell>
          <cell r="Z1644">
            <v>156</v>
          </cell>
          <cell r="AA1644">
            <v>1</v>
          </cell>
        </row>
        <row r="1645">
          <cell r="I1645">
            <v>2146</v>
          </cell>
          <cell r="J1645">
            <v>30628.713585599999</v>
          </cell>
          <cell r="P1645">
            <v>2</v>
          </cell>
          <cell r="Q1645">
            <v>1</v>
          </cell>
          <cell r="R1645">
            <v>1</v>
          </cell>
          <cell r="V1645">
            <v>1</v>
          </cell>
          <cell r="W1645">
            <v>1</v>
          </cell>
          <cell r="Y1645">
            <v>1</v>
          </cell>
          <cell r="Z1645">
            <v>364</v>
          </cell>
          <cell r="AA1645">
            <v>1</v>
          </cell>
        </row>
        <row r="1646">
          <cell r="I1646">
            <v>2147</v>
          </cell>
          <cell r="J1646">
            <v>26420.843230900002</v>
          </cell>
          <cell r="P1646">
            <v>10</v>
          </cell>
          <cell r="Q1646">
            <v>1</v>
          </cell>
          <cell r="R1646">
            <v>1</v>
          </cell>
          <cell r="V1646">
            <v>1</v>
          </cell>
          <cell r="W1646">
            <v>5</v>
          </cell>
          <cell r="Y1646">
            <v>5</v>
          </cell>
          <cell r="Z1646">
            <v>156</v>
          </cell>
          <cell r="AA1646">
            <v>1</v>
          </cell>
        </row>
        <row r="1647">
          <cell r="I1647">
            <v>2148</v>
          </cell>
          <cell r="J1647">
            <v>32283.599925300001</v>
          </cell>
          <cell r="P1647">
            <v>6</v>
          </cell>
          <cell r="Q1647">
            <v>1</v>
          </cell>
          <cell r="R1647">
            <v>1</v>
          </cell>
          <cell r="V1647">
            <v>1</v>
          </cell>
          <cell r="W1647">
            <v>5</v>
          </cell>
          <cell r="Y1647">
            <v>5</v>
          </cell>
          <cell r="Z1647">
            <v>364</v>
          </cell>
          <cell r="AA1647">
            <v>1</v>
          </cell>
        </row>
        <row r="1648">
          <cell r="I1648">
            <v>2150</v>
          </cell>
          <cell r="J1648">
            <v>13303.094469</v>
          </cell>
          <cell r="P1648">
            <v>3</v>
          </cell>
          <cell r="Q1648">
            <v>1</v>
          </cell>
          <cell r="R1648">
            <v>1</v>
          </cell>
          <cell r="V1648">
            <v>1</v>
          </cell>
          <cell r="W1648">
            <v>5</v>
          </cell>
          <cell r="Y1648">
            <v>5</v>
          </cell>
          <cell r="Z1648">
            <v>650</v>
          </cell>
          <cell r="AA1648">
            <v>0.75</v>
          </cell>
        </row>
        <row r="1649">
          <cell r="I1649">
            <v>2151</v>
          </cell>
          <cell r="J1649">
            <v>15100.809937800001</v>
          </cell>
          <cell r="P1649">
            <v>1</v>
          </cell>
          <cell r="Q1649">
            <v>1</v>
          </cell>
          <cell r="R1649">
            <v>1</v>
          </cell>
          <cell r="V1649">
            <v>1</v>
          </cell>
          <cell r="W1649">
            <v>1</v>
          </cell>
          <cell r="Y1649">
            <v>1</v>
          </cell>
          <cell r="Z1649">
            <v>364</v>
          </cell>
          <cell r="AA1649">
            <v>1</v>
          </cell>
        </row>
        <row r="1650">
          <cell r="I1650">
            <v>2152</v>
          </cell>
          <cell r="J1650">
            <v>13299.2939687</v>
          </cell>
          <cell r="P1650">
            <v>3</v>
          </cell>
          <cell r="Q1650">
            <v>1</v>
          </cell>
          <cell r="R1650">
            <v>1</v>
          </cell>
          <cell r="V1650">
            <v>1</v>
          </cell>
          <cell r="W1650">
            <v>5</v>
          </cell>
          <cell r="Y1650">
            <v>5</v>
          </cell>
          <cell r="Z1650">
            <v>1014</v>
          </cell>
          <cell r="AA1650">
            <v>1</v>
          </cell>
        </row>
        <row r="1651">
          <cell r="I1651">
            <v>2153</v>
          </cell>
          <cell r="J1651">
            <v>20537.277080100001</v>
          </cell>
          <cell r="P1651">
            <v>1</v>
          </cell>
          <cell r="Q1651">
            <v>1</v>
          </cell>
          <cell r="R1651">
            <v>1</v>
          </cell>
          <cell r="V1651">
            <v>1</v>
          </cell>
          <cell r="W1651">
            <v>5</v>
          </cell>
          <cell r="Y1651">
            <v>1</v>
          </cell>
          <cell r="Z1651">
            <v>364</v>
          </cell>
          <cell r="AA1651">
            <v>1</v>
          </cell>
        </row>
        <row r="1652">
          <cell r="I1652">
            <v>2154</v>
          </cell>
          <cell r="J1652">
            <v>22464.6060282</v>
          </cell>
          <cell r="P1652">
            <v>4</v>
          </cell>
          <cell r="Q1652">
            <v>1</v>
          </cell>
          <cell r="R1652">
            <v>1</v>
          </cell>
          <cell r="V1652">
            <v>1</v>
          </cell>
          <cell r="W1652">
            <v>5</v>
          </cell>
          <cell r="Y1652">
            <v>1</v>
          </cell>
          <cell r="Z1652">
            <v>364</v>
          </cell>
          <cell r="AA1652">
            <v>1</v>
          </cell>
        </row>
        <row r="1653">
          <cell r="I1653">
            <v>2155</v>
          </cell>
          <cell r="J1653">
            <v>24261.8102616</v>
          </cell>
          <cell r="P1653">
            <v>1</v>
          </cell>
          <cell r="Q1653">
            <v>1</v>
          </cell>
          <cell r="R1653">
            <v>1</v>
          </cell>
          <cell r="V1653">
            <v>1</v>
          </cell>
          <cell r="W1653">
            <v>1</v>
          </cell>
          <cell r="Y1653">
            <v>1</v>
          </cell>
          <cell r="Z1653">
            <v>364</v>
          </cell>
          <cell r="AA1653">
            <v>1</v>
          </cell>
        </row>
        <row r="1654">
          <cell r="I1654">
            <v>2156</v>
          </cell>
          <cell r="J1654">
            <v>22447.805410100002</v>
          </cell>
          <cell r="P1654">
            <v>5</v>
          </cell>
          <cell r="Q1654">
            <v>1</v>
          </cell>
          <cell r="R1654">
            <v>1</v>
          </cell>
          <cell r="V1654">
            <v>1</v>
          </cell>
          <cell r="W1654">
            <v>1</v>
          </cell>
          <cell r="Y1654">
            <v>1</v>
          </cell>
          <cell r="Z1654">
            <v>156</v>
          </cell>
          <cell r="AA1654">
            <v>1</v>
          </cell>
        </row>
        <row r="1655">
          <cell r="I1655">
            <v>2157</v>
          </cell>
          <cell r="J1655">
            <v>36885.184503199998</v>
          </cell>
          <cell r="P1655">
            <v>1</v>
          </cell>
          <cell r="Q1655">
            <v>1</v>
          </cell>
          <cell r="R1655">
            <v>1</v>
          </cell>
          <cell r="V1655">
            <v>1</v>
          </cell>
          <cell r="W1655">
            <v>5</v>
          </cell>
          <cell r="Y1655">
            <v>5</v>
          </cell>
          <cell r="Z1655">
            <v>156</v>
          </cell>
          <cell r="AA1655">
            <v>0.75</v>
          </cell>
        </row>
        <row r="1656">
          <cell r="I1656">
            <v>2158</v>
          </cell>
          <cell r="J1656">
            <v>15442.964841200001</v>
          </cell>
          <cell r="P1656">
            <v>3</v>
          </cell>
          <cell r="Q1656">
            <v>1</v>
          </cell>
          <cell r="R1656">
            <v>1</v>
          </cell>
          <cell r="V1656">
            <v>1</v>
          </cell>
          <cell r="W1656">
            <v>1</v>
          </cell>
          <cell r="Y1656">
            <v>1</v>
          </cell>
          <cell r="Z1656">
            <v>156</v>
          </cell>
          <cell r="AA1656">
            <v>1</v>
          </cell>
        </row>
        <row r="1657">
          <cell r="I1657">
            <v>2160</v>
          </cell>
          <cell r="J1657">
            <v>25636.091830000001</v>
          </cell>
          <cell r="P1657">
            <v>1</v>
          </cell>
          <cell r="Q1657">
            <v>1</v>
          </cell>
          <cell r="R1657">
            <v>1</v>
          </cell>
          <cell r="V1657">
            <v>1</v>
          </cell>
          <cell r="W1657">
            <v>5</v>
          </cell>
          <cell r="Y1657">
            <v>1</v>
          </cell>
          <cell r="Z1657">
            <v>364</v>
          </cell>
          <cell r="AA1657">
            <v>0.75</v>
          </cell>
        </row>
        <row r="1658">
          <cell r="I1658">
            <v>2162</v>
          </cell>
          <cell r="J1658">
            <v>26362.7426122</v>
          </cell>
          <cell r="P1658">
            <v>7</v>
          </cell>
          <cell r="Q1658">
            <v>1</v>
          </cell>
          <cell r="R1658">
            <v>1</v>
          </cell>
          <cell r="V1658">
            <v>1</v>
          </cell>
          <cell r="W1658">
            <v>5</v>
          </cell>
          <cell r="Y1658">
            <v>5</v>
          </cell>
          <cell r="Z1658">
            <v>364</v>
          </cell>
          <cell r="AA1658">
            <v>1</v>
          </cell>
        </row>
        <row r="1659">
          <cell r="I1659">
            <v>2163</v>
          </cell>
          <cell r="J1659">
            <v>29626.088035199999</v>
          </cell>
          <cell r="P1659">
            <v>2</v>
          </cell>
          <cell r="Q1659">
            <v>1</v>
          </cell>
          <cell r="R1659">
            <v>1</v>
          </cell>
          <cell r="V1659">
            <v>1</v>
          </cell>
          <cell r="W1659">
            <v>1</v>
          </cell>
          <cell r="Y1659">
            <v>1</v>
          </cell>
          <cell r="Z1659">
            <v>31.2</v>
          </cell>
          <cell r="AA1659">
            <v>0.75</v>
          </cell>
        </row>
        <row r="1660">
          <cell r="I1660">
            <v>2165</v>
          </cell>
          <cell r="J1660">
            <v>29638.015709700001</v>
          </cell>
          <cell r="P1660">
            <v>5</v>
          </cell>
          <cell r="Q1660">
            <v>1</v>
          </cell>
          <cell r="R1660">
            <v>1</v>
          </cell>
          <cell r="V1660">
            <v>1</v>
          </cell>
          <cell r="W1660">
            <v>5</v>
          </cell>
          <cell r="Y1660">
            <v>5</v>
          </cell>
          <cell r="Z1660">
            <v>364</v>
          </cell>
          <cell r="AA1660">
            <v>1</v>
          </cell>
        </row>
        <row r="1661">
          <cell r="I1661">
            <v>2166</v>
          </cell>
          <cell r="J1661">
            <v>21455.007235199999</v>
          </cell>
          <cell r="P1661">
            <v>5</v>
          </cell>
          <cell r="Q1661">
            <v>1</v>
          </cell>
          <cell r="R1661">
            <v>1</v>
          </cell>
          <cell r="V1661">
            <v>1</v>
          </cell>
          <cell r="W1661">
            <v>5</v>
          </cell>
          <cell r="Y1661">
            <v>5</v>
          </cell>
          <cell r="Z1661">
            <v>156</v>
          </cell>
          <cell r="AA1661">
            <v>1</v>
          </cell>
        </row>
        <row r="1662">
          <cell r="I1662">
            <v>2168</v>
          </cell>
          <cell r="J1662">
            <v>13506.628578100001</v>
          </cell>
          <cell r="P1662">
            <v>1</v>
          </cell>
          <cell r="Q1662">
            <v>1</v>
          </cell>
          <cell r="R1662">
            <v>1</v>
          </cell>
          <cell r="V1662">
            <v>1</v>
          </cell>
          <cell r="W1662">
            <v>1</v>
          </cell>
          <cell r="Y1662">
            <v>1</v>
          </cell>
          <cell r="Z1662">
            <v>364</v>
          </cell>
          <cell r="AA1662">
            <v>1</v>
          </cell>
        </row>
        <row r="1663">
          <cell r="I1663">
            <v>2170</v>
          </cell>
          <cell r="J1663">
            <v>26330.6011899</v>
          </cell>
          <cell r="P1663">
            <v>9</v>
          </cell>
          <cell r="Q1663">
            <v>1</v>
          </cell>
          <cell r="R1663">
            <v>1</v>
          </cell>
          <cell r="V1663">
            <v>1</v>
          </cell>
          <cell r="W1663">
            <v>1</v>
          </cell>
          <cell r="Y1663">
            <v>1</v>
          </cell>
          <cell r="Z1663">
            <v>650</v>
          </cell>
          <cell r="AA1663">
            <v>1</v>
          </cell>
        </row>
        <row r="1664">
          <cell r="I1664">
            <v>2172</v>
          </cell>
          <cell r="J1664">
            <v>30571.852247499999</v>
          </cell>
          <cell r="P1664">
            <v>2</v>
          </cell>
          <cell r="Q1664">
            <v>1</v>
          </cell>
          <cell r="R1664">
            <v>1</v>
          </cell>
          <cell r="V1664">
            <v>1</v>
          </cell>
          <cell r="W1664">
            <v>5</v>
          </cell>
          <cell r="Y1664">
            <v>1</v>
          </cell>
          <cell r="Z1664">
            <v>156</v>
          </cell>
          <cell r="AA1664">
            <v>0.75</v>
          </cell>
        </row>
        <row r="1665">
          <cell r="I1665">
            <v>2173</v>
          </cell>
          <cell r="J1665">
            <v>26075.6713409</v>
          </cell>
          <cell r="P1665">
            <v>10</v>
          </cell>
          <cell r="Q1665">
            <v>1</v>
          </cell>
          <cell r="R1665">
            <v>1</v>
          </cell>
          <cell r="V1665">
            <v>1</v>
          </cell>
          <cell r="W1665">
            <v>5</v>
          </cell>
          <cell r="Y1665">
            <v>5</v>
          </cell>
          <cell r="Z1665">
            <v>156</v>
          </cell>
          <cell r="AA1665">
            <v>1</v>
          </cell>
        </row>
        <row r="1666">
          <cell r="I1666">
            <v>2175</v>
          </cell>
          <cell r="J1666">
            <v>27419.364872999999</v>
          </cell>
          <cell r="P1666">
            <v>4</v>
          </cell>
          <cell r="Q1666">
            <v>1</v>
          </cell>
          <cell r="R1666">
            <v>1</v>
          </cell>
          <cell r="V1666">
            <v>1</v>
          </cell>
          <cell r="W1666">
            <v>5</v>
          </cell>
          <cell r="Y1666">
            <v>5</v>
          </cell>
          <cell r="Z1666">
            <v>650</v>
          </cell>
          <cell r="AA1666">
            <v>1</v>
          </cell>
        </row>
        <row r="1667">
          <cell r="I1667">
            <v>2177</v>
          </cell>
          <cell r="J1667">
            <v>32734.113142300001</v>
          </cell>
          <cell r="P1667">
            <v>3</v>
          </cell>
          <cell r="Q1667">
            <v>1</v>
          </cell>
          <cell r="R1667">
            <v>1</v>
          </cell>
          <cell r="V1667">
            <v>1</v>
          </cell>
          <cell r="W1667">
            <v>5</v>
          </cell>
          <cell r="Y1667">
            <v>1</v>
          </cell>
          <cell r="Z1667">
            <v>31.2</v>
          </cell>
          <cell r="AA1667">
            <v>0.75</v>
          </cell>
        </row>
        <row r="1668">
          <cell r="I1668">
            <v>2178</v>
          </cell>
          <cell r="J1668">
            <v>23378.834268099999</v>
          </cell>
          <cell r="P1668">
            <v>1</v>
          </cell>
          <cell r="Q1668">
            <v>1</v>
          </cell>
          <cell r="R1668">
            <v>1</v>
          </cell>
          <cell r="V1668">
            <v>1</v>
          </cell>
          <cell r="W1668">
            <v>5</v>
          </cell>
          <cell r="Y1668">
            <v>5</v>
          </cell>
          <cell r="Z1668">
            <v>364</v>
          </cell>
          <cell r="AA1668">
            <v>0.75</v>
          </cell>
        </row>
        <row r="1669">
          <cell r="I1669">
            <v>2181</v>
          </cell>
          <cell r="J1669">
            <v>27445.7094325</v>
          </cell>
          <cell r="P1669">
            <v>9</v>
          </cell>
          <cell r="Q1669">
            <v>1</v>
          </cell>
          <cell r="R1669">
            <v>1</v>
          </cell>
          <cell r="V1669">
            <v>1</v>
          </cell>
          <cell r="W1669">
            <v>5</v>
          </cell>
          <cell r="Y1669">
            <v>5</v>
          </cell>
          <cell r="Z1669">
            <v>31.2</v>
          </cell>
          <cell r="AA1669">
            <v>1</v>
          </cell>
        </row>
        <row r="1670">
          <cell r="I1670">
            <v>2182</v>
          </cell>
          <cell r="J1670">
            <v>23269.251043</v>
          </cell>
          <cell r="P1670">
            <v>6</v>
          </cell>
          <cell r="Q1670">
            <v>1</v>
          </cell>
          <cell r="R1670">
            <v>1</v>
          </cell>
          <cell r="V1670">
            <v>1</v>
          </cell>
          <cell r="W1670">
            <v>5</v>
          </cell>
          <cell r="Y1670">
            <v>5</v>
          </cell>
          <cell r="Z1670">
            <v>364</v>
          </cell>
          <cell r="AA1670">
            <v>0.75</v>
          </cell>
        </row>
        <row r="1671">
          <cell r="I1671">
            <v>2183</v>
          </cell>
          <cell r="J1671">
            <v>30293.0647728</v>
          </cell>
          <cell r="P1671">
            <v>5</v>
          </cell>
          <cell r="Q1671">
            <v>1</v>
          </cell>
          <cell r="R1671">
            <v>1</v>
          </cell>
          <cell r="V1671">
            <v>1</v>
          </cell>
          <cell r="W1671">
            <v>1</v>
          </cell>
          <cell r="Y1671">
            <v>1</v>
          </cell>
          <cell r="Z1671">
            <v>364</v>
          </cell>
          <cell r="AA1671">
            <v>1</v>
          </cell>
        </row>
        <row r="1672">
          <cell r="I1672">
            <v>2184</v>
          </cell>
          <cell r="J1672">
            <v>4762.1851446999999</v>
          </cell>
          <cell r="P1672">
            <v>9</v>
          </cell>
          <cell r="Q1672">
            <v>1</v>
          </cell>
          <cell r="R1672">
            <v>1</v>
          </cell>
          <cell r="V1672">
            <v>1</v>
          </cell>
          <cell r="W1672">
            <v>5</v>
          </cell>
          <cell r="Y1672">
            <v>5</v>
          </cell>
          <cell r="Z1672">
            <v>156</v>
          </cell>
          <cell r="AA1672">
            <v>1</v>
          </cell>
        </row>
        <row r="1673">
          <cell r="I1673">
            <v>2186</v>
          </cell>
          <cell r="J1673">
            <v>7299.9904716000001</v>
          </cell>
          <cell r="P1673">
            <v>2</v>
          </cell>
          <cell r="Q1673">
            <v>1</v>
          </cell>
          <cell r="R1673">
            <v>1</v>
          </cell>
          <cell r="V1673">
            <v>1</v>
          </cell>
          <cell r="W1673">
            <v>5</v>
          </cell>
          <cell r="Y1673">
            <v>1</v>
          </cell>
          <cell r="Z1673">
            <v>156</v>
          </cell>
          <cell r="AA1673">
            <v>0.75</v>
          </cell>
        </row>
        <row r="1674">
          <cell r="I1674">
            <v>2187</v>
          </cell>
          <cell r="J1674">
            <v>14399.168643200001</v>
          </cell>
          <cell r="P1674">
            <v>1</v>
          </cell>
          <cell r="Q1674">
            <v>1</v>
          </cell>
          <cell r="R1674">
            <v>1</v>
          </cell>
          <cell r="V1674">
            <v>1</v>
          </cell>
          <cell r="W1674">
            <v>5</v>
          </cell>
          <cell r="Y1674">
            <v>1</v>
          </cell>
          <cell r="Z1674">
            <v>156</v>
          </cell>
          <cell r="AA1674">
            <v>0.75</v>
          </cell>
        </row>
        <row r="1675">
          <cell r="I1675">
            <v>2188</v>
          </cell>
          <cell r="J1675">
            <v>28486.367099300001</v>
          </cell>
          <cell r="P1675">
            <v>10</v>
          </cell>
          <cell r="Q1675">
            <v>1</v>
          </cell>
          <cell r="R1675">
            <v>1</v>
          </cell>
          <cell r="V1675">
            <v>1</v>
          </cell>
          <cell r="W1675">
            <v>5</v>
          </cell>
          <cell r="Y1675">
            <v>5</v>
          </cell>
          <cell r="Z1675">
            <v>156</v>
          </cell>
          <cell r="AA1675">
            <v>0.75</v>
          </cell>
        </row>
        <row r="1676">
          <cell r="I1676">
            <v>2189</v>
          </cell>
          <cell r="J1676">
            <v>22392.435719699999</v>
          </cell>
          <cell r="P1676">
            <v>9</v>
          </cell>
          <cell r="Q1676">
            <v>1</v>
          </cell>
          <cell r="R1676">
            <v>1</v>
          </cell>
          <cell r="V1676">
            <v>1</v>
          </cell>
          <cell r="W1676">
            <v>5</v>
          </cell>
          <cell r="Y1676">
            <v>1</v>
          </cell>
          <cell r="Z1676">
            <v>156</v>
          </cell>
          <cell r="AA1676">
            <v>1</v>
          </cell>
        </row>
        <row r="1677">
          <cell r="I1677">
            <v>2190</v>
          </cell>
          <cell r="J1677">
            <v>27150.902830899999</v>
          </cell>
          <cell r="P1677">
            <v>9</v>
          </cell>
          <cell r="Q1677">
            <v>1</v>
          </cell>
          <cell r="R1677">
            <v>1</v>
          </cell>
          <cell r="V1677">
            <v>1</v>
          </cell>
          <cell r="W1677">
            <v>5</v>
          </cell>
          <cell r="Y1677">
            <v>1</v>
          </cell>
          <cell r="Z1677">
            <v>364</v>
          </cell>
          <cell r="AA1677">
            <v>1</v>
          </cell>
        </row>
        <row r="1678">
          <cell r="I1678">
            <v>2191</v>
          </cell>
          <cell r="J1678">
            <v>5763.5543864000001</v>
          </cell>
          <cell r="P1678">
            <v>5</v>
          </cell>
          <cell r="Q1678">
            <v>1</v>
          </cell>
          <cell r="R1678">
            <v>1</v>
          </cell>
          <cell r="V1678">
            <v>1</v>
          </cell>
          <cell r="W1678">
            <v>5</v>
          </cell>
          <cell r="Y1678">
            <v>3</v>
          </cell>
          <cell r="Z1678">
            <v>364</v>
          </cell>
          <cell r="AA1678">
            <v>1</v>
          </cell>
        </row>
        <row r="1679">
          <cell r="I1679">
            <v>2192</v>
          </cell>
          <cell r="J1679">
            <v>17848.9954679</v>
          </cell>
          <cell r="P1679">
            <v>4</v>
          </cell>
          <cell r="Q1679">
            <v>1</v>
          </cell>
          <cell r="R1679">
            <v>1</v>
          </cell>
          <cell r="V1679">
            <v>1</v>
          </cell>
          <cell r="W1679">
            <v>5</v>
          </cell>
          <cell r="Y1679">
            <v>1</v>
          </cell>
          <cell r="Z1679">
            <v>156</v>
          </cell>
          <cell r="AA1679">
            <v>1</v>
          </cell>
        </row>
        <row r="1680">
          <cell r="I1680">
            <v>2193</v>
          </cell>
          <cell r="J1680">
            <v>26859.482417499999</v>
          </cell>
          <cell r="P1680">
            <v>5</v>
          </cell>
          <cell r="Q1680">
            <v>1</v>
          </cell>
          <cell r="R1680">
            <v>1</v>
          </cell>
          <cell r="V1680">
            <v>1</v>
          </cell>
          <cell r="W1680">
            <v>1</v>
          </cell>
          <cell r="Y1680">
            <v>1</v>
          </cell>
          <cell r="Z1680">
            <v>156</v>
          </cell>
          <cell r="AA1680">
            <v>1</v>
          </cell>
        </row>
        <row r="1681">
          <cell r="I1681">
            <v>2195</v>
          </cell>
          <cell r="J1681">
            <v>25792.263649100001</v>
          </cell>
          <cell r="P1681">
            <v>8</v>
          </cell>
          <cell r="Q1681">
            <v>1</v>
          </cell>
          <cell r="R1681">
            <v>1</v>
          </cell>
          <cell r="V1681">
            <v>1</v>
          </cell>
          <cell r="W1681">
            <v>1</v>
          </cell>
          <cell r="Y1681">
            <v>1</v>
          </cell>
          <cell r="Z1681">
            <v>156</v>
          </cell>
          <cell r="AA1681">
            <v>1</v>
          </cell>
        </row>
        <row r="1682">
          <cell r="I1682">
            <v>2196</v>
          </cell>
          <cell r="J1682">
            <v>4512.4034018000002</v>
          </cell>
          <cell r="P1682">
            <v>10</v>
          </cell>
          <cell r="Q1682">
            <v>1</v>
          </cell>
          <cell r="R1682">
            <v>1</v>
          </cell>
          <cell r="V1682">
            <v>1</v>
          </cell>
          <cell r="W1682">
            <v>5</v>
          </cell>
          <cell r="Y1682">
            <v>1</v>
          </cell>
          <cell r="Z1682">
            <v>650</v>
          </cell>
          <cell r="AA1682">
            <v>1</v>
          </cell>
        </row>
        <row r="1683">
          <cell r="I1683">
            <v>2197</v>
          </cell>
          <cell r="J1683">
            <v>29637.1076201</v>
          </cell>
          <cell r="P1683">
            <v>3</v>
          </cell>
          <cell r="Q1683">
            <v>1</v>
          </cell>
          <cell r="R1683">
            <v>1</v>
          </cell>
          <cell r="V1683">
            <v>1</v>
          </cell>
          <cell r="W1683">
            <v>5</v>
          </cell>
          <cell r="Y1683">
            <v>1</v>
          </cell>
          <cell r="Z1683">
            <v>364</v>
          </cell>
          <cell r="AA1683">
            <v>1</v>
          </cell>
        </row>
        <row r="1684">
          <cell r="I1684">
            <v>2198</v>
          </cell>
          <cell r="J1684">
            <v>29066.958494400002</v>
          </cell>
          <cell r="P1684">
            <v>4</v>
          </cell>
          <cell r="Q1684">
            <v>1</v>
          </cell>
          <cell r="R1684">
            <v>1</v>
          </cell>
          <cell r="V1684">
            <v>1</v>
          </cell>
          <cell r="W1684">
            <v>5</v>
          </cell>
          <cell r="Y1684">
            <v>3</v>
          </cell>
          <cell r="Z1684">
            <v>156</v>
          </cell>
          <cell r="AA1684">
            <v>1</v>
          </cell>
        </row>
        <row r="1685">
          <cell r="I1685">
            <v>2199</v>
          </cell>
          <cell r="J1685">
            <v>13422.9421669</v>
          </cell>
          <cell r="P1685">
            <v>1</v>
          </cell>
          <cell r="Q1685">
            <v>1</v>
          </cell>
          <cell r="R1685">
            <v>1</v>
          </cell>
          <cell r="V1685">
            <v>1</v>
          </cell>
          <cell r="W1685">
            <v>5</v>
          </cell>
          <cell r="Y1685">
            <v>3</v>
          </cell>
          <cell r="Z1685">
            <v>364</v>
          </cell>
          <cell r="AA1685">
            <v>1</v>
          </cell>
        </row>
        <row r="1686">
          <cell r="I1686">
            <v>2200</v>
          </cell>
          <cell r="J1686">
            <v>31433.2326613</v>
          </cell>
          <cell r="P1686">
            <v>9</v>
          </cell>
          <cell r="Q1686">
            <v>1</v>
          </cell>
          <cell r="R1686">
            <v>1</v>
          </cell>
          <cell r="V1686">
            <v>1</v>
          </cell>
          <cell r="W1686">
            <v>5</v>
          </cell>
          <cell r="Y1686">
            <v>5</v>
          </cell>
          <cell r="Z1686">
            <v>650</v>
          </cell>
          <cell r="AA1686">
            <v>1</v>
          </cell>
        </row>
        <row r="1687">
          <cell r="I1687">
            <v>2201</v>
          </cell>
          <cell r="J1687">
            <v>25059.85657</v>
          </cell>
          <cell r="P1687">
            <v>5</v>
          </cell>
          <cell r="Q1687">
            <v>1</v>
          </cell>
          <cell r="R1687">
            <v>1</v>
          </cell>
          <cell r="V1687">
            <v>1</v>
          </cell>
          <cell r="W1687">
            <v>5</v>
          </cell>
          <cell r="Y1687">
            <v>5</v>
          </cell>
          <cell r="Z1687">
            <v>156</v>
          </cell>
          <cell r="AA1687">
            <v>1</v>
          </cell>
        </row>
        <row r="1688">
          <cell r="I1688">
            <v>2202</v>
          </cell>
          <cell r="J1688">
            <v>52518.228749499998</v>
          </cell>
          <cell r="P1688">
            <v>12</v>
          </cell>
          <cell r="Q1688">
            <v>1</v>
          </cell>
          <cell r="R1688">
            <v>1</v>
          </cell>
          <cell r="V1688">
            <v>1</v>
          </cell>
          <cell r="W1688">
            <v>5</v>
          </cell>
          <cell r="Y1688">
            <v>5</v>
          </cell>
          <cell r="Z1688">
            <v>1014</v>
          </cell>
          <cell r="AA1688">
            <v>1</v>
          </cell>
        </row>
        <row r="1689">
          <cell r="I1689">
            <v>2203</v>
          </cell>
          <cell r="J1689">
            <v>32930.463918300004</v>
          </cell>
          <cell r="P1689">
            <v>6</v>
          </cell>
          <cell r="Q1689">
            <v>1</v>
          </cell>
          <cell r="R1689">
            <v>1</v>
          </cell>
          <cell r="V1689">
            <v>1</v>
          </cell>
          <cell r="W1689">
            <v>5</v>
          </cell>
          <cell r="Y1689">
            <v>5</v>
          </cell>
          <cell r="Z1689">
            <v>156</v>
          </cell>
          <cell r="AA1689">
            <v>1</v>
          </cell>
        </row>
        <row r="1690">
          <cell r="I1690">
            <v>2204</v>
          </cell>
          <cell r="J1690">
            <v>28252.941146100002</v>
          </cell>
          <cell r="P1690">
            <v>9</v>
          </cell>
          <cell r="Q1690">
            <v>1</v>
          </cell>
          <cell r="R1690">
            <v>1</v>
          </cell>
          <cell r="V1690">
            <v>1</v>
          </cell>
          <cell r="W1690">
            <v>5</v>
          </cell>
          <cell r="Y1690">
            <v>1</v>
          </cell>
          <cell r="Z1690">
            <v>156</v>
          </cell>
          <cell r="AA1690">
            <v>1</v>
          </cell>
        </row>
        <row r="1691">
          <cell r="I1691">
            <v>2205</v>
          </cell>
          <cell r="J1691">
            <v>25292.6641772</v>
          </cell>
          <cell r="P1691">
            <v>5</v>
          </cell>
          <cell r="Q1691">
            <v>1</v>
          </cell>
          <cell r="R1691">
            <v>1</v>
          </cell>
          <cell r="V1691">
            <v>1</v>
          </cell>
          <cell r="W1691">
            <v>5</v>
          </cell>
          <cell r="Y1691">
            <v>1</v>
          </cell>
          <cell r="Z1691">
            <v>156</v>
          </cell>
          <cell r="AA1691">
            <v>1</v>
          </cell>
        </row>
        <row r="1692">
          <cell r="I1692">
            <v>2206</v>
          </cell>
          <cell r="J1692">
            <v>26216.8436979</v>
          </cell>
          <cell r="P1692">
            <v>5</v>
          </cell>
          <cell r="Q1692">
            <v>1</v>
          </cell>
          <cell r="R1692">
            <v>1</v>
          </cell>
          <cell r="V1692">
            <v>1</v>
          </cell>
          <cell r="W1692">
            <v>5</v>
          </cell>
          <cell r="Y1692">
            <v>5</v>
          </cell>
          <cell r="Z1692">
            <v>650</v>
          </cell>
          <cell r="AA1692">
            <v>1</v>
          </cell>
        </row>
        <row r="1693">
          <cell r="I1693">
            <v>2207</v>
          </cell>
          <cell r="J1693">
            <v>21770.726969899999</v>
          </cell>
          <cell r="P1693">
            <v>5</v>
          </cell>
          <cell r="Q1693">
            <v>1</v>
          </cell>
          <cell r="R1693">
            <v>1</v>
          </cell>
          <cell r="V1693">
            <v>1</v>
          </cell>
          <cell r="W1693">
            <v>5</v>
          </cell>
          <cell r="Y1693">
            <v>5</v>
          </cell>
          <cell r="Z1693">
            <v>364</v>
          </cell>
          <cell r="AA1693">
            <v>1</v>
          </cell>
        </row>
        <row r="1694">
          <cell r="I1694">
            <v>2208</v>
          </cell>
          <cell r="J1694">
            <v>36144.226296399996</v>
          </cell>
          <cell r="P1694">
            <v>5</v>
          </cell>
          <cell r="Q1694">
            <v>1</v>
          </cell>
          <cell r="R1694">
            <v>1</v>
          </cell>
          <cell r="V1694">
            <v>1</v>
          </cell>
          <cell r="W1694">
            <v>5</v>
          </cell>
          <cell r="Y1694">
            <v>1</v>
          </cell>
          <cell r="Z1694">
            <v>650</v>
          </cell>
          <cell r="AA1694">
            <v>1</v>
          </cell>
        </row>
        <row r="1695">
          <cell r="I1695">
            <v>2211</v>
          </cell>
          <cell r="J1695">
            <v>12754.8680891</v>
          </cell>
          <cell r="P1695">
            <v>6</v>
          </cell>
          <cell r="Q1695">
            <v>1</v>
          </cell>
          <cell r="R1695">
            <v>1</v>
          </cell>
          <cell r="V1695">
            <v>0</v>
          </cell>
          <cell r="W1695">
            <v>99</v>
          </cell>
          <cell r="Y1695">
            <v>2</v>
          </cell>
          <cell r="Z1695">
            <v>156</v>
          </cell>
          <cell r="AA1695">
            <v>0</v>
          </cell>
        </row>
        <row r="1696">
          <cell r="I1696">
            <v>2212</v>
          </cell>
          <cell r="J1696">
            <v>22807.338338599999</v>
          </cell>
          <cell r="P1696">
            <v>7</v>
          </cell>
          <cell r="Q1696">
            <v>1</v>
          </cell>
          <cell r="R1696">
            <v>1</v>
          </cell>
          <cell r="V1696">
            <v>1</v>
          </cell>
          <cell r="W1696">
            <v>5</v>
          </cell>
          <cell r="Y1696">
            <v>1</v>
          </cell>
          <cell r="Z1696">
            <v>156</v>
          </cell>
          <cell r="AA1696">
            <v>1</v>
          </cell>
        </row>
        <row r="1697">
          <cell r="I1697">
            <v>2214</v>
          </cell>
          <cell r="J1697">
            <v>52342.5539049</v>
          </cell>
          <cell r="P1697">
            <v>5</v>
          </cell>
          <cell r="Q1697">
            <v>1</v>
          </cell>
          <cell r="R1697">
            <v>1</v>
          </cell>
          <cell r="V1697">
            <v>1</v>
          </cell>
          <cell r="W1697">
            <v>5</v>
          </cell>
          <cell r="Y1697">
            <v>5</v>
          </cell>
          <cell r="Z1697">
            <v>156</v>
          </cell>
          <cell r="AA1697">
            <v>1</v>
          </cell>
        </row>
        <row r="1698">
          <cell r="I1698">
            <v>2215</v>
          </cell>
          <cell r="J1698">
            <v>31449.167621100001</v>
          </cell>
          <cell r="P1698">
            <v>4</v>
          </cell>
          <cell r="Q1698">
            <v>1</v>
          </cell>
          <cell r="R1698">
            <v>1</v>
          </cell>
          <cell r="V1698">
            <v>1</v>
          </cell>
          <cell r="W1698">
            <v>1</v>
          </cell>
          <cell r="Y1698">
            <v>1</v>
          </cell>
          <cell r="Z1698">
            <v>156</v>
          </cell>
          <cell r="AA1698">
            <v>1</v>
          </cell>
        </row>
        <row r="1699">
          <cell r="I1699">
            <v>2216</v>
          </cell>
          <cell r="J1699">
            <v>17036.811211799999</v>
          </cell>
          <cell r="P1699">
            <v>3</v>
          </cell>
          <cell r="Q1699">
            <v>1</v>
          </cell>
          <cell r="R1699">
            <v>1</v>
          </cell>
          <cell r="V1699">
            <v>1</v>
          </cell>
          <cell r="W1699">
            <v>5</v>
          </cell>
          <cell r="Y1699">
            <v>3</v>
          </cell>
          <cell r="Z1699">
            <v>156</v>
          </cell>
          <cell r="AA1699">
            <v>1</v>
          </cell>
        </row>
        <row r="1700">
          <cell r="I1700">
            <v>2217</v>
          </cell>
          <cell r="J1700">
            <v>24455.926417999999</v>
          </cell>
          <cell r="P1700">
            <v>5</v>
          </cell>
          <cell r="Q1700">
            <v>1</v>
          </cell>
          <cell r="R1700">
            <v>1</v>
          </cell>
          <cell r="V1700">
            <v>1</v>
          </cell>
          <cell r="W1700">
            <v>5</v>
          </cell>
          <cell r="Y1700">
            <v>1</v>
          </cell>
          <cell r="Z1700">
            <v>156</v>
          </cell>
          <cell r="AA1700">
            <v>1</v>
          </cell>
        </row>
        <row r="1701">
          <cell r="I1701">
            <v>2218</v>
          </cell>
          <cell r="J1701">
            <v>20472.2355938</v>
          </cell>
          <cell r="P1701">
            <v>5</v>
          </cell>
          <cell r="Q1701">
            <v>1</v>
          </cell>
          <cell r="R1701">
            <v>1</v>
          </cell>
          <cell r="V1701">
            <v>1</v>
          </cell>
          <cell r="W1701">
            <v>5</v>
          </cell>
          <cell r="Y1701">
            <v>5</v>
          </cell>
          <cell r="Z1701">
            <v>364</v>
          </cell>
          <cell r="AA1701">
            <v>0.75</v>
          </cell>
        </row>
        <row r="1702">
          <cell r="I1702">
            <v>2219</v>
          </cell>
          <cell r="J1702">
            <v>13124.303258600001</v>
          </cell>
          <cell r="P1702">
            <v>10</v>
          </cell>
          <cell r="Q1702">
            <v>1</v>
          </cell>
          <cell r="R1702">
            <v>1</v>
          </cell>
          <cell r="V1702">
            <v>1</v>
          </cell>
          <cell r="W1702">
            <v>1</v>
          </cell>
          <cell r="Y1702">
            <v>1</v>
          </cell>
          <cell r="Z1702">
            <v>156</v>
          </cell>
          <cell r="AA1702">
            <v>1</v>
          </cell>
        </row>
        <row r="1703">
          <cell r="I1703">
            <v>2220</v>
          </cell>
          <cell r="J1703">
            <v>23834.6536213</v>
          </cell>
          <cell r="P1703">
            <v>2</v>
          </cell>
          <cell r="Q1703">
            <v>1</v>
          </cell>
          <cell r="R1703">
            <v>1</v>
          </cell>
          <cell r="V1703">
            <v>1</v>
          </cell>
          <cell r="W1703">
            <v>5</v>
          </cell>
          <cell r="Y1703">
            <v>1</v>
          </cell>
          <cell r="Z1703">
            <v>156</v>
          </cell>
          <cell r="AA1703">
            <v>1</v>
          </cell>
        </row>
        <row r="1704">
          <cell r="I1704">
            <v>2221</v>
          </cell>
          <cell r="J1704">
            <v>34908.651197799998</v>
          </cell>
          <cell r="P1704">
            <v>5</v>
          </cell>
          <cell r="Q1704">
            <v>1</v>
          </cell>
          <cell r="R1704">
            <v>1</v>
          </cell>
          <cell r="V1704">
            <v>1</v>
          </cell>
          <cell r="W1704">
            <v>5</v>
          </cell>
          <cell r="Y1704">
            <v>5</v>
          </cell>
          <cell r="Z1704">
            <v>364</v>
          </cell>
          <cell r="AA1704">
            <v>1</v>
          </cell>
        </row>
        <row r="1705">
          <cell r="I1705">
            <v>2222</v>
          </cell>
          <cell r="J1705">
            <v>34947.746288399998</v>
          </cell>
          <cell r="P1705">
            <v>1</v>
          </cell>
          <cell r="Q1705">
            <v>1</v>
          </cell>
          <cell r="R1705">
            <v>1</v>
          </cell>
          <cell r="V1705">
            <v>1</v>
          </cell>
          <cell r="W1705">
            <v>1</v>
          </cell>
          <cell r="Y1705">
            <v>1</v>
          </cell>
          <cell r="Z1705">
            <v>650</v>
          </cell>
          <cell r="AA1705">
            <v>1</v>
          </cell>
        </row>
        <row r="1706">
          <cell r="I1706">
            <v>2223</v>
          </cell>
          <cell r="J1706">
            <v>33310.826848199998</v>
          </cell>
          <cell r="P1706">
            <v>8</v>
          </cell>
          <cell r="Q1706">
            <v>1</v>
          </cell>
          <cell r="R1706">
            <v>1</v>
          </cell>
          <cell r="V1706">
            <v>1</v>
          </cell>
          <cell r="W1706">
            <v>5</v>
          </cell>
          <cell r="Y1706">
            <v>5</v>
          </cell>
          <cell r="Z1706">
            <v>650</v>
          </cell>
          <cell r="AA1706">
            <v>1</v>
          </cell>
        </row>
        <row r="1707">
          <cell r="I1707">
            <v>2225</v>
          </cell>
          <cell r="J1707">
            <v>36816.709056699998</v>
          </cell>
          <cell r="P1707">
            <v>1</v>
          </cell>
          <cell r="Q1707">
            <v>1</v>
          </cell>
          <cell r="R1707">
            <v>1</v>
          </cell>
          <cell r="V1707">
            <v>1</v>
          </cell>
          <cell r="W1707">
            <v>5</v>
          </cell>
          <cell r="Y1707">
            <v>2</v>
          </cell>
          <cell r="Z1707">
            <v>156</v>
          </cell>
          <cell r="AA1707">
            <v>1</v>
          </cell>
        </row>
        <row r="1708">
          <cell r="I1708">
            <v>2227</v>
          </cell>
          <cell r="J1708">
            <v>19295.211376200001</v>
          </cell>
          <cell r="P1708">
            <v>7</v>
          </cell>
          <cell r="Q1708">
            <v>1</v>
          </cell>
          <cell r="R1708">
            <v>1</v>
          </cell>
          <cell r="V1708">
            <v>1</v>
          </cell>
          <cell r="W1708">
            <v>5</v>
          </cell>
          <cell r="Y1708">
            <v>5</v>
          </cell>
          <cell r="Z1708">
            <v>650</v>
          </cell>
          <cell r="AA1708">
            <v>0.75</v>
          </cell>
        </row>
        <row r="1709">
          <cell r="I1709">
            <v>2228</v>
          </cell>
          <cell r="J1709">
            <v>22431.161306900001</v>
          </cell>
          <cell r="P1709">
            <v>3</v>
          </cell>
          <cell r="Q1709">
            <v>1</v>
          </cell>
          <cell r="R1709">
            <v>1</v>
          </cell>
          <cell r="V1709">
            <v>1</v>
          </cell>
          <cell r="W1709">
            <v>5</v>
          </cell>
          <cell r="Y1709">
            <v>5</v>
          </cell>
          <cell r="Z1709">
            <v>364</v>
          </cell>
          <cell r="AA1709">
            <v>0.75</v>
          </cell>
        </row>
        <row r="1710">
          <cell r="I1710">
            <v>2230</v>
          </cell>
          <cell r="J1710">
            <v>18359.1146224</v>
          </cell>
          <cell r="P1710">
            <v>12</v>
          </cell>
          <cell r="Q1710">
            <v>1</v>
          </cell>
          <cell r="R1710">
            <v>1</v>
          </cell>
          <cell r="V1710">
            <v>1</v>
          </cell>
          <cell r="W1710">
            <v>5</v>
          </cell>
          <cell r="Y1710">
            <v>5</v>
          </cell>
          <cell r="Z1710">
            <v>156</v>
          </cell>
          <cell r="AA1710">
            <v>1</v>
          </cell>
        </row>
        <row r="1711">
          <cell r="I1711">
            <v>2231</v>
          </cell>
          <cell r="J1711">
            <v>28486.367099300001</v>
          </cell>
          <cell r="P1711">
            <v>8</v>
          </cell>
          <cell r="Q1711">
            <v>1</v>
          </cell>
          <cell r="R1711">
            <v>1</v>
          </cell>
          <cell r="V1711">
            <v>1</v>
          </cell>
          <cell r="W1711">
            <v>5</v>
          </cell>
          <cell r="Y1711">
            <v>5</v>
          </cell>
          <cell r="Z1711">
            <v>364</v>
          </cell>
          <cell r="AA1711">
            <v>1</v>
          </cell>
        </row>
        <row r="1712">
          <cell r="I1712">
            <v>2232</v>
          </cell>
          <cell r="J1712">
            <v>31513.4566767</v>
          </cell>
          <cell r="P1712">
            <v>11</v>
          </cell>
          <cell r="Q1712">
            <v>1</v>
          </cell>
          <cell r="R1712">
            <v>1</v>
          </cell>
          <cell r="V1712">
            <v>1</v>
          </cell>
          <cell r="W1712">
            <v>2</v>
          </cell>
          <cell r="Y1712">
            <v>2</v>
          </cell>
          <cell r="Z1712">
            <v>364</v>
          </cell>
          <cell r="AA1712">
            <v>1</v>
          </cell>
        </row>
        <row r="1713">
          <cell r="I1713">
            <v>2233</v>
          </cell>
          <cell r="J1713">
            <v>25612.760802600002</v>
          </cell>
          <cell r="P1713">
            <v>5</v>
          </cell>
          <cell r="Q1713">
            <v>1</v>
          </cell>
          <cell r="R1713">
            <v>1</v>
          </cell>
          <cell r="V1713">
            <v>1</v>
          </cell>
          <cell r="W1713">
            <v>5</v>
          </cell>
          <cell r="Y1713">
            <v>5</v>
          </cell>
          <cell r="Z1713">
            <v>156</v>
          </cell>
          <cell r="AA1713">
            <v>1</v>
          </cell>
        </row>
        <row r="1714">
          <cell r="I1714">
            <v>2234</v>
          </cell>
          <cell r="J1714">
            <v>33617.191199399997</v>
          </cell>
          <cell r="P1714">
            <v>1</v>
          </cell>
          <cell r="Q1714">
            <v>1</v>
          </cell>
          <cell r="R1714">
            <v>1</v>
          </cell>
          <cell r="V1714">
            <v>0</v>
          </cell>
          <cell r="W1714">
            <v>99</v>
          </cell>
          <cell r="Y1714">
            <v>5</v>
          </cell>
          <cell r="Z1714">
            <v>156</v>
          </cell>
          <cell r="AA1714">
            <v>0</v>
          </cell>
        </row>
        <row r="1715">
          <cell r="I1715">
            <v>2235</v>
          </cell>
          <cell r="J1715">
            <v>20700.757434700001</v>
          </cell>
          <cell r="P1715">
            <v>11</v>
          </cell>
          <cell r="Q1715">
            <v>1</v>
          </cell>
          <cell r="R1715">
            <v>1</v>
          </cell>
          <cell r="V1715">
            <v>1</v>
          </cell>
          <cell r="W1715">
            <v>5</v>
          </cell>
          <cell r="Y1715">
            <v>1</v>
          </cell>
          <cell r="Z1715">
            <v>650</v>
          </cell>
          <cell r="AA1715">
            <v>1</v>
          </cell>
        </row>
        <row r="1716">
          <cell r="I1716">
            <v>2236</v>
          </cell>
          <cell r="J1716">
            <v>55540.384336399999</v>
          </cell>
          <cell r="P1716">
            <v>6</v>
          </cell>
          <cell r="Q1716">
            <v>1</v>
          </cell>
          <cell r="R1716">
            <v>1</v>
          </cell>
          <cell r="V1716">
            <v>1</v>
          </cell>
          <cell r="W1716">
            <v>5</v>
          </cell>
          <cell r="Y1716">
            <v>1</v>
          </cell>
          <cell r="Z1716">
            <v>364</v>
          </cell>
          <cell r="AA1716">
            <v>0.75</v>
          </cell>
        </row>
        <row r="1717">
          <cell r="I1717">
            <v>2237</v>
          </cell>
          <cell r="J1717">
            <v>23242.495093900001</v>
          </cell>
          <cell r="P1717">
            <v>1</v>
          </cell>
          <cell r="Q1717">
            <v>1</v>
          </cell>
          <cell r="R1717">
            <v>1</v>
          </cell>
          <cell r="V1717">
            <v>1</v>
          </cell>
          <cell r="W1717">
            <v>1</v>
          </cell>
          <cell r="Y1717">
            <v>1</v>
          </cell>
          <cell r="Z1717">
            <v>156</v>
          </cell>
          <cell r="AA1717">
            <v>1</v>
          </cell>
        </row>
        <row r="1718">
          <cell r="I1718">
            <v>2238</v>
          </cell>
          <cell r="J1718">
            <v>36912.037514700001</v>
          </cell>
          <cell r="P1718">
            <v>10</v>
          </cell>
          <cell r="Q1718">
            <v>1</v>
          </cell>
          <cell r="R1718">
            <v>1</v>
          </cell>
          <cell r="V1718">
            <v>1</v>
          </cell>
          <cell r="W1718">
            <v>1</v>
          </cell>
          <cell r="Y1718">
            <v>1</v>
          </cell>
          <cell r="Z1718">
            <v>156</v>
          </cell>
          <cell r="AA1718">
            <v>1</v>
          </cell>
        </row>
        <row r="1719">
          <cell r="I1719">
            <v>2239</v>
          </cell>
          <cell r="J1719">
            <v>36527.791165299997</v>
          </cell>
          <cell r="P1719">
            <v>5</v>
          </cell>
          <cell r="Q1719">
            <v>1</v>
          </cell>
          <cell r="R1719">
            <v>1</v>
          </cell>
          <cell r="V1719">
            <v>1</v>
          </cell>
          <cell r="W1719">
            <v>5</v>
          </cell>
          <cell r="Y1719">
            <v>5</v>
          </cell>
          <cell r="Z1719">
            <v>156</v>
          </cell>
          <cell r="AA1719">
            <v>1</v>
          </cell>
        </row>
        <row r="1720">
          <cell r="I1720">
            <v>2240</v>
          </cell>
          <cell r="J1720">
            <v>27092.168210600001</v>
          </cell>
          <cell r="P1720">
            <v>4</v>
          </cell>
          <cell r="Q1720">
            <v>1</v>
          </cell>
          <cell r="R1720">
            <v>1</v>
          </cell>
          <cell r="V1720">
            <v>1</v>
          </cell>
          <cell r="W1720">
            <v>5</v>
          </cell>
          <cell r="Y1720">
            <v>5</v>
          </cell>
          <cell r="Z1720">
            <v>156</v>
          </cell>
          <cell r="AA1720">
            <v>1</v>
          </cell>
        </row>
        <row r="1721">
          <cell r="I1721">
            <v>2241</v>
          </cell>
          <cell r="J1721">
            <v>23816.7562808</v>
          </cell>
          <cell r="P1721">
            <v>4</v>
          </cell>
          <cell r="Q1721">
            <v>1</v>
          </cell>
          <cell r="R1721">
            <v>1</v>
          </cell>
          <cell r="V1721">
            <v>1</v>
          </cell>
          <cell r="W1721">
            <v>5</v>
          </cell>
          <cell r="Y1721">
            <v>1</v>
          </cell>
          <cell r="Z1721">
            <v>156</v>
          </cell>
          <cell r="AA1721">
            <v>1</v>
          </cell>
        </row>
        <row r="1722">
          <cell r="I1722">
            <v>2242</v>
          </cell>
          <cell r="J1722">
            <v>27238.2433795</v>
          </cell>
          <cell r="P1722">
            <v>7</v>
          </cell>
          <cell r="Q1722">
            <v>1</v>
          </cell>
          <cell r="R1722">
            <v>1</v>
          </cell>
          <cell r="V1722">
            <v>1</v>
          </cell>
          <cell r="W1722">
            <v>5</v>
          </cell>
          <cell r="Y1722">
            <v>1</v>
          </cell>
          <cell r="Z1722">
            <v>156</v>
          </cell>
          <cell r="AA1722">
            <v>1</v>
          </cell>
        </row>
        <row r="1723">
          <cell r="I1723">
            <v>2243</v>
          </cell>
          <cell r="J1723">
            <v>13073.7224921</v>
          </cell>
          <cell r="P1723">
            <v>4</v>
          </cell>
          <cell r="Q1723">
            <v>1</v>
          </cell>
          <cell r="R1723">
            <v>1</v>
          </cell>
          <cell r="V1723">
            <v>1</v>
          </cell>
          <cell r="W1723">
            <v>5</v>
          </cell>
          <cell r="Y1723">
            <v>1</v>
          </cell>
          <cell r="Z1723">
            <v>156</v>
          </cell>
          <cell r="AA1723">
            <v>1</v>
          </cell>
        </row>
        <row r="1724">
          <cell r="I1724">
            <v>2245</v>
          </cell>
          <cell r="J1724">
            <v>31449.167621100001</v>
          </cell>
          <cell r="P1724">
            <v>7</v>
          </cell>
          <cell r="Q1724">
            <v>1</v>
          </cell>
          <cell r="R1724">
            <v>1</v>
          </cell>
          <cell r="V1724">
            <v>1</v>
          </cell>
          <cell r="W1724">
            <v>1</v>
          </cell>
          <cell r="Y1724">
            <v>1</v>
          </cell>
          <cell r="Z1724">
            <v>156</v>
          </cell>
          <cell r="AA1724">
            <v>1</v>
          </cell>
        </row>
        <row r="1725">
          <cell r="I1725">
            <v>2246</v>
          </cell>
          <cell r="J1725">
            <v>28123.4571541</v>
          </cell>
          <cell r="P1725">
            <v>1</v>
          </cell>
          <cell r="Q1725">
            <v>1</v>
          </cell>
          <cell r="R1725">
            <v>1</v>
          </cell>
          <cell r="V1725">
            <v>1</v>
          </cell>
          <cell r="W1725">
            <v>5</v>
          </cell>
          <cell r="Y1725">
            <v>1</v>
          </cell>
          <cell r="Z1725">
            <v>364</v>
          </cell>
          <cell r="AA1725">
            <v>0.75</v>
          </cell>
        </row>
        <row r="1726">
          <cell r="I1726">
            <v>2247</v>
          </cell>
          <cell r="J1726">
            <v>37586.221838199999</v>
          </cell>
          <cell r="P1726">
            <v>2</v>
          </cell>
          <cell r="Q1726">
            <v>1</v>
          </cell>
          <cell r="R1726">
            <v>1</v>
          </cell>
          <cell r="V1726">
            <v>1</v>
          </cell>
          <cell r="W1726">
            <v>5</v>
          </cell>
          <cell r="Y1726">
            <v>5</v>
          </cell>
          <cell r="Z1726">
            <v>364</v>
          </cell>
          <cell r="AA1726">
            <v>1</v>
          </cell>
        </row>
        <row r="1727">
          <cell r="I1727">
            <v>2249</v>
          </cell>
          <cell r="J1727">
            <v>19827.8389307</v>
          </cell>
          <cell r="P1727">
            <v>5</v>
          </cell>
          <cell r="Q1727">
            <v>1</v>
          </cell>
          <cell r="R1727">
            <v>1</v>
          </cell>
          <cell r="V1727">
            <v>1</v>
          </cell>
          <cell r="W1727">
            <v>5</v>
          </cell>
          <cell r="Y1727">
            <v>1</v>
          </cell>
          <cell r="Z1727">
            <v>364</v>
          </cell>
          <cell r="AA1727">
            <v>1</v>
          </cell>
        </row>
        <row r="1728">
          <cell r="I1728">
            <v>2250</v>
          </cell>
          <cell r="J1728">
            <v>31498.272012500001</v>
          </cell>
          <cell r="P1728">
            <v>2</v>
          </cell>
          <cell r="Q1728">
            <v>1</v>
          </cell>
          <cell r="R1728">
            <v>1</v>
          </cell>
          <cell r="V1728">
            <v>1</v>
          </cell>
          <cell r="W1728">
            <v>5</v>
          </cell>
          <cell r="Y1728">
            <v>1</v>
          </cell>
          <cell r="Z1728">
            <v>364</v>
          </cell>
          <cell r="AA1728">
            <v>1</v>
          </cell>
        </row>
        <row r="1729">
          <cell r="I1729">
            <v>2252</v>
          </cell>
          <cell r="J1729">
            <v>16007.595179800001</v>
          </cell>
          <cell r="P1729">
            <v>2</v>
          </cell>
          <cell r="Q1729">
            <v>1</v>
          </cell>
          <cell r="R1729">
            <v>1</v>
          </cell>
          <cell r="V1729">
            <v>1</v>
          </cell>
          <cell r="W1729">
            <v>1</v>
          </cell>
          <cell r="Y1729">
            <v>1</v>
          </cell>
          <cell r="Z1729">
            <v>156</v>
          </cell>
          <cell r="AA1729">
            <v>1</v>
          </cell>
        </row>
        <row r="1730">
          <cell r="I1730">
            <v>2255</v>
          </cell>
          <cell r="J1730">
            <v>26007.697352399999</v>
          </cell>
          <cell r="P1730">
            <v>4</v>
          </cell>
          <cell r="Q1730">
            <v>1</v>
          </cell>
          <cell r="R1730">
            <v>1</v>
          </cell>
          <cell r="V1730">
            <v>1</v>
          </cell>
          <cell r="W1730">
            <v>5</v>
          </cell>
          <cell r="Y1730">
            <v>1</v>
          </cell>
          <cell r="Z1730">
            <v>650</v>
          </cell>
          <cell r="AA1730">
            <v>1</v>
          </cell>
        </row>
        <row r="1731">
          <cell r="I1731">
            <v>2256</v>
          </cell>
          <cell r="J1731">
            <v>31687.213244099999</v>
          </cell>
          <cell r="P1731">
            <v>4</v>
          </cell>
          <cell r="Q1731">
            <v>1</v>
          </cell>
          <cell r="R1731">
            <v>1</v>
          </cell>
          <cell r="V1731">
            <v>1</v>
          </cell>
          <cell r="W1731">
            <v>5</v>
          </cell>
          <cell r="Y1731">
            <v>5</v>
          </cell>
          <cell r="Z1731">
            <v>156</v>
          </cell>
          <cell r="AA1731">
            <v>1</v>
          </cell>
        </row>
        <row r="1732">
          <cell r="I1732">
            <v>2257</v>
          </cell>
          <cell r="J1732">
            <v>26007.697352399999</v>
          </cell>
          <cell r="P1732">
            <v>5</v>
          </cell>
          <cell r="Q1732">
            <v>1</v>
          </cell>
          <cell r="R1732">
            <v>1</v>
          </cell>
          <cell r="V1732">
            <v>1</v>
          </cell>
          <cell r="W1732">
            <v>5</v>
          </cell>
          <cell r="Y1732">
            <v>1</v>
          </cell>
          <cell r="Z1732">
            <v>364</v>
          </cell>
          <cell r="AA1732">
            <v>1</v>
          </cell>
        </row>
        <row r="1733">
          <cell r="I1733">
            <v>2258</v>
          </cell>
          <cell r="J1733">
            <v>25840.237803700002</v>
          </cell>
          <cell r="P1733">
            <v>10</v>
          </cell>
          <cell r="Q1733">
            <v>1</v>
          </cell>
          <cell r="R1733">
            <v>1</v>
          </cell>
          <cell r="V1733">
            <v>0</v>
          </cell>
          <cell r="W1733">
            <v>99</v>
          </cell>
          <cell r="Y1733">
            <v>5</v>
          </cell>
          <cell r="Z1733">
            <v>364</v>
          </cell>
          <cell r="AA1733">
            <v>0</v>
          </cell>
        </row>
        <row r="1734">
          <cell r="I1734">
            <v>2259</v>
          </cell>
          <cell r="J1734">
            <v>15832.492819900001</v>
          </cell>
          <cell r="P1734">
            <v>1</v>
          </cell>
          <cell r="Q1734">
            <v>1</v>
          </cell>
          <cell r="R1734">
            <v>1</v>
          </cell>
          <cell r="V1734">
            <v>1</v>
          </cell>
          <cell r="W1734">
            <v>5</v>
          </cell>
          <cell r="Y1734">
            <v>1</v>
          </cell>
          <cell r="Z1734">
            <v>156</v>
          </cell>
          <cell r="AA1734">
            <v>0.75</v>
          </cell>
        </row>
        <row r="1735">
          <cell r="I1735">
            <v>2261</v>
          </cell>
          <cell r="J1735">
            <v>27504.078578600001</v>
          </cell>
          <cell r="P1735">
            <v>9</v>
          </cell>
          <cell r="Q1735">
            <v>1</v>
          </cell>
          <cell r="R1735">
            <v>1</v>
          </cell>
          <cell r="V1735">
            <v>1</v>
          </cell>
          <cell r="W1735">
            <v>5</v>
          </cell>
          <cell r="Y1735">
            <v>5</v>
          </cell>
          <cell r="Z1735">
            <v>364</v>
          </cell>
          <cell r="AA1735">
            <v>1</v>
          </cell>
        </row>
        <row r="1736">
          <cell r="I1736">
            <v>2262</v>
          </cell>
          <cell r="J1736">
            <v>39445.501552499998</v>
          </cell>
          <cell r="P1736">
            <v>7</v>
          </cell>
          <cell r="Q1736">
            <v>1</v>
          </cell>
          <cell r="R1736">
            <v>1</v>
          </cell>
          <cell r="V1736">
            <v>1</v>
          </cell>
          <cell r="W1736">
            <v>5</v>
          </cell>
          <cell r="Y1736">
            <v>5</v>
          </cell>
          <cell r="Z1736">
            <v>364</v>
          </cell>
          <cell r="AA1736">
            <v>1</v>
          </cell>
        </row>
        <row r="1737">
          <cell r="I1737">
            <v>2263</v>
          </cell>
          <cell r="J1737">
            <v>30185.844012000001</v>
          </cell>
          <cell r="P1737">
            <v>5</v>
          </cell>
          <cell r="Q1737">
            <v>1</v>
          </cell>
          <cell r="R1737">
            <v>1</v>
          </cell>
          <cell r="V1737">
            <v>1</v>
          </cell>
          <cell r="W1737">
            <v>1</v>
          </cell>
          <cell r="Y1737">
            <v>1</v>
          </cell>
          <cell r="Z1737">
            <v>364</v>
          </cell>
          <cell r="AA1737">
            <v>1</v>
          </cell>
        </row>
        <row r="1738">
          <cell r="I1738">
            <v>2264</v>
          </cell>
          <cell r="J1738">
            <v>3573.1684134000002</v>
          </cell>
          <cell r="P1738">
            <v>1</v>
          </cell>
          <cell r="Q1738">
            <v>1</v>
          </cell>
          <cell r="R1738">
            <v>1</v>
          </cell>
          <cell r="V1738">
            <v>0</v>
          </cell>
          <cell r="W1738">
            <v>99</v>
          </cell>
          <cell r="Y1738">
            <v>5</v>
          </cell>
          <cell r="Z1738">
            <v>156</v>
          </cell>
          <cell r="AA1738">
            <v>0</v>
          </cell>
        </row>
        <row r="1739">
          <cell r="I1739">
            <v>2265</v>
          </cell>
          <cell r="J1739">
            <v>4998.4336362000004</v>
          </cell>
          <cell r="P1739">
            <v>3</v>
          </cell>
          <cell r="Q1739">
            <v>1</v>
          </cell>
          <cell r="R1739">
            <v>1</v>
          </cell>
          <cell r="V1739">
            <v>1</v>
          </cell>
          <cell r="W1739">
            <v>1</v>
          </cell>
          <cell r="Y1739">
            <v>1</v>
          </cell>
          <cell r="Z1739">
            <v>156</v>
          </cell>
          <cell r="AA1739">
            <v>1</v>
          </cell>
        </row>
        <row r="1740">
          <cell r="I1740">
            <v>2266</v>
          </cell>
          <cell r="J1740">
            <v>27799.896050700001</v>
          </cell>
          <cell r="P1740">
            <v>4</v>
          </cell>
          <cell r="Q1740">
            <v>1</v>
          </cell>
          <cell r="R1740">
            <v>1</v>
          </cell>
          <cell r="V1740">
            <v>1</v>
          </cell>
          <cell r="W1740">
            <v>5</v>
          </cell>
          <cell r="Y1740">
            <v>1</v>
          </cell>
          <cell r="Z1740">
            <v>31.2</v>
          </cell>
          <cell r="AA1740">
            <v>1</v>
          </cell>
        </row>
        <row r="1741">
          <cell r="I1741">
            <v>2268</v>
          </cell>
          <cell r="J1741">
            <v>27192.364422400002</v>
          </cell>
          <cell r="P1741">
            <v>6</v>
          </cell>
          <cell r="Q1741">
            <v>1</v>
          </cell>
          <cell r="R1741">
            <v>1</v>
          </cell>
          <cell r="V1741">
            <v>1</v>
          </cell>
          <cell r="W1741">
            <v>5</v>
          </cell>
          <cell r="Y1741">
            <v>5</v>
          </cell>
          <cell r="Z1741">
            <v>156</v>
          </cell>
          <cell r="AA1741">
            <v>1</v>
          </cell>
        </row>
        <row r="1742">
          <cell r="I1742">
            <v>2269</v>
          </cell>
          <cell r="J1742">
            <v>37510.9910122</v>
          </cell>
          <cell r="P1742">
            <v>3</v>
          </cell>
          <cell r="Q1742">
            <v>1</v>
          </cell>
          <cell r="R1742">
            <v>1</v>
          </cell>
          <cell r="V1742">
            <v>1</v>
          </cell>
          <cell r="W1742">
            <v>1</v>
          </cell>
          <cell r="Y1742">
            <v>1</v>
          </cell>
          <cell r="Z1742">
            <v>1014</v>
          </cell>
          <cell r="AA1742">
            <v>1</v>
          </cell>
        </row>
        <row r="1743">
          <cell r="I1743">
            <v>2270</v>
          </cell>
          <cell r="J1743">
            <v>26278.7322661</v>
          </cell>
          <cell r="P1743">
            <v>5</v>
          </cell>
          <cell r="Q1743">
            <v>1</v>
          </cell>
          <cell r="R1743">
            <v>1</v>
          </cell>
          <cell r="V1743">
            <v>1</v>
          </cell>
          <cell r="W1743">
            <v>5</v>
          </cell>
          <cell r="Y1743">
            <v>5</v>
          </cell>
          <cell r="Z1743">
            <v>156</v>
          </cell>
          <cell r="AA1743">
            <v>1</v>
          </cell>
        </row>
        <row r="1744">
          <cell r="I1744">
            <v>2271</v>
          </cell>
          <cell r="J1744">
            <v>22123.742514400001</v>
          </cell>
          <cell r="P1744">
            <v>1</v>
          </cell>
          <cell r="Q1744">
            <v>1</v>
          </cell>
          <cell r="R1744">
            <v>1</v>
          </cell>
          <cell r="V1744">
            <v>1</v>
          </cell>
          <cell r="W1744">
            <v>5</v>
          </cell>
          <cell r="Y1744">
            <v>1</v>
          </cell>
          <cell r="Z1744">
            <v>156</v>
          </cell>
          <cell r="AA1744">
            <v>0.75</v>
          </cell>
        </row>
        <row r="1745">
          <cell r="I1745">
            <v>2272</v>
          </cell>
          <cell r="J1745">
            <v>26016.250915799999</v>
          </cell>
          <cell r="P1745">
            <v>12</v>
          </cell>
          <cell r="Q1745">
            <v>1</v>
          </cell>
          <cell r="R1745">
            <v>1</v>
          </cell>
          <cell r="V1745">
            <v>1</v>
          </cell>
          <cell r="W1745">
            <v>5</v>
          </cell>
          <cell r="Y1745">
            <v>1</v>
          </cell>
          <cell r="Z1745">
            <v>156</v>
          </cell>
          <cell r="AA1745">
            <v>1</v>
          </cell>
        </row>
        <row r="1746">
          <cell r="I1746">
            <v>2276</v>
          </cell>
          <cell r="J1746">
            <v>6877.4191037000001</v>
          </cell>
          <cell r="P1746">
            <v>1</v>
          </cell>
          <cell r="Q1746">
            <v>1</v>
          </cell>
          <cell r="R1746">
            <v>1</v>
          </cell>
          <cell r="V1746">
            <v>1</v>
          </cell>
          <cell r="W1746">
            <v>1</v>
          </cell>
          <cell r="Y1746">
            <v>1</v>
          </cell>
          <cell r="Z1746">
            <v>156</v>
          </cell>
          <cell r="AA1746">
            <v>1</v>
          </cell>
        </row>
        <row r="1747">
          <cell r="I1747">
            <v>2277</v>
          </cell>
          <cell r="J1747">
            <v>28481.169387999998</v>
          </cell>
          <cell r="P1747">
            <v>3</v>
          </cell>
          <cell r="Q1747">
            <v>1</v>
          </cell>
          <cell r="R1747">
            <v>1</v>
          </cell>
          <cell r="V1747">
            <v>1</v>
          </cell>
          <cell r="W1747">
            <v>5</v>
          </cell>
          <cell r="Y1747">
            <v>1</v>
          </cell>
          <cell r="Z1747">
            <v>364</v>
          </cell>
          <cell r="AA1747">
            <v>1</v>
          </cell>
        </row>
        <row r="1748">
          <cell r="I1748">
            <v>2278</v>
          </cell>
          <cell r="J1748">
            <v>26016.250915799999</v>
          </cell>
          <cell r="P1748">
            <v>3</v>
          </cell>
          <cell r="Q1748">
            <v>1</v>
          </cell>
          <cell r="R1748">
            <v>1</v>
          </cell>
          <cell r="V1748">
            <v>0</v>
          </cell>
          <cell r="W1748">
            <v>99</v>
          </cell>
          <cell r="Y1748">
            <v>1</v>
          </cell>
          <cell r="Z1748">
            <v>156</v>
          </cell>
          <cell r="AA1748">
            <v>0</v>
          </cell>
        </row>
        <row r="1749">
          <cell r="I1749">
            <v>2279</v>
          </cell>
          <cell r="J1749">
            <v>25677.965246700001</v>
          </cell>
          <cell r="P1749">
            <v>8</v>
          </cell>
          <cell r="Q1749">
            <v>1</v>
          </cell>
          <cell r="R1749">
            <v>1</v>
          </cell>
          <cell r="V1749">
            <v>1</v>
          </cell>
          <cell r="W1749">
            <v>1</v>
          </cell>
          <cell r="Y1749">
            <v>1</v>
          </cell>
          <cell r="Z1749">
            <v>364</v>
          </cell>
          <cell r="AA1749">
            <v>1</v>
          </cell>
        </row>
        <row r="1750">
          <cell r="I1750">
            <v>2280</v>
          </cell>
          <cell r="J1750">
            <v>23671.202650399999</v>
          </cell>
          <cell r="P1750">
            <v>9</v>
          </cell>
          <cell r="Q1750">
            <v>1</v>
          </cell>
          <cell r="R1750">
            <v>1</v>
          </cell>
          <cell r="V1750">
            <v>1</v>
          </cell>
          <cell r="W1750">
            <v>5</v>
          </cell>
          <cell r="Y1750">
            <v>5</v>
          </cell>
          <cell r="Z1750">
            <v>156</v>
          </cell>
          <cell r="AA1750">
            <v>1</v>
          </cell>
        </row>
        <row r="1751">
          <cell r="I1751">
            <v>2281</v>
          </cell>
          <cell r="J1751">
            <v>5301.5917823</v>
          </cell>
          <cell r="P1751">
            <v>1</v>
          </cell>
          <cell r="Q1751">
            <v>1</v>
          </cell>
          <cell r="R1751">
            <v>1</v>
          </cell>
          <cell r="V1751">
            <v>1</v>
          </cell>
          <cell r="W1751">
            <v>1</v>
          </cell>
          <cell r="Y1751">
            <v>1</v>
          </cell>
          <cell r="Z1751">
            <v>156</v>
          </cell>
          <cell r="AA1751">
            <v>1</v>
          </cell>
        </row>
        <row r="1752">
          <cell r="I1752">
            <v>2284</v>
          </cell>
          <cell r="J1752">
            <v>31270.740783900001</v>
          </cell>
          <cell r="P1752">
            <v>9</v>
          </cell>
          <cell r="Q1752">
            <v>1</v>
          </cell>
          <cell r="R1752">
            <v>1</v>
          </cell>
          <cell r="V1752">
            <v>1</v>
          </cell>
          <cell r="W1752">
            <v>5</v>
          </cell>
          <cell r="Y1752">
            <v>1</v>
          </cell>
          <cell r="Z1752">
            <v>156</v>
          </cell>
          <cell r="AA1752">
            <v>1</v>
          </cell>
        </row>
        <row r="1753">
          <cell r="I1753">
            <v>2285</v>
          </cell>
          <cell r="J1753">
            <v>26360.585681799999</v>
          </cell>
          <cell r="P1753">
            <v>9</v>
          </cell>
          <cell r="Q1753">
            <v>1</v>
          </cell>
          <cell r="R1753">
            <v>1</v>
          </cell>
          <cell r="V1753">
            <v>1</v>
          </cell>
          <cell r="W1753">
            <v>5</v>
          </cell>
          <cell r="Y1753">
            <v>1</v>
          </cell>
          <cell r="Z1753">
            <v>31.2</v>
          </cell>
          <cell r="AA1753">
            <v>1</v>
          </cell>
        </row>
        <row r="1754">
          <cell r="I1754">
            <v>2286</v>
          </cell>
          <cell r="J1754">
            <v>19882.619320000002</v>
          </cell>
          <cell r="P1754">
            <v>4</v>
          </cell>
          <cell r="Q1754">
            <v>1</v>
          </cell>
          <cell r="R1754">
            <v>1</v>
          </cell>
          <cell r="V1754">
            <v>1</v>
          </cell>
          <cell r="W1754">
            <v>5</v>
          </cell>
          <cell r="Y1754">
            <v>5</v>
          </cell>
          <cell r="Z1754">
            <v>364</v>
          </cell>
          <cell r="AA1754">
            <v>1</v>
          </cell>
        </row>
        <row r="1755">
          <cell r="I1755">
            <v>2288</v>
          </cell>
          <cell r="J1755">
            <v>5104.1160298000004</v>
          </cell>
          <cell r="P1755">
            <v>3</v>
          </cell>
          <cell r="Q1755">
            <v>1</v>
          </cell>
          <cell r="R1755">
            <v>1</v>
          </cell>
          <cell r="V1755">
            <v>0</v>
          </cell>
          <cell r="W1755">
            <v>99</v>
          </cell>
          <cell r="Y1755">
            <v>5</v>
          </cell>
          <cell r="Z1755">
            <v>156</v>
          </cell>
          <cell r="AA1755">
            <v>0</v>
          </cell>
        </row>
        <row r="1756">
          <cell r="I1756">
            <v>2289</v>
          </cell>
          <cell r="J1756">
            <v>28531.0724964</v>
          </cell>
          <cell r="P1756">
            <v>10</v>
          </cell>
          <cell r="Q1756">
            <v>1</v>
          </cell>
          <cell r="R1756">
            <v>1</v>
          </cell>
          <cell r="V1756">
            <v>1</v>
          </cell>
          <cell r="W1756">
            <v>5</v>
          </cell>
          <cell r="Y1756">
            <v>1</v>
          </cell>
          <cell r="Z1756">
            <v>31.2</v>
          </cell>
          <cell r="AA1756">
            <v>1</v>
          </cell>
        </row>
        <row r="1757">
          <cell r="I1757">
            <v>2290</v>
          </cell>
          <cell r="J1757">
            <v>22333.560845799999</v>
          </cell>
          <cell r="P1757">
            <v>1</v>
          </cell>
          <cell r="Q1757">
            <v>1</v>
          </cell>
          <cell r="R1757">
            <v>1</v>
          </cell>
          <cell r="V1757">
            <v>1</v>
          </cell>
          <cell r="W1757">
            <v>5</v>
          </cell>
          <cell r="Y1757">
            <v>1</v>
          </cell>
          <cell r="Z1757">
            <v>364</v>
          </cell>
          <cell r="AA1757">
            <v>1</v>
          </cell>
        </row>
        <row r="1758">
          <cell r="I1758">
            <v>2291</v>
          </cell>
          <cell r="J1758">
            <v>20622.503052100001</v>
          </cell>
          <cell r="P1758">
            <v>4</v>
          </cell>
          <cell r="Q1758">
            <v>1</v>
          </cell>
          <cell r="R1758">
            <v>1</v>
          </cell>
          <cell r="V1758">
            <v>1</v>
          </cell>
          <cell r="W1758">
            <v>5</v>
          </cell>
          <cell r="Y1758">
            <v>1</v>
          </cell>
          <cell r="Z1758">
            <v>156</v>
          </cell>
          <cell r="AA1758">
            <v>0.75</v>
          </cell>
        </row>
        <row r="1759">
          <cell r="I1759">
            <v>2293</v>
          </cell>
          <cell r="J1759">
            <v>30843.847768700001</v>
          </cell>
          <cell r="P1759">
            <v>9</v>
          </cell>
          <cell r="Q1759">
            <v>1</v>
          </cell>
          <cell r="R1759">
            <v>1</v>
          </cell>
          <cell r="V1759">
            <v>1</v>
          </cell>
          <cell r="W1759">
            <v>5</v>
          </cell>
          <cell r="Y1759">
            <v>1</v>
          </cell>
          <cell r="Z1759">
            <v>156</v>
          </cell>
          <cell r="AA1759">
            <v>1</v>
          </cell>
        </row>
        <row r="1760">
          <cell r="I1760">
            <v>2296</v>
          </cell>
          <cell r="J1760">
            <v>36213.358754499997</v>
          </cell>
          <cell r="P1760">
            <v>2</v>
          </cell>
          <cell r="Q1760">
            <v>1</v>
          </cell>
          <cell r="R1760">
            <v>1</v>
          </cell>
          <cell r="V1760">
            <v>1</v>
          </cell>
          <cell r="W1760">
            <v>1</v>
          </cell>
          <cell r="Y1760">
            <v>1</v>
          </cell>
          <cell r="Z1760">
            <v>31.2</v>
          </cell>
          <cell r="AA1760">
            <v>1</v>
          </cell>
        </row>
        <row r="1761">
          <cell r="I1761">
            <v>2297</v>
          </cell>
          <cell r="J1761">
            <v>19621.297400700001</v>
          </cell>
          <cell r="P1761">
            <v>9</v>
          </cell>
          <cell r="Q1761">
            <v>1</v>
          </cell>
          <cell r="R1761">
            <v>1</v>
          </cell>
          <cell r="V1761">
            <v>1</v>
          </cell>
          <cell r="W1761">
            <v>5</v>
          </cell>
          <cell r="Y1761">
            <v>1</v>
          </cell>
          <cell r="Z1761">
            <v>156</v>
          </cell>
          <cell r="AA1761">
            <v>1</v>
          </cell>
        </row>
        <row r="1762">
          <cell r="I1762">
            <v>2298</v>
          </cell>
          <cell r="J1762">
            <v>23269.251043</v>
          </cell>
          <cell r="P1762">
            <v>3</v>
          </cell>
          <cell r="Q1762">
            <v>1</v>
          </cell>
          <cell r="R1762">
            <v>1</v>
          </cell>
          <cell r="V1762">
            <v>1</v>
          </cell>
          <cell r="W1762">
            <v>1</v>
          </cell>
          <cell r="Y1762">
            <v>1</v>
          </cell>
          <cell r="Z1762">
            <v>364</v>
          </cell>
          <cell r="AA1762">
            <v>1</v>
          </cell>
        </row>
        <row r="1763">
          <cell r="I1763">
            <v>2300</v>
          </cell>
          <cell r="J1763">
            <v>28123.4571541</v>
          </cell>
          <cell r="P1763">
            <v>7</v>
          </cell>
          <cell r="Q1763">
            <v>1</v>
          </cell>
          <cell r="R1763">
            <v>1</v>
          </cell>
          <cell r="V1763">
            <v>1</v>
          </cell>
          <cell r="W1763">
            <v>1</v>
          </cell>
          <cell r="Y1763">
            <v>1</v>
          </cell>
          <cell r="Z1763">
            <v>364</v>
          </cell>
          <cell r="AA1763">
            <v>1</v>
          </cell>
        </row>
        <row r="1764">
          <cell r="I1764">
            <v>2303</v>
          </cell>
          <cell r="J1764">
            <v>36233.899289100002</v>
          </cell>
          <cell r="P1764">
            <v>6</v>
          </cell>
          <cell r="Q1764">
            <v>1</v>
          </cell>
          <cell r="R1764">
            <v>1</v>
          </cell>
          <cell r="V1764">
            <v>1</v>
          </cell>
          <cell r="W1764">
            <v>5</v>
          </cell>
          <cell r="Y1764">
            <v>5</v>
          </cell>
          <cell r="Z1764">
            <v>156</v>
          </cell>
          <cell r="AA1764">
            <v>1</v>
          </cell>
        </row>
        <row r="1765">
          <cell r="I1765">
            <v>2304</v>
          </cell>
          <cell r="J1765">
            <v>24273.850862300002</v>
          </cell>
          <cell r="P1765">
            <v>3</v>
          </cell>
          <cell r="Q1765">
            <v>1</v>
          </cell>
          <cell r="R1765">
            <v>1</v>
          </cell>
          <cell r="V1765">
            <v>1</v>
          </cell>
          <cell r="W1765">
            <v>1</v>
          </cell>
          <cell r="Y1765">
            <v>1</v>
          </cell>
          <cell r="Z1765">
            <v>364</v>
          </cell>
          <cell r="AA1765">
            <v>1</v>
          </cell>
        </row>
        <row r="1766">
          <cell r="I1766">
            <v>2305</v>
          </cell>
          <cell r="J1766">
            <v>34114.865917499999</v>
          </cell>
          <cell r="P1766">
            <v>6</v>
          </cell>
          <cell r="Q1766">
            <v>1</v>
          </cell>
          <cell r="R1766">
            <v>1</v>
          </cell>
          <cell r="V1766">
            <v>1</v>
          </cell>
          <cell r="W1766">
            <v>5</v>
          </cell>
          <cell r="Y1766">
            <v>5</v>
          </cell>
          <cell r="Z1766">
            <v>156</v>
          </cell>
          <cell r="AA1766">
            <v>1</v>
          </cell>
        </row>
        <row r="1767">
          <cell r="I1767">
            <v>2306</v>
          </cell>
          <cell r="J1767">
            <v>13438.948675899999</v>
          </cell>
          <cell r="P1767">
            <v>2</v>
          </cell>
          <cell r="Q1767">
            <v>1</v>
          </cell>
          <cell r="R1767">
            <v>1</v>
          </cell>
          <cell r="V1767">
            <v>0</v>
          </cell>
          <cell r="W1767">
            <v>99</v>
          </cell>
          <cell r="Y1767">
            <v>1</v>
          </cell>
          <cell r="Z1767">
            <v>31.2</v>
          </cell>
          <cell r="AA1767">
            <v>0</v>
          </cell>
        </row>
        <row r="1768">
          <cell r="I1768">
            <v>2307</v>
          </cell>
          <cell r="J1768">
            <v>15225.462885200001</v>
          </cell>
          <cell r="P1768">
            <v>8</v>
          </cell>
          <cell r="Q1768">
            <v>1</v>
          </cell>
          <cell r="R1768">
            <v>1</v>
          </cell>
          <cell r="V1768">
            <v>1</v>
          </cell>
          <cell r="W1768">
            <v>5</v>
          </cell>
          <cell r="Y1768">
            <v>5</v>
          </cell>
          <cell r="Z1768">
            <v>364</v>
          </cell>
          <cell r="AA1768">
            <v>1</v>
          </cell>
        </row>
        <row r="1769">
          <cell r="I1769">
            <v>2308</v>
          </cell>
          <cell r="J1769">
            <v>25955.156549700001</v>
          </cell>
          <cell r="P1769">
            <v>6</v>
          </cell>
          <cell r="Q1769">
            <v>1</v>
          </cell>
          <cell r="R1769">
            <v>1</v>
          </cell>
          <cell r="V1769">
            <v>1</v>
          </cell>
          <cell r="W1769">
            <v>1</v>
          </cell>
          <cell r="Y1769">
            <v>1</v>
          </cell>
          <cell r="Z1769">
            <v>1014</v>
          </cell>
          <cell r="AA1769">
            <v>1</v>
          </cell>
        </row>
        <row r="1770">
          <cell r="I1770">
            <v>2309</v>
          </cell>
          <cell r="J1770">
            <v>30843.847768700001</v>
          </cell>
          <cell r="P1770">
            <v>4</v>
          </cell>
          <cell r="Q1770">
            <v>1</v>
          </cell>
          <cell r="R1770">
            <v>1</v>
          </cell>
          <cell r="V1770">
            <v>1</v>
          </cell>
          <cell r="W1770">
            <v>5</v>
          </cell>
          <cell r="Y1770">
            <v>1</v>
          </cell>
          <cell r="Z1770">
            <v>364</v>
          </cell>
          <cell r="AA1770">
            <v>1</v>
          </cell>
        </row>
        <row r="1771">
          <cell r="I1771">
            <v>2310</v>
          </cell>
          <cell r="J1771">
            <v>37566.673953500002</v>
          </cell>
          <cell r="P1771">
            <v>1</v>
          </cell>
          <cell r="Q1771">
            <v>1</v>
          </cell>
          <cell r="R1771">
            <v>1</v>
          </cell>
          <cell r="V1771">
            <v>1</v>
          </cell>
          <cell r="W1771">
            <v>5</v>
          </cell>
          <cell r="Y1771">
            <v>1</v>
          </cell>
          <cell r="Z1771">
            <v>364</v>
          </cell>
          <cell r="AA1771">
            <v>1</v>
          </cell>
        </row>
        <row r="1772">
          <cell r="I1772">
            <v>2311</v>
          </cell>
          <cell r="J1772">
            <v>24239.041636000002</v>
          </cell>
          <cell r="P1772">
            <v>1</v>
          </cell>
          <cell r="Q1772">
            <v>1</v>
          </cell>
          <cell r="R1772">
            <v>1</v>
          </cell>
          <cell r="V1772">
            <v>1</v>
          </cell>
          <cell r="W1772">
            <v>5</v>
          </cell>
          <cell r="Y1772">
            <v>5</v>
          </cell>
          <cell r="Z1772">
            <v>364</v>
          </cell>
          <cell r="AA1772">
            <v>0.75</v>
          </cell>
        </row>
        <row r="1773">
          <cell r="I1773">
            <v>2313</v>
          </cell>
          <cell r="J1773">
            <v>21304.910411299999</v>
          </cell>
          <cell r="P1773">
            <v>5</v>
          </cell>
          <cell r="Q1773">
            <v>1</v>
          </cell>
          <cell r="R1773">
            <v>1</v>
          </cell>
          <cell r="V1773">
            <v>1</v>
          </cell>
          <cell r="W1773">
            <v>5</v>
          </cell>
          <cell r="Y1773">
            <v>1</v>
          </cell>
          <cell r="Z1773">
            <v>650</v>
          </cell>
          <cell r="AA1773">
            <v>1</v>
          </cell>
        </row>
        <row r="1774">
          <cell r="I1774">
            <v>2314</v>
          </cell>
          <cell r="J1774">
            <v>14646.348221300001</v>
          </cell>
          <cell r="P1774">
            <v>10</v>
          </cell>
          <cell r="Q1774">
            <v>1</v>
          </cell>
          <cell r="R1774">
            <v>1</v>
          </cell>
          <cell r="V1774">
            <v>1</v>
          </cell>
          <cell r="W1774">
            <v>1</v>
          </cell>
          <cell r="Y1774">
            <v>1</v>
          </cell>
          <cell r="Z1774">
            <v>156</v>
          </cell>
          <cell r="AA1774">
            <v>1</v>
          </cell>
        </row>
        <row r="1775">
          <cell r="I1775">
            <v>2315</v>
          </cell>
          <cell r="J1775">
            <v>37854.523270799997</v>
          </cell>
          <cell r="P1775">
            <v>3</v>
          </cell>
          <cell r="Q1775">
            <v>1</v>
          </cell>
          <cell r="R1775">
            <v>1</v>
          </cell>
          <cell r="V1775">
            <v>1</v>
          </cell>
          <cell r="W1775">
            <v>5</v>
          </cell>
          <cell r="Y1775">
            <v>1</v>
          </cell>
          <cell r="Z1775">
            <v>364</v>
          </cell>
          <cell r="AA1775">
            <v>1</v>
          </cell>
        </row>
        <row r="1776">
          <cell r="I1776">
            <v>2316</v>
          </cell>
          <cell r="J1776">
            <v>36707.413461900003</v>
          </cell>
          <cell r="P1776">
            <v>3</v>
          </cell>
          <cell r="Q1776">
            <v>1</v>
          </cell>
          <cell r="R1776">
            <v>1</v>
          </cell>
          <cell r="V1776">
            <v>1</v>
          </cell>
          <cell r="W1776">
            <v>1</v>
          </cell>
          <cell r="Y1776">
            <v>1</v>
          </cell>
          <cell r="Z1776">
            <v>650</v>
          </cell>
          <cell r="AA1776">
            <v>0.25</v>
          </cell>
        </row>
        <row r="1777">
          <cell r="I1777">
            <v>2317</v>
          </cell>
          <cell r="J1777">
            <v>28195.318648699998</v>
          </cell>
          <cell r="P1777">
            <v>9</v>
          </cell>
          <cell r="Q1777">
            <v>1</v>
          </cell>
          <cell r="R1777">
            <v>1</v>
          </cell>
          <cell r="V1777">
            <v>1</v>
          </cell>
          <cell r="W1777">
            <v>5</v>
          </cell>
          <cell r="Y1777">
            <v>5</v>
          </cell>
          <cell r="Z1777">
            <v>156</v>
          </cell>
          <cell r="AA1777">
            <v>0.75</v>
          </cell>
        </row>
        <row r="1778">
          <cell r="I1778">
            <v>2318</v>
          </cell>
          <cell r="J1778">
            <v>34666.088391999998</v>
          </cell>
          <cell r="P1778">
            <v>8</v>
          </cell>
          <cell r="Q1778">
            <v>1</v>
          </cell>
          <cell r="R1778">
            <v>1</v>
          </cell>
          <cell r="V1778">
            <v>1</v>
          </cell>
          <cell r="W1778">
            <v>5</v>
          </cell>
          <cell r="Y1778">
            <v>1</v>
          </cell>
          <cell r="Z1778">
            <v>156</v>
          </cell>
          <cell r="AA1778">
            <v>1</v>
          </cell>
        </row>
        <row r="1779">
          <cell r="I1779">
            <v>2320</v>
          </cell>
          <cell r="J1779">
            <v>20160.602697800001</v>
          </cell>
          <cell r="P1779">
            <v>5</v>
          </cell>
          <cell r="Q1779">
            <v>1</v>
          </cell>
          <cell r="R1779">
            <v>1</v>
          </cell>
          <cell r="V1779">
            <v>1</v>
          </cell>
          <cell r="W1779">
            <v>5</v>
          </cell>
          <cell r="Y1779">
            <v>1</v>
          </cell>
          <cell r="Z1779">
            <v>156</v>
          </cell>
          <cell r="AA1779">
            <v>1</v>
          </cell>
        </row>
        <row r="1780">
          <cell r="I1780">
            <v>2321</v>
          </cell>
          <cell r="J1780">
            <v>27784.543633000001</v>
          </cell>
          <cell r="P1780">
            <v>5</v>
          </cell>
          <cell r="Q1780">
            <v>1</v>
          </cell>
          <cell r="R1780">
            <v>1</v>
          </cell>
          <cell r="V1780">
            <v>1</v>
          </cell>
          <cell r="W1780">
            <v>5</v>
          </cell>
          <cell r="Y1780">
            <v>1</v>
          </cell>
          <cell r="Z1780">
            <v>1014</v>
          </cell>
          <cell r="AA1780">
            <v>1</v>
          </cell>
        </row>
        <row r="1781">
          <cell r="I1781">
            <v>2322</v>
          </cell>
          <cell r="J1781">
            <v>22863.390461300001</v>
          </cell>
          <cell r="P1781">
            <v>3</v>
          </cell>
          <cell r="Q1781">
            <v>1</v>
          </cell>
          <cell r="R1781">
            <v>1</v>
          </cell>
          <cell r="V1781">
            <v>1</v>
          </cell>
          <cell r="W1781">
            <v>5</v>
          </cell>
          <cell r="Y1781">
            <v>5</v>
          </cell>
          <cell r="Z1781">
            <v>31.2</v>
          </cell>
          <cell r="AA1781">
            <v>1</v>
          </cell>
        </row>
        <row r="1782">
          <cell r="I1782">
            <v>2324</v>
          </cell>
          <cell r="J1782">
            <v>23896.034150200001</v>
          </cell>
          <cell r="P1782">
            <v>6</v>
          </cell>
          <cell r="Q1782">
            <v>1</v>
          </cell>
          <cell r="R1782">
            <v>1</v>
          </cell>
          <cell r="V1782">
            <v>1</v>
          </cell>
          <cell r="W1782">
            <v>5</v>
          </cell>
          <cell r="Y1782">
            <v>5</v>
          </cell>
          <cell r="Z1782">
            <v>364</v>
          </cell>
          <cell r="AA1782">
            <v>1</v>
          </cell>
        </row>
        <row r="1783">
          <cell r="I1783">
            <v>2326</v>
          </cell>
          <cell r="J1783">
            <v>29566.467055500001</v>
          </cell>
          <cell r="P1783">
            <v>4</v>
          </cell>
          <cell r="Q1783">
            <v>1</v>
          </cell>
          <cell r="R1783">
            <v>1</v>
          </cell>
          <cell r="V1783">
            <v>0</v>
          </cell>
          <cell r="W1783">
            <v>99</v>
          </cell>
          <cell r="Y1783">
            <v>5</v>
          </cell>
          <cell r="Z1783">
            <v>31.2</v>
          </cell>
          <cell r="AA1783">
            <v>0</v>
          </cell>
        </row>
        <row r="1784">
          <cell r="I1784">
            <v>2327</v>
          </cell>
          <cell r="J1784">
            <v>20079.805603299999</v>
          </cell>
          <cell r="P1784">
            <v>3</v>
          </cell>
          <cell r="Q1784">
            <v>1</v>
          </cell>
          <cell r="R1784">
            <v>1</v>
          </cell>
          <cell r="V1784">
            <v>1</v>
          </cell>
          <cell r="W1784">
            <v>5</v>
          </cell>
          <cell r="Y1784">
            <v>5</v>
          </cell>
          <cell r="Z1784">
            <v>364</v>
          </cell>
          <cell r="AA1784">
            <v>1</v>
          </cell>
        </row>
        <row r="1785">
          <cell r="I1785">
            <v>2328</v>
          </cell>
          <cell r="J1785">
            <v>8056.3433510000004</v>
          </cell>
          <cell r="P1785">
            <v>13</v>
          </cell>
          <cell r="Q1785">
            <v>1</v>
          </cell>
          <cell r="R1785">
            <v>1</v>
          </cell>
          <cell r="V1785">
            <v>1</v>
          </cell>
          <cell r="W1785">
            <v>5</v>
          </cell>
          <cell r="Y1785">
            <v>1</v>
          </cell>
          <cell r="Z1785">
            <v>156</v>
          </cell>
          <cell r="AA1785">
            <v>1</v>
          </cell>
        </row>
        <row r="1786">
          <cell r="I1786">
            <v>2329</v>
          </cell>
          <cell r="J1786">
            <v>25840.237803700002</v>
          </cell>
          <cell r="P1786">
            <v>9</v>
          </cell>
          <cell r="Q1786">
            <v>1</v>
          </cell>
          <cell r="R1786">
            <v>1</v>
          </cell>
          <cell r="V1786">
            <v>1</v>
          </cell>
          <cell r="W1786">
            <v>5</v>
          </cell>
          <cell r="Y1786">
            <v>5</v>
          </cell>
          <cell r="Z1786">
            <v>364</v>
          </cell>
          <cell r="AA1786">
            <v>0.75</v>
          </cell>
        </row>
        <row r="1787">
          <cell r="I1787">
            <v>2330</v>
          </cell>
          <cell r="J1787">
            <v>6061.7538758999999</v>
          </cell>
          <cell r="P1787">
            <v>3</v>
          </cell>
          <cell r="Q1787">
            <v>1</v>
          </cell>
          <cell r="R1787">
            <v>1</v>
          </cell>
          <cell r="V1787">
            <v>1</v>
          </cell>
          <cell r="W1787">
            <v>5</v>
          </cell>
          <cell r="Y1787">
            <v>1</v>
          </cell>
          <cell r="Z1787">
            <v>156</v>
          </cell>
          <cell r="AA1787">
            <v>0.75</v>
          </cell>
        </row>
        <row r="1788">
          <cell r="I1788">
            <v>2333</v>
          </cell>
          <cell r="J1788">
            <v>19719.1378639</v>
          </cell>
          <cell r="P1788">
            <v>6</v>
          </cell>
          <cell r="Q1788">
            <v>1</v>
          </cell>
          <cell r="R1788">
            <v>1</v>
          </cell>
          <cell r="V1788">
            <v>1</v>
          </cell>
          <cell r="W1788">
            <v>1</v>
          </cell>
          <cell r="Y1788">
            <v>1</v>
          </cell>
          <cell r="Z1788">
            <v>156</v>
          </cell>
          <cell r="AA1788">
            <v>1</v>
          </cell>
        </row>
        <row r="1789">
          <cell r="I1789">
            <v>2334</v>
          </cell>
          <cell r="J1789">
            <v>30696.516270799999</v>
          </cell>
          <cell r="P1789">
            <v>5</v>
          </cell>
          <cell r="Q1789">
            <v>1</v>
          </cell>
          <cell r="R1789">
            <v>1</v>
          </cell>
          <cell r="V1789">
            <v>1</v>
          </cell>
          <cell r="W1789">
            <v>5</v>
          </cell>
          <cell r="Y1789">
            <v>5</v>
          </cell>
          <cell r="Z1789">
            <v>156</v>
          </cell>
          <cell r="AA1789">
            <v>1</v>
          </cell>
        </row>
        <row r="1790">
          <cell r="I1790">
            <v>2335</v>
          </cell>
          <cell r="J1790">
            <v>31737.362477999999</v>
          </cell>
          <cell r="P1790">
            <v>5</v>
          </cell>
          <cell r="Q1790">
            <v>1</v>
          </cell>
          <cell r="R1790">
            <v>1</v>
          </cell>
          <cell r="V1790">
            <v>1</v>
          </cell>
          <cell r="W1790">
            <v>5</v>
          </cell>
          <cell r="Y1790">
            <v>1</v>
          </cell>
          <cell r="Z1790">
            <v>364</v>
          </cell>
          <cell r="AA1790">
            <v>1</v>
          </cell>
        </row>
        <row r="1791">
          <cell r="I1791">
            <v>2336</v>
          </cell>
          <cell r="J1791">
            <v>13303.094469</v>
          </cell>
          <cell r="P1791">
            <v>2</v>
          </cell>
          <cell r="Q1791">
            <v>1</v>
          </cell>
          <cell r="R1791">
            <v>1</v>
          </cell>
          <cell r="V1791">
            <v>1</v>
          </cell>
          <cell r="W1791">
            <v>5</v>
          </cell>
          <cell r="Y1791">
            <v>5</v>
          </cell>
          <cell r="Z1791">
            <v>364</v>
          </cell>
          <cell r="AA1791">
            <v>1</v>
          </cell>
        </row>
        <row r="1792">
          <cell r="I1792">
            <v>2337</v>
          </cell>
          <cell r="J1792">
            <v>34163.5120026</v>
          </cell>
          <cell r="P1792">
            <v>4</v>
          </cell>
          <cell r="Q1792">
            <v>1</v>
          </cell>
          <cell r="R1792">
            <v>1</v>
          </cell>
          <cell r="V1792">
            <v>1</v>
          </cell>
          <cell r="W1792">
            <v>5</v>
          </cell>
          <cell r="Y1792">
            <v>5</v>
          </cell>
          <cell r="Z1792">
            <v>364</v>
          </cell>
          <cell r="AA1792">
            <v>0.75</v>
          </cell>
        </row>
        <row r="1793">
          <cell r="I1793">
            <v>2338</v>
          </cell>
          <cell r="J1793">
            <v>22805.874748499999</v>
          </cell>
          <cell r="P1793">
            <v>5</v>
          </cell>
          <cell r="Q1793">
            <v>1</v>
          </cell>
          <cell r="R1793">
            <v>1</v>
          </cell>
          <cell r="V1793">
            <v>1</v>
          </cell>
          <cell r="W1793">
            <v>5</v>
          </cell>
          <cell r="Y1793">
            <v>5</v>
          </cell>
          <cell r="Z1793">
            <v>156</v>
          </cell>
          <cell r="AA1793">
            <v>0.75</v>
          </cell>
        </row>
        <row r="1794">
          <cell r="I1794">
            <v>2339</v>
          </cell>
          <cell r="J1794">
            <v>14710.294874499999</v>
          </cell>
          <cell r="P1794">
            <v>1</v>
          </cell>
          <cell r="Q1794">
            <v>1</v>
          </cell>
          <cell r="R1794">
            <v>1</v>
          </cell>
          <cell r="V1794">
            <v>1</v>
          </cell>
          <cell r="W1794">
            <v>5</v>
          </cell>
          <cell r="Y1794">
            <v>1</v>
          </cell>
          <cell r="Z1794">
            <v>156</v>
          </cell>
          <cell r="AA1794">
            <v>1</v>
          </cell>
        </row>
        <row r="1795">
          <cell r="I1795">
            <v>2340</v>
          </cell>
          <cell r="J1795">
            <v>31818.4922558</v>
          </cell>
          <cell r="P1795">
            <v>5</v>
          </cell>
          <cell r="Q1795">
            <v>1</v>
          </cell>
          <cell r="R1795">
            <v>1</v>
          </cell>
          <cell r="V1795">
            <v>1</v>
          </cell>
          <cell r="W1795">
            <v>5</v>
          </cell>
          <cell r="Y1795">
            <v>5</v>
          </cell>
          <cell r="Z1795">
            <v>364</v>
          </cell>
          <cell r="AA1795">
            <v>1</v>
          </cell>
        </row>
        <row r="1796">
          <cell r="I1796">
            <v>2341</v>
          </cell>
          <cell r="J1796">
            <v>26278.7322661</v>
          </cell>
          <cell r="P1796">
            <v>5</v>
          </cell>
          <cell r="Q1796">
            <v>1</v>
          </cell>
          <cell r="R1796">
            <v>1</v>
          </cell>
          <cell r="V1796">
            <v>1</v>
          </cell>
          <cell r="W1796">
            <v>5</v>
          </cell>
          <cell r="Y1796">
            <v>5</v>
          </cell>
          <cell r="Z1796">
            <v>156</v>
          </cell>
          <cell r="AA1796">
            <v>1</v>
          </cell>
        </row>
        <row r="1797">
          <cell r="I1797">
            <v>2342</v>
          </cell>
          <cell r="J1797">
            <v>6877.4191037000001</v>
          </cell>
          <cell r="P1797">
            <v>9</v>
          </cell>
          <cell r="Q1797">
            <v>1</v>
          </cell>
          <cell r="R1797">
            <v>1</v>
          </cell>
          <cell r="V1797">
            <v>1</v>
          </cell>
          <cell r="W1797">
            <v>5</v>
          </cell>
          <cell r="Y1797">
            <v>1</v>
          </cell>
          <cell r="Z1797">
            <v>156</v>
          </cell>
          <cell r="AA1797">
            <v>1</v>
          </cell>
        </row>
        <row r="1798">
          <cell r="I1798">
            <v>2343</v>
          </cell>
          <cell r="J1798">
            <v>4560.3905418000004</v>
          </cell>
          <cell r="P1798">
            <v>3</v>
          </cell>
          <cell r="Q1798">
            <v>1</v>
          </cell>
          <cell r="R1798">
            <v>1</v>
          </cell>
          <cell r="V1798">
            <v>0</v>
          </cell>
          <cell r="W1798">
            <v>99</v>
          </cell>
          <cell r="Y1798">
            <v>1</v>
          </cell>
          <cell r="Z1798">
            <v>156</v>
          </cell>
          <cell r="AA1798">
            <v>0</v>
          </cell>
        </row>
        <row r="1799">
          <cell r="I1799">
            <v>2345</v>
          </cell>
          <cell r="J1799">
            <v>22796.989204400001</v>
          </cell>
          <cell r="P1799">
            <v>5</v>
          </cell>
          <cell r="Q1799">
            <v>1</v>
          </cell>
          <cell r="R1799">
            <v>1</v>
          </cell>
          <cell r="V1799">
            <v>1</v>
          </cell>
          <cell r="W1799">
            <v>1</v>
          </cell>
          <cell r="Y1799">
            <v>1</v>
          </cell>
          <cell r="Z1799">
            <v>156</v>
          </cell>
          <cell r="AA1799">
            <v>1</v>
          </cell>
        </row>
        <row r="1800">
          <cell r="I1800">
            <v>2346</v>
          </cell>
          <cell r="J1800">
            <v>3228.6245376000002</v>
          </cell>
          <cell r="P1800">
            <v>12</v>
          </cell>
          <cell r="Q1800">
            <v>1</v>
          </cell>
          <cell r="R1800">
            <v>1</v>
          </cell>
          <cell r="V1800">
            <v>1</v>
          </cell>
          <cell r="W1800">
            <v>5</v>
          </cell>
          <cell r="Y1800">
            <v>5</v>
          </cell>
          <cell r="Z1800">
            <v>650</v>
          </cell>
          <cell r="AA1800">
            <v>0.75</v>
          </cell>
        </row>
        <row r="1801">
          <cell r="I1801">
            <v>2347</v>
          </cell>
          <cell r="J1801">
            <v>32210.779749500001</v>
          </cell>
          <cell r="P1801">
            <v>8</v>
          </cell>
          <cell r="Q1801">
            <v>1</v>
          </cell>
          <cell r="R1801">
            <v>1</v>
          </cell>
          <cell r="V1801">
            <v>1</v>
          </cell>
          <cell r="W1801">
            <v>1</v>
          </cell>
          <cell r="Y1801">
            <v>1</v>
          </cell>
          <cell r="Z1801">
            <v>156</v>
          </cell>
          <cell r="AA1801">
            <v>1</v>
          </cell>
        </row>
        <row r="1802">
          <cell r="I1802">
            <v>2348</v>
          </cell>
          <cell r="J1802">
            <v>5675.9686502000004</v>
          </cell>
          <cell r="P1802">
            <v>4</v>
          </cell>
          <cell r="Q1802">
            <v>1</v>
          </cell>
          <cell r="R1802">
            <v>1</v>
          </cell>
          <cell r="V1802">
            <v>1</v>
          </cell>
          <cell r="W1802">
            <v>5</v>
          </cell>
          <cell r="Y1802">
            <v>1</v>
          </cell>
          <cell r="Z1802">
            <v>364</v>
          </cell>
          <cell r="AA1802">
            <v>1</v>
          </cell>
        </row>
        <row r="1803">
          <cell r="I1803">
            <v>2349</v>
          </cell>
          <cell r="J1803">
            <v>23269.251043</v>
          </cell>
          <cell r="P1803">
            <v>9</v>
          </cell>
          <cell r="Q1803">
            <v>1</v>
          </cell>
          <cell r="R1803">
            <v>1</v>
          </cell>
          <cell r="V1803">
            <v>1</v>
          </cell>
          <cell r="W1803">
            <v>1</v>
          </cell>
          <cell r="Y1803">
            <v>1</v>
          </cell>
          <cell r="Z1803">
            <v>364</v>
          </cell>
          <cell r="AA1803">
            <v>1</v>
          </cell>
        </row>
        <row r="1804">
          <cell r="I1804">
            <v>2350</v>
          </cell>
          <cell r="J1804">
            <v>27042.033588800001</v>
          </cell>
          <cell r="P1804">
            <v>5</v>
          </cell>
          <cell r="Q1804">
            <v>1</v>
          </cell>
          <cell r="R1804">
            <v>1</v>
          </cell>
          <cell r="V1804">
            <v>1</v>
          </cell>
          <cell r="W1804">
            <v>5</v>
          </cell>
          <cell r="Y1804">
            <v>1</v>
          </cell>
          <cell r="Z1804">
            <v>364</v>
          </cell>
          <cell r="AA1804">
            <v>1</v>
          </cell>
        </row>
        <row r="1805">
          <cell r="I1805">
            <v>2352</v>
          </cell>
          <cell r="J1805">
            <v>36233.899289100002</v>
          </cell>
          <cell r="P1805">
            <v>3</v>
          </cell>
          <cell r="Q1805">
            <v>1</v>
          </cell>
          <cell r="R1805">
            <v>1</v>
          </cell>
          <cell r="V1805">
            <v>1</v>
          </cell>
          <cell r="W1805">
            <v>5</v>
          </cell>
          <cell r="Y1805">
            <v>5</v>
          </cell>
          <cell r="Z1805">
            <v>156</v>
          </cell>
          <cell r="AA1805">
            <v>1</v>
          </cell>
        </row>
        <row r="1806">
          <cell r="I1806">
            <v>2353</v>
          </cell>
          <cell r="J1806">
            <v>5104.1160298000004</v>
          </cell>
          <cell r="P1806">
            <v>7</v>
          </cell>
          <cell r="Q1806">
            <v>1</v>
          </cell>
          <cell r="R1806">
            <v>1</v>
          </cell>
          <cell r="V1806">
            <v>1</v>
          </cell>
          <cell r="W1806">
            <v>5</v>
          </cell>
          <cell r="Y1806">
            <v>5</v>
          </cell>
          <cell r="Z1806">
            <v>156</v>
          </cell>
          <cell r="AA1806">
            <v>0.75</v>
          </cell>
        </row>
        <row r="1807">
          <cell r="I1807">
            <v>2354</v>
          </cell>
          <cell r="J1807">
            <v>26362.7426122</v>
          </cell>
          <cell r="P1807">
            <v>9</v>
          </cell>
          <cell r="Q1807">
            <v>1</v>
          </cell>
          <cell r="R1807">
            <v>1</v>
          </cell>
          <cell r="V1807">
            <v>1</v>
          </cell>
          <cell r="W1807">
            <v>5</v>
          </cell>
          <cell r="Y1807">
            <v>5</v>
          </cell>
          <cell r="Z1807">
            <v>364</v>
          </cell>
          <cell r="AA1807">
            <v>1</v>
          </cell>
        </row>
        <row r="1808">
          <cell r="I1808">
            <v>2356</v>
          </cell>
          <cell r="J1808">
            <v>27001.229727599999</v>
          </cell>
          <cell r="P1808">
            <v>9</v>
          </cell>
          <cell r="Q1808">
            <v>1</v>
          </cell>
          <cell r="R1808">
            <v>1</v>
          </cell>
          <cell r="V1808">
            <v>1</v>
          </cell>
          <cell r="W1808">
            <v>5</v>
          </cell>
          <cell r="Y1808">
            <v>5</v>
          </cell>
          <cell r="Z1808">
            <v>364</v>
          </cell>
          <cell r="AA1808">
            <v>0.75</v>
          </cell>
        </row>
        <row r="1809">
          <cell r="I1809">
            <v>2357</v>
          </cell>
          <cell r="J1809">
            <v>30696.516270799999</v>
          </cell>
          <cell r="P1809">
            <v>5</v>
          </cell>
          <cell r="Q1809">
            <v>1</v>
          </cell>
          <cell r="R1809">
            <v>1</v>
          </cell>
          <cell r="V1809">
            <v>1</v>
          </cell>
          <cell r="W1809">
            <v>5</v>
          </cell>
          <cell r="Y1809">
            <v>1</v>
          </cell>
          <cell r="Z1809">
            <v>156</v>
          </cell>
          <cell r="AA1809">
            <v>1</v>
          </cell>
        </row>
        <row r="1810">
          <cell r="I1810">
            <v>2358</v>
          </cell>
          <cell r="J1810">
            <v>37566.673953500002</v>
          </cell>
          <cell r="P1810">
            <v>3</v>
          </cell>
          <cell r="Q1810">
            <v>1</v>
          </cell>
          <cell r="R1810">
            <v>1</v>
          </cell>
          <cell r="V1810">
            <v>1</v>
          </cell>
          <cell r="W1810">
            <v>1</v>
          </cell>
          <cell r="Y1810">
            <v>1</v>
          </cell>
          <cell r="Z1810">
            <v>364</v>
          </cell>
          <cell r="AA1810">
            <v>0.75</v>
          </cell>
        </row>
        <row r="1811">
          <cell r="I1811">
            <v>2359</v>
          </cell>
          <cell r="J1811">
            <v>31498.272012500001</v>
          </cell>
          <cell r="P1811">
            <v>13</v>
          </cell>
          <cell r="Q1811">
            <v>1</v>
          </cell>
          <cell r="R1811">
            <v>1</v>
          </cell>
          <cell r="V1811">
            <v>1</v>
          </cell>
          <cell r="W1811">
            <v>1</v>
          </cell>
          <cell r="Y1811">
            <v>1</v>
          </cell>
          <cell r="Z1811">
            <v>364</v>
          </cell>
          <cell r="AA1811">
            <v>1</v>
          </cell>
        </row>
        <row r="1812">
          <cell r="I1812">
            <v>2361</v>
          </cell>
          <cell r="J1812">
            <v>42964.106192500003</v>
          </cell>
          <cell r="P1812">
            <v>3</v>
          </cell>
          <cell r="Q1812">
            <v>1</v>
          </cell>
          <cell r="R1812">
            <v>1</v>
          </cell>
          <cell r="V1812">
            <v>1</v>
          </cell>
          <cell r="W1812">
            <v>5</v>
          </cell>
          <cell r="Y1812">
            <v>5</v>
          </cell>
          <cell r="Z1812">
            <v>364</v>
          </cell>
          <cell r="AA1812">
            <v>1</v>
          </cell>
        </row>
        <row r="1813">
          <cell r="I1813">
            <v>2362</v>
          </cell>
          <cell r="J1813">
            <v>19569.9645805</v>
          </cell>
          <cell r="P1813">
            <v>3</v>
          </cell>
          <cell r="Q1813">
            <v>1</v>
          </cell>
          <cell r="R1813">
            <v>1</v>
          </cell>
          <cell r="V1813">
            <v>1</v>
          </cell>
          <cell r="W1813">
            <v>1</v>
          </cell>
          <cell r="Y1813">
            <v>1</v>
          </cell>
          <cell r="Z1813">
            <v>364</v>
          </cell>
          <cell r="AA1813">
            <v>0.75</v>
          </cell>
        </row>
        <row r="1814">
          <cell r="I1814">
            <v>2363</v>
          </cell>
          <cell r="J1814">
            <v>44532.472984200002</v>
          </cell>
          <cell r="P1814">
            <v>8</v>
          </cell>
          <cell r="Q1814">
            <v>1</v>
          </cell>
          <cell r="R1814">
            <v>1</v>
          </cell>
          <cell r="V1814">
            <v>1</v>
          </cell>
          <cell r="W1814">
            <v>5</v>
          </cell>
          <cell r="Y1814">
            <v>5</v>
          </cell>
          <cell r="Z1814">
            <v>156</v>
          </cell>
          <cell r="AA1814">
            <v>1</v>
          </cell>
        </row>
        <row r="1815">
          <cell r="I1815">
            <v>2364</v>
          </cell>
          <cell r="J1815">
            <v>21978.583467799999</v>
          </cell>
          <cell r="P1815">
            <v>4</v>
          </cell>
          <cell r="Q1815">
            <v>1</v>
          </cell>
          <cell r="R1815">
            <v>1</v>
          </cell>
          <cell r="V1815">
            <v>1</v>
          </cell>
          <cell r="W1815">
            <v>5</v>
          </cell>
          <cell r="Y1815">
            <v>1</v>
          </cell>
          <cell r="Z1815">
            <v>156</v>
          </cell>
          <cell r="AA1815">
            <v>1</v>
          </cell>
        </row>
        <row r="1816">
          <cell r="I1816">
            <v>2365</v>
          </cell>
          <cell r="J1816">
            <v>5670.3641091</v>
          </cell>
          <cell r="P1816">
            <v>6</v>
          </cell>
          <cell r="Q1816">
            <v>1</v>
          </cell>
          <cell r="R1816">
            <v>1</v>
          </cell>
          <cell r="V1816">
            <v>1</v>
          </cell>
          <cell r="W1816">
            <v>5</v>
          </cell>
          <cell r="Y1816">
            <v>1</v>
          </cell>
          <cell r="Z1816">
            <v>156</v>
          </cell>
          <cell r="AA1816">
            <v>1</v>
          </cell>
        </row>
        <row r="1817">
          <cell r="I1817">
            <v>2366</v>
          </cell>
          <cell r="J1817">
            <v>13303.094469</v>
          </cell>
          <cell r="P1817">
            <v>1</v>
          </cell>
          <cell r="Q1817">
            <v>1</v>
          </cell>
          <cell r="R1817">
            <v>1</v>
          </cell>
          <cell r="V1817">
            <v>1</v>
          </cell>
          <cell r="W1817">
            <v>5</v>
          </cell>
          <cell r="Y1817">
            <v>5</v>
          </cell>
          <cell r="Z1817">
            <v>156</v>
          </cell>
          <cell r="AA1817">
            <v>1</v>
          </cell>
        </row>
        <row r="1818">
          <cell r="I1818">
            <v>2367</v>
          </cell>
          <cell r="J1818">
            <v>31498.272012500001</v>
          </cell>
          <cell r="P1818">
            <v>4</v>
          </cell>
          <cell r="Q1818">
            <v>1</v>
          </cell>
          <cell r="R1818">
            <v>1</v>
          </cell>
          <cell r="V1818">
            <v>1</v>
          </cell>
          <cell r="W1818">
            <v>5</v>
          </cell>
          <cell r="Y1818">
            <v>1</v>
          </cell>
          <cell r="Z1818">
            <v>364</v>
          </cell>
          <cell r="AA1818">
            <v>1</v>
          </cell>
        </row>
        <row r="1819">
          <cell r="I1819">
            <v>2368</v>
          </cell>
          <cell r="J1819">
            <v>33443.404034300002</v>
          </cell>
          <cell r="P1819">
            <v>10</v>
          </cell>
          <cell r="Q1819">
            <v>1</v>
          </cell>
          <cell r="R1819">
            <v>1</v>
          </cell>
          <cell r="V1819">
            <v>1</v>
          </cell>
          <cell r="W1819">
            <v>5</v>
          </cell>
          <cell r="Y1819">
            <v>5</v>
          </cell>
          <cell r="Z1819">
            <v>364</v>
          </cell>
          <cell r="AA1819">
            <v>1</v>
          </cell>
        </row>
        <row r="1820">
          <cell r="I1820">
            <v>2370</v>
          </cell>
          <cell r="J1820">
            <v>25057.167927499999</v>
          </cell>
          <cell r="P1820">
            <v>4</v>
          </cell>
          <cell r="Q1820">
            <v>1</v>
          </cell>
          <cell r="R1820">
            <v>1</v>
          </cell>
          <cell r="V1820">
            <v>1</v>
          </cell>
          <cell r="W1820">
            <v>5</v>
          </cell>
          <cell r="Y1820">
            <v>5</v>
          </cell>
          <cell r="Z1820">
            <v>156</v>
          </cell>
          <cell r="AA1820">
            <v>1</v>
          </cell>
        </row>
        <row r="1821">
          <cell r="I1821">
            <v>2372</v>
          </cell>
          <cell r="J1821">
            <v>31498.272012500001</v>
          </cell>
          <cell r="P1821">
            <v>3</v>
          </cell>
          <cell r="Q1821">
            <v>1</v>
          </cell>
          <cell r="R1821">
            <v>1</v>
          </cell>
          <cell r="V1821">
            <v>1</v>
          </cell>
          <cell r="W1821">
            <v>5</v>
          </cell>
          <cell r="Y1821">
            <v>5</v>
          </cell>
          <cell r="Z1821">
            <v>650</v>
          </cell>
          <cell r="AA1821">
            <v>0.75</v>
          </cell>
        </row>
        <row r="1822">
          <cell r="I1822">
            <v>2375</v>
          </cell>
          <cell r="J1822">
            <v>31766.246925700001</v>
          </cell>
          <cell r="P1822">
            <v>5</v>
          </cell>
          <cell r="Q1822">
            <v>1</v>
          </cell>
          <cell r="R1822">
            <v>1</v>
          </cell>
          <cell r="V1822">
            <v>1</v>
          </cell>
          <cell r="W1822">
            <v>5</v>
          </cell>
          <cell r="Y1822">
            <v>1</v>
          </cell>
          <cell r="Z1822">
            <v>31.2</v>
          </cell>
          <cell r="AA1822">
            <v>1</v>
          </cell>
        </row>
        <row r="1823">
          <cell r="I1823">
            <v>2377</v>
          </cell>
          <cell r="J1823">
            <v>30000.276087900002</v>
          </cell>
          <cell r="P1823">
            <v>6</v>
          </cell>
          <cell r="Q1823">
            <v>1</v>
          </cell>
          <cell r="R1823">
            <v>1</v>
          </cell>
          <cell r="V1823">
            <v>1</v>
          </cell>
          <cell r="W1823">
            <v>5</v>
          </cell>
          <cell r="Y1823">
            <v>5</v>
          </cell>
          <cell r="Z1823">
            <v>364</v>
          </cell>
          <cell r="AA1823">
            <v>1</v>
          </cell>
        </row>
        <row r="1824">
          <cell r="I1824">
            <v>2379</v>
          </cell>
          <cell r="J1824">
            <v>31978.393774299999</v>
          </cell>
          <cell r="P1824">
            <v>5</v>
          </cell>
          <cell r="Q1824">
            <v>1</v>
          </cell>
          <cell r="R1824">
            <v>1</v>
          </cell>
          <cell r="V1824">
            <v>1</v>
          </cell>
          <cell r="W1824">
            <v>5</v>
          </cell>
          <cell r="Y1824">
            <v>5</v>
          </cell>
          <cell r="Z1824">
            <v>364</v>
          </cell>
          <cell r="AA1824">
            <v>1</v>
          </cell>
        </row>
        <row r="1825">
          <cell r="I1825">
            <v>2382</v>
          </cell>
          <cell r="J1825">
            <v>4860.3909065999997</v>
          </cell>
          <cell r="P1825">
            <v>4</v>
          </cell>
          <cell r="Q1825">
            <v>1</v>
          </cell>
          <cell r="R1825">
            <v>1</v>
          </cell>
          <cell r="V1825">
            <v>1</v>
          </cell>
          <cell r="W1825">
            <v>5</v>
          </cell>
          <cell r="Y1825">
            <v>5</v>
          </cell>
          <cell r="Z1825">
            <v>156</v>
          </cell>
          <cell r="AA1825">
            <v>1</v>
          </cell>
        </row>
        <row r="1826">
          <cell r="I1826">
            <v>2384</v>
          </cell>
          <cell r="J1826">
            <v>25057.167927499999</v>
          </cell>
          <cell r="P1826">
            <v>2</v>
          </cell>
          <cell r="Q1826">
            <v>1</v>
          </cell>
          <cell r="R1826">
            <v>1</v>
          </cell>
          <cell r="V1826">
            <v>1</v>
          </cell>
          <cell r="W1826">
            <v>5</v>
          </cell>
          <cell r="Y1826">
            <v>2</v>
          </cell>
          <cell r="Z1826">
            <v>650</v>
          </cell>
          <cell r="AA1826">
            <v>1</v>
          </cell>
        </row>
        <row r="1827">
          <cell r="I1827">
            <v>2387</v>
          </cell>
          <cell r="J1827">
            <v>28373.5219612</v>
          </cell>
          <cell r="P1827">
            <v>7</v>
          </cell>
          <cell r="Q1827">
            <v>1</v>
          </cell>
          <cell r="R1827">
            <v>1</v>
          </cell>
          <cell r="V1827">
            <v>1</v>
          </cell>
          <cell r="W1827">
            <v>5</v>
          </cell>
          <cell r="Y1827">
            <v>2</v>
          </cell>
          <cell r="Z1827">
            <v>156</v>
          </cell>
          <cell r="AA1827">
            <v>1</v>
          </cell>
        </row>
        <row r="1828">
          <cell r="I1828">
            <v>2388</v>
          </cell>
          <cell r="J1828">
            <v>21414.5353106</v>
          </cell>
          <cell r="P1828">
            <v>5</v>
          </cell>
          <cell r="Q1828">
            <v>1</v>
          </cell>
          <cell r="R1828">
            <v>1</v>
          </cell>
          <cell r="V1828">
            <v>1</v>
          </cell>
          <cell r="W1828">
            <v>5</v>
          </cell>
          <cell r="Y1828">
            <v>5</v>
          </cell>
          <cell r="Z1828">
            <v>364</v>
          </cell>
          <cell r="AA1828">
            <v>1</v>
          </cell>
        </row>
        <row r="1829">
          <cell r="I1829">
            <v>2389</v>
          </cell>
          <cell r="J1829">
            <v>18899.602704199999</v>
          </cell>
          <cell r="P1829">
            <v>3</v>
          </cell>
          <cell r="Q1829">
            <v>1</v>
          </cell>
          <cell r="R1829">
            <v>1</v>
          </cell>
          <cell r="V1829">
            <v>1</v>
          </cell>
          <cell r="W1829">
            <v>1</v>
          </cell>
          <cell r="Y1829">
            <v>1</v>
          </cell>
          <cell r="Z1829">
            <v>156</v>
          </cell>
          <cell r="AA1829">
            <v>1</v>
          </cell>
        </row>
        <row r="1830">
          <cell r="I1830">
            <v>2391</v>
          </cell>
          <cell r="J1830">
            <v>21344.701109900001</v>
          </cell>
          <cell r="P1830">
            <v>4</v>
          </cell>
          <cell r="Q1830">
            <v>1</v>
          </cell>
          <cell r="R1830">
            <v>1</v>
          </cell>
          <cell r="V1830">
            <v>1</v>
          </cell>
          <cell r="W1830">
            <v>5</v>
          </cell>
          <cell r="Y1830">
            <v>1</v>
          </cell>
          <cell r="Z1830">
            <v>156</v>
          </cell>
          <cell r="AA1830">
            <v>1</v>
          </cell>
        </row>
        <row r="1831">
          <cell r="I1831">
            <v>2392</v>
          </cell>
          <cell r="J1831">
            <v>25500.613510300002</v>
          </cell>
          <cell r="P1831">
            <v>3</v>
          </cell>
          <cell r="Q1831">
            <v>1</v>
          </cell>
          <cell r="R1831">
            <v>1</v>
          </cell>
          <cell r="V1831">
            <v>1</v>
          </cell>
          <cell r="W1831">
            <v>5</v>
          </cell>
          <cell r="Y1831">
            <v>5</v>
          </cell>
          <cell r="Z1831">
            <v>156</v>
          </cell>
          <cell r="AA1831">
            <v>0.75</v>
          </cell>
        </row>
        <row r="1832">
          <cell r="I1832">
            <v>2393</v>
          </cell>
          <cell r="J1832">
            <v>4654.1212869000001</v>
          </cell>
          <cell r="P1832">
            <v>9</v>
          </cell>
          <cell r="Q1832">
            <v>1</v>
          </cell>
          <cell r="R1832">
            <v>1</v>
          </cell>
          <cell r="V1832">
            <v>1</v>
          </cell>
          <cell r="W1832">
            <v>5</v>
          </cell>
          <cell r="Y1832">
            <v>1</v>
          </cell>
          <cell r="Z1832">
            <v>650</v>
          </cell>
          <cell r="AA1832">
            <v>1</v>
          </cell>
        </row>
        <row r="1833">
          <cell r="I1833">
            <v>2394</v>
          </cell>
          <cell r="J1833">
            <v>23881.2920089</v>
          </cell>
          <cell r="P1833">
            <v>3</v>
          </cell>
          <cell r="Q1833">
            <v>1</v>
          </cell>
          <cell r="R1833">
            <v>1</v>
          </cell>
          <cell r="V1833">
            <v>1</v>
          </cell>
          <cell r="W1833">
            <v>5</v>
          </cell>
          <cell r="Y1833">
            <v>1</v>
          </cell>
          <cell r="Z1833">
            <v>364</v>
          </cell>
          <cell r="AA1833">
            <v>1</v>
          </cell>
        </row>
        <row r="1834">
          <cell r="I1834">
            <v>2396</v>
          </cell>
          <cell r="J1834">
            <v>27241.636676499998</v>
          </cell>
          <cell r="P1834">
            <v>12</v>
          </cell>
          <cell r="Q1834">
            <v>1</v>
          </cell>
          <cell r="R1834">
            <v>1</v>
          </cell>
          <cell r="V1834">
            <v>1</v>
          </cell>
          <cell r="W1834">
            <v>5</v>
          </cell>
          <cell r="Y1834">
            <v>1</v>
          </cell>
          <cell r="Z1834">
            <v>156</v>
          </cell>
          <cell r="AA1834">
            <v>1</v>
          </cell>
        </row>
        <row r="1835">
          <cell r="I1835">
            <v>2397</v>
          </cell>
          <cell r="J1835">
            <v>4963.1272114000003</v>
          </cell>
          <cell r="P1835">
            <v>7</v>
          </cell>
          <cell r="Q1835">
            <v>1</v>
          </cell>
          <cell r="R1835">
            <v>1</v>
          </cell>
          <cell r="V1835">
            <v>1</v>
          </cell>
          <cell r="W1835">
            <v>5</v>
          </cell>
          <cell r="Y1835">
            <v>1</v>
          </cell>
          <cell r="Z1835">
            <v>156</v>
          </cell>
          <cell r="AA1835">
            <v>1</v>
          </cell>
        </row>
        <row r="1836">
          <cell r="I1836">
            <v>2399</v>
          </cell>
          <cell r="J1836">
            <v>19968.5386918</v>
          </cell>
          <cell r="P1836">
            <v>4</v>
          </cell>
          <cell r="Q1836">
            <v>1</v>
          </cell>
          <cell r="R1836">
            <v>1</v>
          </cell>
          <cell r="V1836">
            <v>1</v>
          </cell>
          <cell r="W1836">
            <v>1</v>
          </cell>
          <cell r="Y1836">
            <v>1</v>
          </cell>
          <cell r="Z1836">
            <v>364</v>
          </cell>
          <cell r="AA1836">
            <v>0.75</v>
          </cell>
        </row>
        <row r="1837">
          <cell r="I1837">
            <v>2400</v>
          </cell>
          <cell r="J1837">
            <v>32520.082995600002</v>
          </cell>
          <cell r="P1837">
            <v>8</v>
          </cell>
          <cell r="Q1837">
            <v>1</v>
          </cell>
          <cell r="R1837">
            <v>1</v>
          </cell>
          <cell r="V1837">
            <v>1</v>
          </cell>
          <cell r="W1837">
            <v>5</v>
          </cell>
          <cell r="Y1837">
            <v>5</v>
          </cell>
          <cell r="Z1837">
            <v>156</v>
          </cell>
          <cell r="AA1837">
            <v>0.75</v>
          </cell>
        </row>
        <row r="1838">
          <cell r="I1838">
            <v>2402</v>
          </cell>
          <cell r="J1838">
            <v>31999.113572900002</v>
          </cell>
          <cell r="P1838">
            <v>10</v>
          </cell>
          <cell r="Q1838">
            <v>1</v>
          </cell>
          <cell r="R1838">
            <v>1</v>
          </cell>
          <cell r="V1838">
            <v>1</v>
          </cell>
          <cell r="W1838">
            <v>5</v>
          </cell>
          <cell r="Y1838">
            <v>1</v>
          </cell>
          <cell r="Z1838">
            <v>364</v>
          </cell>
          <cell r="AA1838">
            <v>1</v>
          </cell>
        </row>
        <row r="1839">
          <cell r="I1839">
            <v>2403</v>
          </cell>
          <cell r="J1839">
            <v>27419.364872999999</v>
          </cell>
          <cell r="P1839">
            <v>3</v>
          </cell>
          <cell r="Q1839">
            <v>1</v>
          </cell>
          <cell r="R1839">
            <v>1</v>
          </cell>
          <cell r="V1839">
            <v>1</v>
          </cell>
          <cell r="W1839">
            <v>5</v>
          </cell>
          <cell r="Y1839">
            <v>1</v>
          </cell>
          <cell r="Z1839">
            <v>156</v>
          </cell>
          <cell r="AA1839">
            <v>1</v>
          </cell>
        </row>
        <row r="1840">
          <cell r="I1840">
            <v>2404</v>
          </cell>
          <cell r="J1840">
            <v>28252.941146100002</v>
          </cell>
          <cell r="P1840">
            <v>4</v>
          </cell>
          <cell r="Q1840">
            <v>1</v>
          </cell>
          <cell r="R1840">
            <v>1</v>
          </cell>
          <cell r="V1840">
            <v>1</v>
          </cell>
          <cell r="W1840">
            <v>5</v>
          </cell>
          <cell r="Y1840">
            <v>1</v>
          </cell>
          <cell r="Z1840">
            <v>364</v>
          </cell>
          <cell r="AA1840">
            <v>1</v>
          </cell>
        </row>
        <row r="1841">
          <cell r="I1841">
            <v>2406</v>
          </cell>
          <cell r="J1841">
            <v>29873.992133</v>
          </cell>
          <cell r="P1841">
            <v>5</v>
          </cell>
          <cell r="Q1841">
            <v>1</v>
          </cell>
          <cell r="R1841">
            <v>1</v>
          </cell>
          <cell r="V1841">
            <v>1</v>
          </cell>
          <cell r="W1841">
            <v>5</v>
          </cell>
          <cell r="Y1841">
            <v>5</v>
          </cell>
          <cell r="Z1841">
            <v>156</v>
          </cell>
          <cell r="AA1841">
            <v>0.75</v>
          </cell>
        </row>
        <row r="1842">
          <cell r="I1842">
            <v>2407</v>
          </cell>
          <cell r="J1842">
            <v>29242.970443599999</v>
          </cell>
          <cell r="P1842">
            <v>5</v>
          </cell>
          <cell r="Q1842">
            <v>1</v>
          </cell>
          <cell r="R1842">
            <v>1</v>
          </cell>
          <cell r="V1842">
            <v>1</v>
          </cell>
          <cell r="W1842">
            <v>5</v>
          </cell>
          <cell r="Y1842">
            <v>5</v>
          </cell>
          <cell r="Z1842">
            <v>156</v>
          </cell>
          <cell r="AA1842">
            <v>1</v>
          </cell>
        </row>
        <row r="1843">
          <cell r="I1843">
            <v>2408</v>
          </cell>
          <cell r="J1843">
            <v>16007.595179800001</v>
          </cell>
          <cell r="P1843">
            <v>1</v>
          </cell>
          <cell r="Q1843">
            <v>1</v>
          </cell>
          <cell r="R1843">
            <v>1</v>
          </cell>
          <cell r="V1843">
            <v>1</v>
          </cell>
          <cell r="W1843">
            <v>1</v>
          </cell>
          <cell r="Y1843">
            <v>1</v>
          </cell>
          <cell r="Z1843">
            <v>156</v>
          </cell>
          <cell r="AA1843">
            <v>1</v>
          </cell>
        </row>
        <row r="1844">
          <cell r="I1844">
            <v>2409</v>
          </cell>
          <cell r="J1844">
            <v>29902.3956512</v>
          </cell>
          <cell r="P1844">
            <v>6</v>
          </cell>
          <cell r="Q1844">
            <v>1</v>
          </cell>
          <cell r="R1844">
            <v>1</v>
          </cell>
          <cell r="V1844">
            <v>1</v>
          </cell>
          <cell r="W1844">
            <v>1</v>
          </cell>
          <cell r="Y1844">
            <v>1</v>
          </cell>
          <cell r="Z1844">
            <v>156</v>
          </cell>
          <cell r="AA1844">
            <v>1</v>
          </cell>
        </row>
        <row r="1845">
          <cell r="I1845">
            <v>2410</v>
          </cell>
          <cell r="J1845">
            <v>22231.2108639</v>
          </cell>
          <cell r="P1845">
            <v>9</v>
          </cell>
          <cell r="Q1845">
            <v>1</v>
          </cell>
          <cell r="R1845">
            <v>1</v>
          </cell>
          <cell r="V1845">
            <v>1</v>
          </cell>
          <cell r="W1845">
            <v>5</v>
          </cell>
          <cell r="Y1845">
            <v>1</v>
          </cell>
          <cell r="Z1845">
            <v>156</v>
          </cell>
          <cell r="AA1845">
            <v>1</v>
          </cell>
        </row>
        <row r="1846">
          <cell r="I1846">
            <v>2411</v>
          </cell>
          <cell r="J1846">
            <v>26110.409694599999</v>
          </cell>
          <cell r="P1846">
            <v>5</v>
          </cell>
          <cell r="Q1846">
            <v>1</v>
          </cell>
          <cell r="R1846">
            <v>1</v>
          </cell>
          <cell r="V1846">
            <v>1</v>
          </cell>
          <cell r="W1846">
            <v>5</v>
          </cell>
          <cell r="Y1846">
            <v>1</v>
          </cell>
          <cell r="Z1846">
            <v>364</v>
          </cell>
          <cell r="AA1846">
            <v>1</v>
          </cell>
        </row>
        <row r="1847">
          <cell r="I1847">
            <v>2412</v>
          </cell>
          <cell r="J1847">
            <v>24463.4742272</v>
          </cell>
          <cell r="P1847">
            <v>6</v>
          </cell>
          <cell r="Q1847">
            <v>1</v>
          </cell>
          <cell r="R1847">
            <v>1</v>
          </cell>
          <cell r="V1847">
            <v>1</v>
          </cell>
          <cell r="W1847">
            <v>5</v>
          </cell>
          <cell r="Y1847">
            <v>1</v>
          </cell>
          <cell r="Z1847">
            <v>156</v>
          </cell>
          <cell r="AA1847">
            <v>1</v>
          </cell>
        </row>
        <row r="1848">
          <cell r="I1848">
            <v>2413</v>
          </cell>
          <cell r="J1848">
            <v>28549.082665000002</v>
          </cell>
          <cell r="P1848">
            <v>8</v>
          </cell>
          <cell r="Q1848">
            <v>1</v>
          </cell>
          <cell r="R1848">
            <v>1</v>
          </cell>
          <cell r="V1848">
            <v>1</v>
          </cell>
          <cell r="W1848">
            <v>5</v>
          </cell>
          <cell r="Y1848">
            <v>5</v>
          </cell>
          <cell r="Z1848">
            <v>364</v>
          </cell>
          <cell r="AA1848">
            <v>1</v>
          </cell>
        </row>
        <row r="1849">
          <cell r="I1849">
            <v>2414</v>
          </cell>
          <cell r="J1849">
            <v>31637.2836962</v>
          </cell>
          <cell r="P1849">
            <v>7</v>
          </cell>
          <cell r="Q1849">
            <v>1</v>
          </cell>
          <cell r="R1849">
            <v>1</v>
          </cell>
          <cell r="V1849">
            <v>1</v>
          </cell>
          <cell r="W1849">
            <v>5</v>
          </cell>
          <cell r="Y1849">
            <v>5</v>
          </cell>
          <cell r="Z1849">
            <v>31.2</v>
          </cell>
          <cell r="AA1849">
            <v>1</v>
          </cell>
        </row>
        <row r="1850">
          <cell r="I1850">
            <v>2415</v>
          </cell>
          <cell r="J1850">
            <v>24679.272326499999</v>
          </cell>
          <cell r="P1850">
            <v>1</v>
          </cell>
          <cell r="Q1850">
            <v>1</v>
          </cell>
          <cell r="R1850">
            <v>1</v>
          </cell>
          <cell r="V1850">
            <v>1</v>
          </cell>
          <cell r="W1850">
            <v>5</v>
          </cell>
          <cell r="Y1850">
            <v>2</v>
          </cell>
          <cell r="Z1850">
            <v>364</v>
          </cell>
          <cell r="AA1850">
            <v>0.75</v>
          </cell>
        </row>
        <row r="1851">
          <cell r="I1851">
            <v>2417</v>
          </cell>
          <cell r="J1851">
            <v>26110.409694599999</v>
          </cell>
          <cell r="P1851">
            <v>2</v>
          </cell>
          <cell r="Q1851">
            <v>1</v>
          </cell>
          <cell r="R1851">
            <v>1</v>
          </cell>
          <cell r="V1851">
            <v>0</v>
          </cell>
          <cell r="W1851">
            <v>99</v>
          </cell>
          <cell r="Y1851">
            <v>1</v>
          </cell>
          <cell r="Z1851">
            <v>364</v>
          </cell>
          <cell r="AA1851">
            <v>0</v>
          </cell>
        </row>
        <row r="1852">
          <cell r="I1852">
            <v>2418</v>
          </cell>
          <cell r="J1852">
            <v>20537.7278816</v>
          </cell>
          <cell r="P1852">
            <v>8</v>
          </cell>
          <cell r="Q1852">
            <v>1</v>
          </cell>
          <cell r="R1852">
            <v>1</v>
          </cell>
          <cell r="V1852">
            <v>1</v>
          </cell>
          <cell r="W1852">
            <v>5</v>
          </cell>
          <cell r="Y1852">
            <v>1</v>
          </cell>
          <cell r="Z1852">
            <v>156</v>
          </cell>
          <cell r="AA1852">
            <v>1</v>
          </cell>
        </row>
        <row r="1853">
          <cell r="I1853">
            <v>2419</v>
          </cell>
          <cell r="J1853">
            <v>22717.994986099999</v>
          </cell>
          <cell r="P1853">
            <v>6</v>
          </cell>
          <cell r="Q1853">
            <v>1</v>
          </cell>
          <cell r="R1853">
            <v>1</v>
          </cell>
          <cell r="V1853">
            <v>1</v>
          </cell>
          <cell r="W1853">
            <v>5</v>
          </cell>
          <cell r="Y1853">
            <v>1</v>
          </cell>
          <cell r="Z1853">
            <v>156</v>
          </cell>
          <cell r="AA1853">
            <v>0.75</v>
          </cell>
        </row>
        <row r="1854">
          <cell r="I1854">
            <v>2421</v>
          </cell>
          <cell r="J1854">
            <v>26850.525358999999</v>
          </cell>
          <cell r="P1854">
            <v>10</v>
          </cell>
          <cell r="Q1854">
            <v>1</v>
          </cell>
          <cell r="R1854">
            <v>1</v>
          </cell>
          <cell r="V1854">
            <v>1</v>
          </cell>
          <cell r="W1854">
            <v>5</v>
          </cell>
          <cell r="Y1854">
            <v>2</v>
          </cell>
          <cell r="Z1854">
            <v>156</v>
          </cell>
          <cell r="AA1854">
            <v>1</v>
          </cell>
        </row>
        <row r="1855">
          <cell r="I1855">
            <v>2422</v>
          </cell>
          <cell r="J1855">
            <v>29556.513797600001</v>
          </cell>
          <cell r="P1855">
            <v>3</v>
          </cell>
          <cell r="Q1855">
            <v>1</v>
          </cell>
          <cell r="R1855">
            <v>1</v>
          </cell>
          <cell r="V1855">
            <v>1</v>
          </cell>
          <cell r="W1855">
            <v>5</v>
          </cell>
          <cell r="Y1855">
            <v>2</v>
          </cell>
          <cell r="Z1855">
            <v>650</v>
          </cell>
          <cell r="AA1855">
            <v>1</v>
          </cell>
        </row>
        <row r="1856">
          <cell r="I1856">
            <v>2423</v>
          </cell>
          <cell r="J1856">
            <v>11185.7851391</v>
          </cell>
          <cell r="P1856">
            <v>7</v>
          </cell>
          <cell r="Q1856">
            <v>1</v>
          </cell>
          <cell r="R1856">
            <v>1</v>
          </cell>
          <cell r="V1856">
            <v>1</v>
          </cell>
          <cell r="W1856">
            <v>5</v>
          </cell>
          <cell r="Y1856">
            <v>5</v>
          </cell>
          <cell r="Z1856">
            <v>364</v>
          </cell>
          <cell r="AA1856">
            <v>0.25</v>
          </cell>
        </row>
        <row r="1857">
          <cell r="I1857">
            <v>2424</v>
          </cell>
          <cell r="J1857">
            <v>29248.476332400001</v>
          </cell>
          <cell r="P1857">
            <v>6</v>
          </cell>
          <cell r="Q1857">
            <v>1</v>
          </cell>
          <cell r="R1857">
            <v>1</v>
          </cell>
          <cell r="V1857">
            <v>1</v>
          </cell>
          <cell r="W1857">
            <v>1</v>
          </cell>
          <cell r="Y1857">
            <v>5</v>
          </cell>
          <cell r="Z1857">
            <v>364</v>
          </cell>
          <cell r="AA1857">
            <v>0.25</v>
          </cell>
        </row>
        <row r="1858">
          <cell r="I1858">
            <v>2425</v>
          </cell>
          <cell r="J1858">
            <v>37371.032071499998</v>
          </cell>
          <cell r="P1858">
            <v>5</v>
          </cell>
          <cell r="Q1858">
            <v>1</v>
          </cell>
          <cell r="R1858">
            <v>1</v>
          </cell>
          <cell r="V1858">
            <v>1</v>
          </cell>
          <cell r="W1858">
            <v>1</v>
          </cell>
          <cell r="Y1858">
            <v>1</v>
          </cell>
          <cell r="Z1858">
            <v>156</v>
          </cell>
          <cell r="AA1858">
            <v>0.25</v>
          </cell>
        </row>
        <row r="1859">
          <cell r="I1859">
            <v>2426</v>
          </cell>
          <cell r="J1859">
            <v>32814.1218936</v>
          </cell>
          <cell r="P1859">
            <v>3</v>
          </cell>
          <cell r="Q1859">
            <v>1</v>
          </cell>
          <cell r="R1859">
            <v>1</v>
          </cell>
          <cell r="V1859">
            <v>1</v>
          </cell>
          <cell r="W1859">
            <v>5</v>
          </cell>
          <cell r="Y1859">
            <v>5</v>
          </cell>
          <cell r="Z1859">
            <v>156</v>
          </cell>
          <cell r="AA1859">
            <v>1</v>
          </cell>
        </row>
        <row r="1860">
          <cell r="I1860">
            <v>2427</v>
          </cell>
          <cell r="J1860">
            <v>30307.033536800001</v>
          </cell>
          <cell r="P1860">
            <v>5</v>
          </cell>
          <cell r="Q1860">
            <v>1</v>
          </cell>
          <cell r="R1860">
            <v>1</v>
          </cell>
          <cell r="V1860">
            <v>1</v>
          </cell>
          <cell r="W1860">
            <v>5</v>
          </cell>
          <cell r="Y1860">
            <v>1</v>
          </cell>
          <cell r="Z1860">
            <v>156</v>
          </cell>
          <cell r="AA1860">
            <v>1</v>
          </cell>
        </row>
        <row r="1861">
          <cell r="I1861">
            <v>2428</v>
          </cell>
          <cell r="J1861">
            <v>30598.5415178</v>
          </cell>
          <cell r="P1861">
            <v>9</v>
          </cell>
          <cell r="Q1861">
            <v>1</v>
          </cell>
          <cell r="R1861">
            <v>1</v>
          </cell>
          <cell r="V1861">
            <v>1</v>
          </cell>
          <cell r="W1861">
            <v>5</v>
          </cell>
          <cell r="Y1861">
            <v>5</v>
          </cell>
          <cell r="Z1861">
            <v>156</v>
          </cell>
          <cell r="AA1861">
            <v>0.25</v>
          </cell>
        </row>
        <row r="1862">
          <cell r="I1862">
            <v>2430</v>
          </cell>
          <cell r="J1862">
            <v>31708.276309199999</v>
          </cell>
          <cell r="P1862">
            <v>10</v>
          </cell>
          <cell r="Q1862">
            <v>1</v>
          </cell>
          <cell r="R1862">
            <v>1</v>
          </cell>
          <cell r="V1862">
            <v>1</v>
          </cell>
          <cell r="W1862">
            <v>5</v>
          </cell>
          <cell r="Y1862">
            <v>5</v>
          </cell>
          <cell r="Z1862">
            <v>156</v>
          </cell>
          <cell r="AA1862">
            <v>1</v>
          </cell>
        </row>
        <row r="1863">
          <cell r="I1863">
            <v>2431</v>
          </cell>
          <cell r="J1863">
            <v>27504.078578600001</v>
          </cell>
          <cell r="P1863">
            <v>12</v>
          </cell>
          <cell r="Q1863">
            <v>1</v>
          </cell>
          <cell r="R1863">
            <v>1</v>
          </cell>
          <cell r="V1863">
            <v>1</v>
          </cell>
          <cell r="W1863">
            <v>5</v>
          </cell>
          <cell r="Y1863">
            <v>5</v>
          </cell>
          <cell r="Z1863">
            <v>364</v>
          </cell>
          <cell r="AA1863">
            <v>1</v>
          </cell>
        </row>
        <row r="1864">
          <cell r="I1864">
            <v>2433</v>
          </cell>
          <cell r="J1864">
            <v>15597.9373707</v>
          </cell>
          <cell r="P1864">
            <v>1</v>
          </cell>
          <cell r="Q1864">
            <v>1</v>
          </cell>
          <cell r="R1864">
            <v>1</v>
          </cell>
          <cell r="V1864">
            <v>1</v>
          </cell>
          <cell r="W1864">
            <v>5</v>
          </cell>
          <cell r="Y1864">
            <v>1</v>
          </cell>
          <cell r="Z1864">
            <v>364</v>
          </cell>
          <cell r="AA1864">
            <v>0.75</v>
          </cell>
        </row>
        <row r="1865">
          <cell r="I1865">
            <v>2434</v>
          </cell>
          <cell r="J1865">
            <v>23834.6536213</v>
          </cell>
          <cell r="P1865">
            <v>8</v>
          </cell>
          <cell r="Q1865">
            <v>1</v>
          </cell>
          <cell r="R1865">
            <v>1</v>
          </cell>
          <cell r="V1865">
            <v>1</v>
          </cell>
          <cell r="W1865">
            <v>5</v>
          </cell>
          <cell r="Y1865">
            <v>5</v>
          </cell>
          <cell r="Z1865">
            <v>31.2</v>
          </cell>
          <cell r="AA1865">
            <v>0.75</v>
          </cell>
        </row>
        <row r="1866">
          <cell r="I1866">
            <v>2435</v>
          </cell>
          <cell r="J1866">
            <v>22831.147039700001</v>
          </cell>
          <cell r="P1866">
            <v>9</v>
          </cell>
          <cell r="Q1866">
            <v>1</v>
          </cell>
          <cell r="R1866">
            <v>1</v>
          </cell>
          <cell r="V1866">
            <v>1</v>
          </cell>
          <cell r="W1866">
            <v>5</v>
          </cell>
          <cell r="Y1866">
            <v>2</v>
          </cell>
          <cell r="Z1866">
            <v>1014</v>
          </cell>
          <cell r="AA1866">
            <v>1</v>
          </cell>
        </row>
        <row r="1867">
          <cell r="I1867">
            <v>2436</v>
          </cell>
          <cell r="J1867">
            <v>22675.854763200001</v>
          </cell>
          <cell r="P1867">
            <v>5</v>
          </cell>
          <cell r="Q1867">
            <v>1</v>
          </cell>
          <cell r="R1867">
            <v>1</v>
          </cell>
          <cell r="V1867">
            <v>1</v>
          </cell>
          <cell r="W1867">
            <v>5</v>
          </cell>
          <cell r="Y1867">
            <v>1</v>
          </cell>
          <cell r="Z1867">
            <v>156</v>
          </cell>
          <cell r="AA1867">
            <v>0.25</v>
          </cell>
        </row>
        <row r="1868">
          <cell r="I1868">
            <v>2437</v>
          </cell>
          <cell r="J1868">
            <v>19569.9645805</v>
          </cell>
          <cell r="P1868">
            <v>12</v>
          </cell>
          <cell r="Q1868">
            <v>1</v>
          </cell>
          <cell r="R1868">
            <v>1</v>
          </cell>
          <cell r="V1868">
            <v>1</v>
          </cell>
          <cell r="W1868">
            <v>5</v>
          </cell>
          <cell r="Y1868">
            <v>1</v>
          </cell>
          <cell r="Z1868">
            <v>364</v>
          </cell>
          <cell r="AA1868">
            <v>1</v>
          </cell>
        </row>
        <row r="1869">
          <cell r="I1869">
            <v>2438</v>
          </cell>
          <cell r="J1869">
            <v>31681.5291149</v>
          </cell>
          <cell r="P1869">
            <v>7</v>
          </cell>
          <cell r="Q1869">
            <v>1</v>
          </cell>
          <cell r="R1869">
            <v>1</v>
          </cell>
          <cell r="V1869">
            <v>1</v>
          </cell>
          <cell r="W1869">
            <v>5</v>
          </cell>
          <cell r="Y1869">
            <v>1</v>
          </cell>
          <cell r="Z1869">
            <v>364</v>
          </cell>
          <cell r="AA1869">
            <v>1</v>
          </cell>
        </row>
        <row r="1870">
          <cell r="I1870">
            <v>2439</v>
          </cell>
          <cell r="J1870">
            <v>25059.85657</v>
          </cell>
          <cell r="P1870">
            <v>4</v>
          </cell>
          <cell r="Q1870">
            <v>1</v>
          </cell>
          <cell r="R1870">
            <v>1</v>
          </cell>
          <cell r="V1870">
            <v>1</v>
          </cell>
          <cell r="W1870">
            <v>1</v>
          </cell>
          <cell r="Y1870">
            <v>1</v>
          </cell>
          <cell r="Z1870">
            <v>156</v>
          </cell>
          <cell r="AA1870">
            <v>0.75</v>
          </cell>
        </row>
        <row r="1871">
          <cell r="I1871">
            <v>2441</v>
          </cell>
          <cell r="J1871">
            <v>23022.864404799999</v>
          </cell>
          <cell r="P1871">
            <v>5</v>
          </cell>
          <cell r="Q1871">
            <v>1</v>
          </cell>
          <cell r="R1871">
            <v>1</v>
          </cell>
          <cell r="V1871">
            <v>1</v>
          </cell>
          <cell r="W1871">
            <v>5</v>
          </cell>
          <cell r="Y1871">
            <v>1</v>
          </cell>
          <cell r="Z1871">
            <v>364</v>
          </cell>
          <cell r="AA1871">
            <v>1</v>
          </cell>
        </row>
        <row r="1872">
          <cell r="I1872">
            <v>2442</v>
          </cell>
          <cell r="J1872">
            <v>16698.626612399999</v>
          </cell>
          <cell r="P1872">
            <v>5</v>
          </cell>
          <cell r="Q1872">
            <v>1</v>
          </cell>
          <cell r="R1872">
            <v>1</v>
          </cell>
          <cell r="V1872">
            <v>1</v>
          </cell>
          <cell r="W1872">
            <v>5</v>
          </cell>
          <cell r="Y1872">
            <v>5</v>
          </cell>
          <cell r="Z1872">
            <v>156</v>
          </cell>
          <cell r="AA1872">
            <v>1</v>
          </cell>
        </row>
        <row r="1873">
          <cell r="I1873">
            <v>2443</v>
          </cell>
          <cell r="J1873">
            <v>12018.214766700001</v>
          </cell>
          <cell r="P1873">
            <v>1</v>
          </cell>
          <cell r="Q1873">
            <v>1</v>
          </cell>
          <cell r="R1873">
            <v>1</v>
          </cell>
          <cell r="V1873">
            <v>1</v>
          </cell>
          <cell r="W1873">
            <v>5</v>
          </cell>
          <cell r="Y1873">
            <v>1</v>
          </cell>
          <cell r="Z1873">
            <v>364</v>
          </cell>
          <cell r="AA1873">
            <v>1</v>
          </cell>
        </row>
        <row r="1874">
          <cell r="I1874">
            <v>2444</v>
          </cell>
          <cell r="J1874">
            <v>31904.909984999998</v>
          </cell>
          <cell r="P1874">
            <v>1</v>
          </cell>
          <cell r="Q1874">
            <v>1</v>
          </cell>
          <cell r="R1874">
            <v>1</v>
          </cell>
          <cell r="V1874">
            <v>1</v>
          </cell>
          <cell r="W1874">
            <v>1</v>
          </cell>
          <cell r="Y1874">
            <v>1</v>
          </cell>
          <cell r="Z1874">
            <v>364</v>
          </cell>
          <cell r="AA1874">
            <v>1</v>
          </cell>
        </row>
        <row r="1875">
          <cell r="I1875">
            <v>2446</v>
          </cell>
          <cell r="J1875">
            <v>25955.156549700001</v>
          </cell>
          <cell r="P1875">
            <v>4</v>
          </cell>
          <cell r="Q1875">
            <v>1</v>
          </cell>
          <cell r="R1875">
            <v>1</v>
          </cell>
          <cell r="V1875">
            <v>1</v>
          </cell>
          <cell r="W1875">
            <v>1</v>
          </cell>
          <cell r="Y1875">
            <v>1</v>
          </cell>
          <cell r="Z1875">
            <v>156</v>
          </cell>
          <cell r="AA1875">
            <v>1</v>
          </cell>
        </row>
        <row r="1876">
          <cell r="I1876">
            <v>2448</v>
          </cell>
          <cell r="J1876">
            <v>20461.219839400001</v>
          </cell>
          <cell r="P1876">
            <v>5</v>
          </cell>
          <cell r="Q1876">
            <v>1</v>
          </cell>
          <cell r="R1876">
            <v>1</v>
          </cell>
          <cell r="V1876">
            <v>0</v>
          </cell>
          <cell r="W1876">
            <v>99</v>
          </cell>
          <cell r="Y1876">
            <v>5</v>
          </cell>
          <cell r="Z1876">
            <v>364</v>
          </cell>
          <cell r="AA1876">
            <v>0</v>
          </cell>
        </row>
        <row r="1877">
          <cell r="I1877">
            <v>2450</v>
          </cell>
          <cell r="J1877">
            <v>22742.4361599</v>
          </cell>
          <cell r="P1877">
            <v>8</v>
          </cell>
          <cell r="Q1877">
            <v>1</v>
          </cell>
          <cell r="R1877">
            <v>1</v>
          </cell>
          <cell r="V1877">
            <v>1</v>
          </cell>
          <cell r="W1877">
            <v>5</v>
          </cell>
          <cell r="Y1877">
            <v>5</v>
          </cell>
          <cell r="Z1877">
            <v>364</v>
          </cell>
          <cell r="AA1877">
            <v>1</v>
          </cell>
        </row>
        <row r="1878">
          <cell r="I1878">
            <v>2451</v>
          </cell>
          <cell r="J1878">
            <v>27241.636676499998</v>
          </cell>
          <cell r="P1878">
            <v>11</v>
          </cell>
          <cell r="Q1878">
            <v>1</v>
          </cell>
          <cell r="R1878">
            <v>1</v>
          </cell>
          <cell r="V1878">
            <v>1</v>
          </cell>
          <cell r="W1878">
            <v>5</v>
          </cell>
          <cell r="Y1878">
            <v>1</v>
          </cell>
          <cell r="Z1878">
            <v>156</v>
          </cell>
          <cell r="AA1878">
            <v>0.25</v>
          </cell>
        </row>
        <row r="1879">
          <cell r="I1879">
            <v>2452</v>
          </cell>
          <cell r="J1879">
            <v>25560.766373599999</v>
          </cell>
          <cell r="P1879">
            <v>1</v>
          </cell>
          <cell r="Q1879">
            <v>1</v>
          </cell>
          <cell r="R1879">
            <v>1</v>
          </cell>
          <cell r="V1879">
            <v>1</v>
          </cell>
          <cell r="W1879">
            <v>5</v>
          </cell>
          <cell r="Y1879">
            <v>5</v>
          </cell>
          <cell r="Z1879">
            <v>156</v>
          </cell>
          <cell r="AA1879">
            <v>1</v>
          </cell>
        </row>
        <row r="1880">
          <cell r="I1880">
            <v>2453</v>
          </cell>
          <cell r="J1880">
            <v>25955.156549700001</v>
          </cell>
          <cell r="P1880">
            <v>7</v>
          </cell>
          <cell r="Q1880">
            <v>1</v>
          </cell>
          <cell r="R1880">
            <v>1</v>
          </cell>
          <cell r="V1880">
            <v>1</v>
          </cell>
          <cell r="W1880">
            <v>1</v>
          </cell>
          <cell r="Y1880">
            <v>1</v>
          </cell>
          <cell r="Z1880">
            <v>364</v>
          </cell>
          <cell r="AA1880">
            <v>1</v>
          </cell>
        </row>
        <row r="1881">
          <cell r="I1881">
            <v>2454</v>
          </cell>
          <cell r="J1881">
            <v>35369.989179199998</v>
          </cell>
          <cell r="P1881">
            <v>6</v>
          </cell>
          <cell r="Q1881">
            <v>1</v>
          </cell>
          <cell r="R1881">
            <v>1</v>
          </cell>
          <cell r="V1881">
            <v>1</v>
          </cell>
          <cell r="W1881">
            <v>5</v>
          </cell>
          <cell r="Y1881">
            <v>1</v>
          </cell>
          <cell r="Z1881">
            <v>156</v>
          </cell>
          <cell r="AA1881">
            <v>1</v>
          </cell>
        </row>
        <row r="1882">
          <cell r="I1882">
            <v>2455</v>
          </cell>
          <cell r="J1882">
            <v>24921.096893599999</v>
          </cell>
          <cell r="P1882">
            <v>5</v>
          </cell>
          <cell r="Q1882">
            <v>1</v>
          </cell>
          <cell r="R1882">
            <v>1</v>
          </cell>
          <cell r="V1882">
            <v>1</v>
          </cell>
          <cell r="W1882">
            <v>1</v>
          </cell>
          <cell r="Y1882">
            <v>1</v>
          </cell>
          <cell r="Z1882">
            <v>156</v>
          </cell>
          <cell r="AA1882">
            <v>1</v>
          </cell>
        </row>
        <row r="1883">
          <cell r="I1883">
            <v>2457</v>
          </cell>
          <cell r="J1883">
            <v>20183.599337</v>
          </cell>
          <cell r="P1883">
            <v>2</v>
          </cell>
          <cell r="Q1883">
            <v>1</v>
          </cell>
          <cell r="R1883">
            <v>1</v>
          </cell>
          <cell r="V1883">
            <v>1</v>
          </cell>
          <cell r="W1883">
            <v>5</v>
          </cell>
          <cell r="Y1883">
            <v>1</v>
          </cell>
          <cell r="Z1883">
            <v>364</v>
          </cell>
          <cell r="AA1883">
            <v>0.75</v>
          </cell>
        </row>
        <row r="1884">
          <cell r="I1884">
            <v>2458</v>
          </cell>
          <cell r="J1884">
            <v>6054.8116126000004</v>
          </cell>
          <cell r="P1884">
            <v>1</v>
          </cell>
          <cell r="Q1884">
            <v>1</v>
          </cell>
          <cell r="R1884">
            <v>1</v>
          </cell>
          <cell r="V1884">
            <v>1</v>
          </cell>
          <cell r="W1884">
            <v>1</v>
          </cell>
          <cell r="Y1884">
            <v>1</v>
          </cell>
          <cell r="Z1884">
            <v>156</v>
          </cell>
          <cell r="AA1884">
            <v>0.75</v>
          </cell>
        </row>
        <row r="1885">
          <cell r="I1885">
            <v>2459</v>
          </cell>
          <cell r="J1885">
            <v>5063.4813537</v>
          </cell>
          <cell r="P1885">
            <v>1</v>
          </cell>
          <cell r="Q1885">
            <v>1</v>
          </cell>
          <cell r="R1885">
            <v>1</v>
          </cell>
          <cell r="V1885">
            <v>1</v>
          </cell>
          <cell r="W1885">
            <v>1</v>
          </cell>
          <cell r="Y1885">
            <v>1</v>
          </cell>
          <cell r="Z1885">
            <v>364</v>
          </cell>
          <cell r="AA1885">
            <v>1</v>
          </cell>
        </row>
        <row r="1886">
          <cell r="I1886">
            <v>2461</v>
          </cell>
          <cell r="J1886">
            <v>29680.0615057</v>
          </cell>
          <cell r="P1886">
            <v>8</v>
          </cell>
          <cell r="Q1886">
            <v>1</v>
          </cell>
          <cell r="R1886">
            <v>1</v>
          </cell>
          <cell r="V1886">
            <v>1</v>
          </cell>
          <cell r="W1886">
            <v>5</v>
          </cell>
          <cell r="Y1886">
            <v>5</v>
          </cell>
          <cell r="Z1886">
            <v>156</v>
          </cell>
          <cell r="AA1886">
            <v>1</v>
          </cell>
        </row>
        <row r="1887">
          <cell r="I1887">
            <v>2463</v>
          </cell>
          <cell r="J1887">
            <v>28629.221707799999</v>
          </cell>
          <cell r="P1887">
            <v>8</v>
          </cell>
          <cell r="Q1887">
            <v>1</v>
          </cell>
          <cell r="R1887">
            <v>1</v>
          </cell>
          <cell r="V1887">
            <v>1</v>
          </cell>
          <cell r="W1887">
            <v>5</v>
          </cell>
          <cell r="Y1887">
            <v>1</v>
          </cell>
          <cell r="Z1887">
            <v>364</v>
          </cell>
          <cell r="AA1887">
            <v>1</v>
          </cell>
        </row>
        <row r="1888">
          <cell r="I1888">
            <v>2464</v>
          </cell>
          <cell r="J1888">
            <v>22696.5321802</v>
          </cell>
          <cell r="P1888">
            <v>9</v>
          </cell>
          <cell r="Q1888">
            <v>1</v>
          </cell>
          <cell r="R1888">
            <v>1</v>
          </cell>
          <cell r="V1888">
            <v>1</v>
          </cell>
          <cell r="W1888">
            <v>1</v>
          </cell>
          <cell r="Y1888">
            <v>1</v>
          </cell>
          <cell r="Z1888">
            <v>650</v>
          </cell>
          <cell r="AA1888">
            <v>1</v>
          </cell>
        </row>
        <row r="1889">
          <cell r="I1889">
            <v>2465</v>
          </cell>
          <cell r="J1889">
            <v>31558.0942603</v>
          </cell>
          <cell r="P1889">
            <v>7</v>
          </cell>
          <cell r="Q1889">
            <v>1</v>
          </cell>
          <cell r="R1889">
            <v>1</v>
          </cell>
          <cell r="V1889">
            <v>1</v>
          </cell>
          <cell r="W1889">
            <v>5</v>
          </cell>
          <cell r="Y1889">
            <v>5</v>
          </cell>
          <cell r="Z1889">
            <v>364</v>
          </cell>
          <cell r="AA1889">
            <v>1</v>
          </cell>
        </row>
        <row r="1890">
          <cell r="I1890">
            <v>2467</v>
          </cell>
          <cell r="J1890">
            <v>31574.004104799998</v>
          </cell>
          <cell r="P1890">
            <v>11</v>
          </cell>
          <cell r="Q1890">
            <v>1</v>
          </cell>
          <cell r="R1890">
            <v>1</v>
          </cell>
          <cell r="V1890">
            <v>1</v>
          </cell>
          <cell r="W1890">
            <v>5</v>
          </cell>
          <cell r="Y1890">
            <v>1</v>
          </cell>
          <cell r="Z1890">
            <v>156</v>
          </cell>
          <cell r="AA1890">
            <v>1</v>
          </cell>
        </row>
        <row r="1891">
          <cell r="I1891">
            <v>2469</v>
          </cell>
          <cell r="J1891">
            <v>21651.472665500001</v>
          </cell>
          <cell r="P1891">
            <v>5</v>
          </cell>
          <cell r="Q1891">
            <v>1</v>
          </cell>
          <cell r="R1891">
            <v>1</v>
          </cell>
          <cell r="V1891">
            <v>1</v>
          </cell>
          <cell r="W1891">
            <v>5</v>
          </cell>
          <cell r="Y1891">
            <v>2</v>
          </cell>
          <cell r="Z1891">
            <v>650</v>
          </cell>
          <cell r="AA1891">
            <v>0.75</v>
          </cell>
        </row>
        <row r="1892">
          <cell r="I1892">
            <v>2471</v>
          </cell>
          <cell r="J1892">
            <v>27167.2596108</v>
          </cell>
          <cell r="P1892">
            <v>2</v>
          </cell>
          <cell r="Q1892">
            <v>1</v>
          </cell>
          <cell r="R1892">
            <v>1</v>
          </cell>
          <cell r="V1892">
            <v>1</v>
          </cell>
          <cell r="W1892">
            <v>5</v>
          </cell>
          <cell r="Y1892">
            <v>5</v>
          </cell>
          <cell r="Z1892">
            <v>156</v>
          </cell>
          <cell r="AA1892">
            <v>1</v>
          </cell>
        </row>
        <row r="1893">
          <cell r="I1893">
            <v>2472</v>
          </cell>
          <cell r="J1893">
            <v>32187.3770568</v>
          </cell>
          <cell r="P1893">
            <v>1</v>
          </cell>
          <cell r="Q1893">
            <v>1</v>
          </cell>
          <cell r="R1893">
            <v>1</v>
          </cell>
          <cell r="V1893">
            <v>1</v>
          </cell>
          <cell r="W1893">
            <v>5</v>
          </cell>
          <cell r="Y1893">
            <v>1</v>
          </cell>
          <cell r="Z1893">
            <v>650</v>
          </cell>
          <cell r="AA1893">
            <v>0.75</v>
          </cell>
        </row>
        <row r="1894">
          <cell r="I1894">
            <v>2473</v>
          </cell>
          <cell r="J1894">
            <v>24885.014485200001</v>
          </cell>
          <cell r="P1894">
            <v>6</v>
          </cell>
          <cell r="Q1894">
            <v>1</v>
          </cell>
          <cell r="R1894">
            <v>1</v>
          </cell>
          <cell r="V1894">
            <v>1</v>
          </cell>
          <cell r="W1894">
            <v>5</v>
          </cell>
          <cell r="Y1894">
            <v>1</v>
          </cell>
          <cell r="Z1894">
            <v>156</v>
          </cell>
          <cell r="AA1894">
            <v>0.75</v>
          </cell>
        </row>
        <row r="1895">
          <cell r="I1895">
            <v>2474</v>
          </cell>
          <cell r="J1895">
            <v>3807.4832651000002</v>
          </cell>
          <cell r="P1895">
            <v>2</v>
          </cell>
          <cell r="Q1895">
            <v>1</v>
          </cell>
          <cell r="R1895">
            <v>1</v>
          </cell>
          <cell r="V1895">
            <v>1</v>
          </cell>
          <cell r="W1895">
            <v>5</v>
          </cell>
          <cell r="Y1895">
            <v>1</v>
          </cell>
          <cell r="Z1895">
            <v>364</v>
          </cell>
          <cell r="AA1895">
            <v>1</v>
          </cell>
        </row>
        <row r="1896">
          <cell r="I1896">
            <v>2475</v>
          </cell>
          <cell r="J1896">
            <v>35872.7670296</v>
          </cell>
          <cell r="P1896">
            <v>3</v>
          </cell>
          <cell r="Q1896">
            <v>1</v>
          </cell>
          <cell r="R1896">
            <v>1</v>
          </cell>
          <cell r="V1896">
            <v>1</v>
          </cell>
          <cell r="W1896">
            <v>5</v>
          </cell>
          <cell r="Y1896">
            <v>5</v>
          </cell>
          <cell r="Z1896">
            <v>156</v>
          </cell>
          <cell r="AA1896">
            <v>0.75</v>
          </cell>
        </row>
        <row r="1897">
          <cell r="I1897">
            <v>2476</v>
          </cell>
          <cell r="J1897">
            <v>13438.948675899999</v>
          </cell>
          <cell r="P1897">
            <v>9</v>
          </cell>
          <cell r="Q1897">
            <v>1</v>
          </cell>
          <cell r="R1897">
            <v>1</v>
          </cell>
          <cell r="V1897">
            <v>1</v>
          </cell>
          <cell r="W1897">
            <v>5</v>
          </cell>
          <cell r="Y1897">
            <v>8</v>
          </cell>
          <cell r="Z1897">
            <v>364</v>
          </cell>
          <cell r="AA1897">
            <v>0.75</v>
          </cell>
        </row>
        <row r="1898">
          <cell r="I1898">
            <v>2477</v>
          </cell>
          <cell r="J1898">
            <v>25677.965246700001</v>
          </cell>
          <cell r="P1898">
            <v>4</v>
          </cell>
          <cell r="Q1898">
            <v>1</v>
          </cell>
          <cell r="R1898">
            <v>1</v>
          </cell>
          <cell r="V1898">
            <v>1</v>
          </cell>
          <cell r="W1898">
            <v>1</v>
          </cell>
          <cell r="Y1898">
            <v>1</v>
          </cell>
          <cell r="Z1898">
            <v>156</v>
          </cell>
          <cell r="AA1898">
            <v>1</v>
          </cell>
        </row>
        <row r="1899">
          <cell r="I1899">
            <v>2478</v>
          </cell>
          <cell r="J1899">
            <v>28860.7931785</v>
          </cell>
          <cell r="P1899">
            <v>6</v>
          </cell>
          <cell r="Q1899">
            <v>1</v>
          </cell>
          <cell r="R1899">
            <v>1</v>
          </cell>
          <cell r="V1899">
            <v>1</v>
          </cell>
          <cell r="W1899">
            <v>5</v>
          </cell>
          <cell r="Y1899">
            <v>5</v>
          </cell>
          <cell r="Z1899">
            <v>364</v>
          </cell>
          <cell r="AA1899">
            <v>0.75</v>
          </cell>
        </row>
        <row r="1900">
          <cell r="I1900">
            <v>2479</v>
          </cell>
          <cell r="J1900">
            <v>22464.6060282</v>
          </cell>
          <cell r="P1900">
            <v>2</v>
          </cell>
          <cell r="Q1900">
            <v>1</v>
          </cell>
          <cell r="R1900">
            <v>1</v>
          </cell>
          <cell r="V1900">
            <v>1</v>
          </cell>
          <cell r="W1900">
            <v>5</v>
          </cell>
          <cell r="Y1900">
            <v>1</v>
          </cell>
          <cell r="Z1900">
            <v>156</v>
          </cell>
          <cell r="AA1900">
            <v>1</v>
          </cell>
        </row>
        <row r="1901">
          <cell r="I1901">
            <v>2480</v>
          </cell>
          <cell r="J1901">
            <v>36575.378241400002</v>
          </cell>
          <cell r="P1901">
            <v>3</v>
          </cell>
          <cell r="Q1901">
            <v>1</v>
          </cell>
          <cell r="R1901">
            <v>1</v>
          </cell>
          <cell r="V1901">
            <v>1</v>
          </cell>
          <cell r="W1901">
            <v>5</v>
          </cell>
          <cell r="Y1901">
            <v>1</v>
          </cell>
          <cell r="Z1901">
            <v>156</v>
          </cell>
          <cell r="AA1901">
            <v>1</v>
          </cell>
        </row>
        <row r="1902">
          <cell r="I1902">
            <v>2481</v>
          </cell>
          <cell r="J1902">
            <v>31646.770981099999</v>
          </cell>
          <cell r="P1902">
            <v>5</v>
          </cell>
          <cell r="Q1902">
            <v>1</v>
          </cell>
          <cell r="R1902">
            <v>1</v>
          </cell>
          <cell r="V1902">
            <v>1</v>
          </cell>
          <cell r="W1902">
            <v>1</v>
          </cell>
          <cell r="Y1902">
            <v>1</v>
          </cell>
          <cell r="Z1902">
            <v>650</v>
          </cell>
          <cell r="AA1902">
            <v>1</v>
          </cell>
        </row>
        <row r="1903">
          <cell r="I1903">
            <v>2482</v>
          </cell>
          <cell r="J1903">
            <v>28481.169387999998</v>
          </cell>
          <cell r="P1903">
            <v>1</v>
          </cell>
          <cell r="Q1903">
            <v>1</v>
          </cell>
          <cell r="R1903">
            <v>1</v>
          </cell>
          <cell r="V1903">
            <v>1</v>
          </cell>
          <cell r="W1903">
            <v>5</v>
          </cell>
          <cell r="Y1903">
            <v>5</v>
          </cell>
          <cell r="Z1903">
            <v>364</v>
          </cell>
          <cell r="AA1903">
            <v>0.75</v>
          </cell>
        </row>
        <row r="1904">
          <cell r="I1904">
            <v>2483</v>
          </cell>
          <cell r="J1904">
            <v>21344.701109900001</v>
          </cell>
          <cell r="P1904">
            <v>6</v>
          </cell>
          <cell r="Q1904">
            <v>1</v>
          </cell>
          <cell r="R1904">
            <v>1</v>
          </cell>
          <cell r="V1904">
            <v>1</v>
          </cell>
          <cell r="W1904">
            <v>5</v>
          </cell>
          <cell r="Y1904">
            <v>1</v>
          </cell>
          <cell r="Z1904">
            <v>364</v>
          </cell>
          <cell r="AA1904">
            <v>1</v>
          </cell>
        </row>
        <row r="1905">
          <cell r="I1905">
            <v>2484</v>
          </cell>
          <cell r="J1905">
            <v>5665.8754184999998</v>
          </cell>
          <cell r="P1905">
            <v>7</v>
          </cell>
          <cell r="Q1905">
            <v>1</v>
          </cell>
          <cell r="R1905">
            <v>1</v>
          </cell>
          <cell r="V1905">
            <v>0</v>
          </cell>
          <cell r="W1905">
            <v>99</v>
          </cell>
          <cell r="Y1905">
            <v>1</v>
          </cell>
          <cell r="Z1905">
            <v>364</v>
          </cell>
          <cell r="AA1905">
            <v>0</v>
          </cell>
        </row>
        <row r="1906">
          <cell r="I1906">
            <v>2485</v>
          </cell>
          <cell r="J1906">
            <v>26330.6011899</v>
          </cell>
          <cell r="P1906">
            <v>11</v>
          </cell>
          <cell r="Q1906">
            <v>1</v>
          </cell>
          <cell r="R1906">
            <v>1</v>
          </cell>
          <cell r="V1906">
            <v>1</v>
          </cell>
          <cell r="W1906">
            <v>5</v>
          </cell>
          <cell r="Y1906">
            <v>1</v>
          </cell>
          <cell r="Z1906">
            <v>650</v>
          </cell>
          <cell r="AA1906">
            <v>1</v>
          </cell>
        </row>
        <row r="1907">
          <cell r="I1907">
            <v>2486</v>
          </cell>
          <cell r="J1907">
            <v>14646.348221300001</v>
          </cell>
          <cell r="P1907">
            <v>4</v>
          </cell>
          <cell r="Q1907">
            <v>1</v>
          </cell>
          <cell r="R1907">
            <v>1</v>
          </cell>
          <cell r="V1907">
            <v>1</v>
          </cell>
          <cell r="W1907">
            <v>5</v>
          </cell>
          <cell r="Y1907">
            <v>1</v>
          </cell>
          <cell r="Z1907">
            <v>650</v>
          </cell>
          <cell r="AA1907">
            <v>1</v>
          </cell>
        </row>
        <row r="1908">
          <cell r="I1908">
            <v>2487</v>
          </cell>
          <cell r="J1908">
            <v>14637.797372999999</v>
          </cell>
          <cell r="P1908">
            <v>3</v>
          </cell>
          <cell r="Q1908">
            <v>1</v>
          </cell>
          <cell r="R1908">
            <v>1</v>
          </cell>
          <cell r="V1908">
            <v>1</v>
          </cell>
          <cell r="W1908">
            <v>5</v>
          </cell>
          <cell r="Y1908">
            <v>5</v>
          </cell>
          <cell r="Z1908">
            <v>31.2</v>
          </cell>
          <cell r="AA1908">
            <v>1</v>
          </cell>
        </row>
        <row r="1909">
          <cell r="I1909">
            <v>2488</v>
          </cell>
          <cell r="J1909">
            <v>35705.115565799999</v>
          </cell>
          <cell r="P1909">
            <v>9</v>
          </cell>
          <cell r="Q1909">
            <v>1</v>
          </cell>
          <cell r="R1909">
            <v>1</v>
          </cell>
          <cell r="V1909">
            <v>1</v>
          </cell>
          <cell r="W1909">
            <v>5</v>
          </cell>
          <cell r="Y1909">
            <v>5</v>
          </cell>
          <cell r="Z1909">
            <v>31.2</v>
          </cell>
          <cell r="AA1909">
            <v>1</v>
          </cell>
        </row>
        <row r="1910">
          <cell r="I1910">
            <v>2489</v>
          </cell>
          <cell r="J1910">
            <v>26277.951417200002</v>
          </cell>
          <cell r="P1910">
            <v>7</v>
          </cell>
          <cell r="Q1910">
            <v>1</v>
          </cell>
          <cell r="R1910">
            <v>1</v>
          </cell>
          <cell r="V1910">
            <v>0</v>
          </cell>
          <cell r="W1910">
            <v>99</v>
          </cell>
          <cell r="Y1910">
            <v>2</v>
          </cell>
          <cell r="Z1910">
            <v>364</v>
          </cell>
          <cell r="AA1910">
            <v>0</v>
          </cell>
        </row>
        <row r="1911">
          <cell r="I1911">
            <v>2490</v>
          </cell>
          <cell r="J1911">
            <v>18258.8362065</v>
          </cell>
          <cell r="P1911">
            <v>1</v>
          </cell>
          <cell r="Q1911">
            <v>1</v>
          </cell>
          <cell r="R1911">
            <v>1</v>
          </cell>
          <cell r="V1911">
            <v>1</v>
          </cell>
          <cell r="W1911">
            <v>1</v>
          </cell>
          <cell r="Y1911">
            <v>1</v>
          </cell>
          <cell r="Z1911">
            <v>364</v>
          </cell>
          <cell r="AA1911">
            <v>1</v>
          </cell>
        </row>
        <row r="1912">
          <cell r="I1912">
            <v>2491</v>
          </cell>
          <cell r="J1912">
            <v>28123.4571541</v>
          </cell>
          <cell r="P1912">
            <v>8</v>
          </cell>
          <cell r="Q1912">
            <v>1</v>
          </cell>
          <cell r="R1912">
            <v>1</v>
          </cell>
          <cell r="V1912">
            <v>1</v>
          </cell>
          <cell r="W1912">
            <v>5</v>
          </cell>
          <cell r="Y1912">
            <v>1</v>
          </cell>
          <cell r="Z1912">
            <v>1014</v>
          </cell>
          <cell r="AA1912">
            <v>1</v>
          </cell>
        </row>
        <row r="1913">
          <cell r="I1913">
            <v>2492</v>
          </cell>
          <cell r="J1913">
            <v>35127.781039900001</v>
          </cell>
          <cell r="P1913">
            <v>4</v>
          </cell>
          <cell r="Q1913">
            <v>1</v>
          </cell>
          <cell r="R1913">
            <v>1</v>
          </cell>
          <cell r="V1913">
            <v>1</v>
          </cell>
          <cell r="W1913">
            <v>5</v>
          </cell>
          <cell r="Y1913">
            <v>5</v>
          </cell>
          <cell r="Z1913">
            <v>156</v>
          </cell>
          <cell r="AA1913">
            <v>1</v>
          </cell>
        </row>
        <row r="1914">
          <cell r="I1914">
            <v>2493</v>
          </cell>
          <cell r="J1914">
            <v>31025.725401200001</v>
          </cell>
          <cell r="P1914">
            <v>12</v>
          </cell>
          <cell r="Q1914">
            <v>1</v>
          </cell>
          <cell r="R1914">
            <v>1</v>
          </cell>
          <cell r="V1914">
            <v>1</v>
          </cell>
          <cell r="W1914">
            <v>5</v>
          </cell>
          <cell r="Y1914">
            <v>1</v>
          </cell>
          <cell r="Z1914">
            <v>156</v>
          </cell>
          <cell r="AA1914">
            <v>1</v>
          </cell>
        </row>
        <row r="1915">
          <cell r="I1915">
            <v>2494</v>
          </cell>
          <cell r="J1915">
            <v>6950.6273676000001</v>
          </cell>
          <cell r="P1915">
            <v>7</v>
          </cell>
          <cell r="Q1915">
            <v>1</v>
          </cell>
          <cell r="R1915">
            <v>1</v>
          </cell>
          <cell r="V1915">
            <v>0</v>
          </cell>
          <cell r="W1915">
            <v>99</v>
          </cell>
          <cell r="Y1915">
            <v>5</v>
          </cell>
          <cell r="Z1915">
            <v>31.2</v>
          </cell>
          <cell r="AA1915">
            <v>0</v>
          </cell>
        </row>
        <row r="1916">
          <cell r="I1916">
            <v>2495</v>
          </cell>
          <cell r="J1916">
            <v>25814.588996800001</v>
          </cell>
          <cell r="P1916">
            <v>5</v>
          </cell>
          <cell r="Q1916">
            <v>1</v>
          </cell>
          <cell r="R1916">
            <v>1</v>
          </cell>
          <cell r="V1916">
            <v>1</v>
          </cell>
          <cell r="W1916">
            <v>5</v>
          </cell>
          <cell r="Y1916">
            <v>5</v>
          </cell>
          <cell r="Z1916">
            <v>31.2</v>
          </cell>
          <cell r="AA1916">
            <v>1</v>
          </cell>
        </row>
        <row r="1917">
          <cell r="I1917">
            <v>2496</v>
          </cell>
          <cell r="J1917">
            <v>27110.420244000001</v>
          </cell>
          <cell r="P1917">
            <v>3</v>
          </cell>
          <cell r="Q1917">
            <v>1</v>
          </cell>
          <cell r="R1917">
            <v>1</v>
          </cell>
          <cell r="V1917">
            <v>1</v>
          </cell>
          <cell r="W1917">
            <v>5</v>
          </cell>
          <cell r="Y1917">
            <v>1</v>
          </cell>
          <cell r="Z1917">
            <v>650</v>
          </cell>
          <cell r="AA1917">
            <v>1</v>
          </cell>
        </row>
        <row r="1918">
          <cell r="I1918">
            <v>2497</v>
          </cell>
          <cell r="J1918">
            <v>29827.233460799998</v>
          </cell>
          <cell r="P1918">
            <v>9</v>
          </cell>
          <cell r="Q1918">
            <v>1</v>
          </cell>
          <cell r="R1918">
            <v>1</v>
          </cell>
          <cell r="V1918">
            <v>1</v>
          </cell>
          <cell r="W1918">
            <v>5</v>
          </cell>
          <cell r="Y1918">
            <v>1</v>
          </cell>
          <cell r="Z1918">
            <v>364</v>
          </cell>
          <cell r="AA1918">
            <v>1</v>
          </cell>
        </row>
        <row r="1919">
          <cell r="I1919">
            <v>2498</v>
          </cell>
          <cell r="J1919">
            <v>34586.192738999998</v>
          </cell>
          <cell r="P1919">
            <v>2</v>
          </cell>
          <cell r="Q1919">
            <v>1</v>
          </cell>
          <cell r="R1919">
            <v>1</v>
          </cell>
          <cell r="V1919">
            <v>1</v>
          </cell>
          <cell r="W1919">
            <v>5</v>
          </cell>
          <cell r="Y1919">
            <v>5</v>
          </cell>
          <cell r="Z1919">
            <v>650</v>
          </cell>
          <cell r="AA1919">
            <v>0.75</v>
          </cell>
        </row>
        <row r="1920">
          <cell r="I1920">
            <v>2502</v>
          </cell>
          <cell r="J1920">
            <v>24610.648156800002</v>
          </cell>
          <cell r="P1920">
            <v>1</v>
          </cell>
          <cell r="Q1920">
            <v>1</v>
          </cell>
          <cell r="R1920">
            <v>1</v>
          </cell>
          <cell r="V1920">
            <v>1</v>
          </cell>
          <cell r="W1920">
            <v>5</v>
          </cell>
          <cell r="Y1920">
            <v>1</v>
          </cell>
          <cell r="Z1920">
            <v>364</v>
          </cell>
          <cell r="AA1920">
            <v>1</v>
          </cell>
        </row>
        <row r="1921">
          <cell r="I1921">
            <v>2504</v>
          </cell>
          <cell r="J1921">
            <v>31646.770981099999</v>
          </cell>
          <cell r="P1921">
            <v>6</v>
          </cell>
          <cell r="Q1921">
            <v>1</v>
          </cell>
          <cell r="R1921">
            <v>1</v>
          </cell>
          <cell r="V1921">
            <v>1</v>
          </cell>
          <cell r="W1921">
            <v>1</v>
          </cell>
          <cell r="Y1921">
            <v>1</v>
          </cell>
          <cell r="Z1921">
            <v>156</v>
          </cell>
          <cell r="AA1921">
            <v>1</v>
          </cell>
        </row>
        <row r="1922">
          <cell r="I1922">
            <v>2505</v>
          </cell>
          <cell r="J1922">
            <v>34835.825412300001</v>
          </cell>
          <cell r="P1922">
            <v>5</v>
          </cell>
          <cell r="Q1922">
            <v>1</v>
          </cell>
          <cell r="R1922">
            <v>1</v>
          </cell>
          <cell r="V1922">
            <v>1</v>
          </cell>
          <cell r="W1922">
            <v>5</v>
          </cell>
          <cell r="Y1922">
            <v>5</v>
          </cell>
          <cell r="Z1922">
            <v>364</v>
          </cell>
          <cell r="AA1922">
            <v>1</v>
          </cell>
        </row>
        <row r="1923">
          <cell r="I1923">
            <v>2506</v>
          </cell>
          <cell r="J1923">
            <v>4845.7713799000003</v>
          </cell>
          <cell r="P1923">
            <v>5</v>
          </cell>
          <cell r="Q1923">
            <v>1</v>
          </cell>
          <cell r="R1923">
            <v>1</v>
          </cell>
          <cell r="V1923">
            <v>1</v>
          </cell>
          <cell r="W1923">
            <v>5</v>
          </cell>
          <cell r="Y1923">
            <v>5</v>
          </cell>
          <cell r="Z1923">
            <v>156</v>
          </cell>
          <cell r="AA1923">
            <v>1</v>
          </cell>
        </row>
        <row r="1924">
          <cell r="I1924">
            <v>2507</v>
          </cell>
          <cell r="J1924">
            <v>33890.4707977</v>
          </cell>
          <cell r="P1924">
            <v>7</v>
          </cell>
          <cell r="Q1924">
            <v>1</v>
          </cell>
          <cell r="R1924">
            <v>1</v>
          </cell>
          <cell r="V1924">
            <v>1</v>
          </cell>
          <cell r="W1924">
            <v>5</v>
          </cell>
          <cell r="Y1924">
            <v>5</v>
          </cell>
          <cell r="Z1924">
            <v>156</v>
          </cell>
          <cell r="AA1924">
            <v>1</v>
          </cell>
        </row>
        <row r="1925">
          <cell r="I1925">
            <v>2508</v>
          </cell>
          <cell r="J1925">
            <v>20260.242922000001</v>
          </cell>
          <cell r="P1925">
            <v>9</v>
          </cell>
          <cell r="Q1925">
            <v>1</v>
          </cell>
          <cell r="R1925">
            <v>1</v>
          </cell>
          <cell r="V1925">
            <v>1</v>
          </cell>
          <cell r="W1925">
            <v>5</v>
          </cell>
          <cell r="Y1925">
            <v>5</v>
          </cell>
          <cell r="Z1925">
            <v>650</v>
          </cell>
          <cell r="AA1925">
            <v>1</v>
          </cell>
        </row>
        <row r="1926">
          <cell r="I1926">
            <v>2509</v>
          </cell>
          <cell r="J1926">
            <v>20496.679920800001</v>
          </cell>
          <cell r="P1926">
            <v>5</v>
          </cell>
          <cell r="Q1926">
            <v>1</v>
          </cell>
          <cell r="R1926">
            <v>1</v>
          </cell>
          <cell r="V1926">
            <v>1</v>
          </cell>
          <cell r="W1926">
            <v>5</v>
          </cell>
          <cell r="Y1926">
            <v>1</v>
          </cell>
          <cell r="Z1926">
            <v>31.2</v>
          </cell>
          <cell r="AA1926">
            <v>0.75</v>
          </cell>
        </row>
        <row r="1927">
          <cell r="I1927">
            <v>2510</v>
          </cell>
          <cell r="J1927">
            <v>19018.006247099998</v>
          </cell>
          <cell r="P1927">
            <v>1</v>
          </cell>
          <cell r="Q1927">
            <v>1</v>
          </cell>
          <cell r="R1927">
            <v>1</v>
          </cell>
          <cell r="V1927">
            <v>1</v>
          </cell>
          <cell r="W1927">
            <v>5</v>
          </cell>
          <cell r="Y1927">
            <v>1</v>
          </cell>
          <cell r="Z1927">
            <v>364</v>
          </cell>
          <cell r="AA1927">
            <v>1</v>
          </cell>
        </row>
        <row r="1928">
          <cell r="I1928">
            <v>2511</v>
          </cell>
          <cell r="J1928">
            <v>21344.701109900001</v>
          </cell>
          <cell r="P1928">
            <v>5</v>
          </cell>
          <cell r="Q1928">
            <v>1</v>
          </cell>
          <cell r="R1928">
            <v>1</v>
          </cell>
          <cell r="V1928">
            <v>1</v>
          </cell>
          <cell r="W1928">
            <v>5</v>
          </cell>
          <cell r="Y1928">
            <v>1</v>
          </cell>
          <cell r="Z1928">
            <v>156</v>
          </cell>
          <cell r="AA1928">
            <v>0.75</v>
          </cell>
        </row>
        <row r="1929">
          <cell r="I1929">
            <v>2512</v>
          </cell>
          <cell r="J1929">
            <v>20472.2355938</v>
          </cell>
          <cell r="P1929">
            <v>9</v>
          </cell>
          <cell r="Q1929">
            <v>1</v>
          </cell>
          <cell r="R1929">
            <v>1</v>
          </cell>
          <cell r="V1929">
            <v>1</v>
          </cell>
          <cell r="W1929">
            <v>5</v>
          </cell>
          <cell r="Y1929">
            <v>5</v>
          </cell>
          <cell r="Z1929">
            <v>364</v>
          </cell>
          <cell r="AA1929">
            <v>1</v>
          </cell>
        </row>
        <row r="1930">
          <cell r="I1930">
            <v>2514</v>
          </cell>
          <cell r="J1930">
            <v>5288.4127979000004</v>
          </cell>
          <cell r="P1930">
            <v>1</v>
          </cell>
          <cell r="Q1930">
            <v>1</v>
          </cell>
          <cell r="R1930">
            <v>1</v>
          </cell>
          <cell r="V1930">
            <v>1</v>
          </cell>
          <cell r="W1930">
            <v>1</v>
          </cell>
          <cell r="Y1930">
            <v>1</v>
          </cell>
          <cell r="Z1930">
            <v>156</v>
          </cell>
          <cell r="AA1930">
            <v>1</v>
          </cell>
        </row>
        <row r="1931">
          <cell r="I1931">
            <v>2515</v>
          </cell>
          <cell r="J1931">
            <v>35095.156236299998</v>
          </cell>
          <cell r="P1931">
            <v>1</v>
          </cell>
          <cell r="Q1931">
            <v>1</v>
          </cell>
          <cell r="R1931">
            <v>1</v>
          </cell>
          <cell r="V1931">
            <v>1</v>
          </cell>
          <cell r="W1931">
            <v>1</v>
          </cell>
          <cell r="Y1931">
            <v>1</v>
          </cell>
          <cell r="Z1931">
            <v>156</v>
          </cell>
          <cell r="AA1931">
            <v>0.75</v>
          </cell>
        </row>
        <row r="1932">
          <cell r="I1932">
            <v>2517</v>
          </cell>
          <cell r="J1932">
            <v>30199.035483600001</v>
          </cell>
          <cell r="P1932">
            <v>3</v>
          </cell>
          <cell r="Q1932">
            <v>1</v>
          </cell>
          <cell r="R1932">
            <v>1</v>
          </cell>
          <cell r="V1932">
            <v>1</v>
          </cell>
          <cell r="W1932">
            <v>1</v>
          </cell>
          <cell r="Y1932">
            <v>1</v>
          </cell>
          <cell r="Z1932">
            <v>156</v>
          </cell>
          <cell r="AA1932">
            <v>1</v>
          </cell>
        </row>
        <row r="1933">
          <cell r="I1933">
            <v>2518</v>
          </cell>
          <cell r="J1933">
            <v>26362.7426122</v>
          </cell>
          <cell r="P1933">
            <v>4</v>
          </cell>
          <cell r="Q1933">
            <v>1</v>
          </cell>
          <cell r="R1933">
            <v>1</v>
          </cell>
          <cell r="V1933">
            <v>1</v>
          </cell>
          <cell r="W1933">
            <v>5</v>
          </cell>
          <cell r="Y1933">
            <v>1</v>
          </cell>
          <cell r="Z1933">
            <v>650</v>
          </cell>
          <cell r="AA1933">
            <v>1</v>
          </cell>
        </row>
        <row r="1934">
          <cell r="I1934">
            <v>2520</v>
          </cell>
          <cell r="J1934">
            <v>26123.9508761</v>
          </cell>
          <cell r="P1934">
            <v>10</v>
          </cell>
          <cell r="Q1934">
            <v>1</v>
          </cell>
          <cell r="R1934">
            <v>1</v>
          </cell>
          <cell r="V1934">
            <v>1</v>
          </cell>
          <cell r="W1934">
            <v>5</v>
          </cell>
          <cell r="Y1934">
            <v>5</v>
          </cell>
          <cell r="Z1934">
            <v>31.2</v>
          </cell>
          <cell r="AA1934">
            <v>1</v>
          </cell>
        </row>
        <row r="1935">
          <cell r="I1935">
            <v>2521</v>
          </cell>
          <cell r="J1935">
            <v>26007.697352399999</v>
          </cell>
          <cell r="P1935">
            <v>1</v>
          </cell>
          <cell r="Q1935">
            <v>1</v>
          </cell>
          <cell r="R1935">
            <v>1</v>
          </cell>
          <cell r="V1935">
            <v>1</v>
          </cell>
          <cell r="W1935">
            <v>1</v>
          </cell>
          <cell r="Y1935">
            <v>1</v>
          </cell>
          <cell r="Z1935">
            <v>156</v>
          </cell>
          <cell r="AA1935">
            <v>0.75</v>
          </cell>
        </row>
        <row r="1936">
          <cell r="I1936">
            <v>2522</v>
          </cell>
          <cell r="J1936">
            <v>34281.694646600001</v>
          </cell>
          <cell r="P1936">
            <v>2</v>
          </cell>
          <cell r="Q1936">
            <v>1</v>
          </cell>
          <cell r="R1936">
            <v>1</v>
          </cell>
          <cell r="V1936">
            <v>1</v>
          </cell>
          <cell r="W1936">
            <v>5</v>
          </cell>
          <cell r="Y1936">
            <v>1</v>
          </cell>
          <cell r="Z1936">
            <v>1014</v>
          </cell>
          <cell r="AA1936">
            <v>1</v>
          </cell>
        </row>
        <row r="1937">
          <cell r="I1937">
            <v>2523</v>
          </cell>
          <cell r="J1937">
            <v>37076.3985789</v>
          </cell>
          <cell r="P1937">
            <v>6</v>
          </cell>
          <cell r="Q1937">
            <v>1</v>
          </cell>
          <cell r="R1937">
            <v>1</v>
          </cell>
          <cell r="V1937">
            <v>1</v>
          </cell>
          <cell r="W1937">
            <v>5</v>
          </cell>
          <cell r="Y1937">
            <v>5</v>
          </cell>
          <cell r="Z1937">
            <v>364</v>
          </cell>
          <cell r="AA1937">
            <v>1</v>
          </cell>
        </row>
        <row r="1938">
          <cell r="I1938">
            <v>2524</v>
          </cell>
          <cell r="J1938">
            <v>19372.366583300001</v>
          </cell>
          <cell r="P1938">
            <v>8</v>
          </cell>
          <cell r="Q1938">
            <v>1</v>
          </cell>
          <cell r="R1938">
            <v>1</v>
          </cell>
          <cell r="V1938">
            <v>1</v>
          </cell>
          <cell r="W1938">
            <v>5</v>
          </cell>
          <cell r="Y1938">
            <v>5</v>
          </cell>
          <cell r="Z1938">
            <v>650</v>
          </cell>
          <cell r="AA1938">
            <v>1</v>
          </cell>
        </row>
        <row r="1939">
          <cell r="I1939">
            <v>2527</v>
          </cell>
          <cell r="J1939">
            <v>13124.303258600001</v>
          </cell>
          <cell r="P1939">
            <v>2</v>
          </cell>
          <cell r="Q1939">
            <v>1</v>
          </cell>
          <cell r="R1939">
            <v>1</v>
          </cell>
          <cell r="V1939">
            <v>1</v>
          </cell>
          <cell r="W1939">
            <v>1</v>
          </cell>
          <cell r="Y1939">
            <v>1</v>
          </cell>
          <cell r="Z1939">
            <v>156</v>
          </cell>
          <cell r="AA1939">
            <v>0.25</v>
          </cell>
        </row>
        <row r="1940">
          <cell r="I1940">
            <v>2530</v>
          </cell>
          <cell r="J1940">
            <v>22807.338338599999</v>
          </cell>
          <cell r="P1940">
            <v>9</v>
          </cell>
          <cell r="Q1940">
            <v>1</v>
          </cell>
          <cell r="R1940">
            <v>1</v>
          </cell>
          <cell r="V1940">
            <v>1</v>
          </cell>
          <cell r="W1940">
            <v>5</v>
          </cell>
          <cell r="Y1940">
            <v>5</v>
          </cell>
          <cell r="Z1940">
            <v>364</v>
          </cell>
          <cell r="AA1940">
            <v>1</v>
          </cell>
        </row>
        <row r="1941">
          <cell r="I1941">
            <v>2531</v>
          </cell>
          <cell r="J1941">
            <v>23022.864404799999</v>
          </cell>
          <cell r="P1941">
            <v>2</v>
          </cell>
          <cell r="Q1941">
            <v>1</v>
          </cell>
          <cell r="R1941">
            <v>1</v>
          </cell>
          <cell r="V1941">
            <v>1</v>
          </cell>
          <cell r="W1941">
            <v>5</v>
          </cell>
          <cell r="Y1941">
            <v>1</v>
          </cell>
          <cell r="Z1941">
            <v>364</v>
          </cell>
          <cell r="AA1941">
            <v>1</v>
          </cell>
        </row>
        <row r="1942">
          <cell r="I1942">
            <v>2532</v>
          </cell>
          <cell r="J1942">
            <v>21344.701109900001</v>
          </cell>
          <cell r="P1942">
            <v>5</v>
          </cell>
          <cell r="Q1942">
            <v>1</v>
          </cell>
          <cell r="R1942">
            <v>1</v>
          </cell>
          <cell r="V1942">
            <v>1</v>
          </cell>
          <cell r="W1942">
            <v>5</v>
          </cell>
          <cell r="Y1942">
            <v>1</v>
          </cell>
          <cell r="Z1942">
            <v>156</v>
          </cell>
          <cell r="AA1942">
            <v>0.75</v>
          </cell>
        </row>
        <row r="1943">
          <cell r="I1943">
            <v>2533</v>
          </cell>
          <cell r="J1943">
            <v>13247.7521466</v>
          </cell>
          <cell r="P1943">
            <v>4</v>
          </cell>
          <cell r="Q1943">
            <v>1</v>
          </cell>
          <cell r="R1943">
            <v>1</v>
          </cell>
          <cell r="V1943">
            <v>1</v>
          </cell>
          <cell r="W1943">
            <v>1</v>
          </cell>
          <cell r="Y1943">
            <v>1</v>
          </cell>
          <cell r="Z1943">
            <v>156</v>
          </cell>
          <cell r="AA1943">
            <v>1</v>
          </cell>
        </row>
        <row r="1944">
          <cell r="I1944">
            <v>2534</v>
          </cell>
          <cell r="J1944">
            <v>4817.8799908999999</v>
          </cell>
          <cell r="P1944">
            <v>4</v>
          </cell>
          <cell r="Q1944">
            <v>1</v>
          </cell>
          <cell r="R1944">
            <v>1</v>
          </cell>
          <cell r="V1944">
            <v>1</v>
          </cell>
          <cell r="W1944">
            <v>5</v>
          </cell>
          <cell r="Y1944">
            <v>2</v>
          </cell>
          <cell r="Z1944">
            <v>156</v>
          </cell>
          <cell r="AA1944">
            <v>0.75</v>
          </cell>
        </row>
        <row r="1945">
          <cell r="I1945">
            <v>2535</v>
          </cell>
          <cell r="J1945">
            <v>26057.3826592</v>
          </cell>
          <cell r="P1945">
            <v>5</v>
          </cell>
          <cell r="Q1945">
            <v>1</v>
          </cell>
          <cell r="R1945">
            <v>1</v>
          </cell>
          <cell r="V1945">
            <v>1</v>
          </cell>
          <cell r="W1945">
            <v>5</v>
          </cell>
          <cell r="Y1945">
            <v>5</v>
          </cell>
          <cell r="Z1945">
            <v>156</v>
          </cell>
          <cell r="AA1945">
            <v>1</v>
          </cell>
        </row>
        <row r="1946">
          <cell r="I1946">
            <v>2536</v>
          </cell>
          <cell r="J1946">
            <v>24134.4241052</v>
          </cell>
          <cell r="P1946">
            <v>3</v>
          </cell>
          <cell r="Q1946">
            <v>1</v>
          </cell>
          <cell r="R1946">
            <v>1</v>
          </cell>
          <cell r="V1946">
            <v>1</v>
          </cell>
          <cell r="W1946">
            <v>5</v>
          </cell>
          <cell r="Y1946">
            <v>5</v>
          </cell>
          <cell r="Z1946">
            <v>364</v>
          </cell>
          <cell r="AA1946">
            <v>1</v>
          </cell>
        </row>
        <row r="1947">
          <cell r="I1947">
            <v>2537</v>
          </cell>
          <cell r="J1947">
            <v>33799.131382799998</v>
          </cell>
          <cell r="P1947">
            <v>3</v>
          </cell>
          <cell r="Q1947">
            <v>1</v>
          </cell>
          <cell r="R1947">
            <v>1</v>
          </cell>
          <cell r="V1947">
            <v>1</v>
          </cell>
          <cell r="W1947">
            <v>5</v>
          </cell>
          <cell r="Y1947">
            <v>5</v>
          </cell>
          <cell r="Z1947">
            <v>31.2</v>
          </cell>
          <cell r="AA1947">
            <v>1</v>
          </cell>
        </row>
        <row r="1948">
          <cell r="I1948">
            <v>2538</v>
          </cell>
          <cell r="J1948">
            <v>7029.9306196999996</v>
          </cell>
          <cell r="P1948">
            <v>4</v>
          </cell>
          <cell r="Q1948">
            <v>1</v>
          </cell>
          <cell r="R1948">
            <v>1</v>
          </cell>
          <cell r="V1948">
            <v>1</v>
          </cell>
          <cell r="W1948">
            <v>1</v>
          </cell>
          <cell r="Y1948">
            <v>1</v>
          </cell>
          <cell r="Z1948">
            <v>364</v>
          </cell>
          <cell r="AA1948">
            <v>1</v>
          </cell>
        </row>
        <row r="1949">
          <cell r="I1949">
            <v>2539</v>
          </cell>
          <cell r="J1949">
            <v>39886.544708300004</v>
          </cell>
          <cell r="P1949">
            <v>3</v>
          </cell>
          <cell r="Q1949">
            <v>1</v>
          </cell>
          <cell r="R1949">
            <v>1</v>
          </cell>
          <cell r="V1949">
            <v>1</v>
          </cell>
          <cell r="W1949">
            <v>1</v>
          </cell>
          <cell r="Y1949">
            <v>1</v>
          </cell>
          <cell r="Z1949">
            <v>31.2</v>
          </cell>
          <cell r="AA1949">
            <v>1</v>
          </cell>
        </row>
        <row r="1950">
          <cell r="I1950">
            <v>2541</v>
          </cell>
          <cell r="J1950">
            <v>44376.459074600003</v>
          </cell>
          <cell r="P1950">
            <v>7</v>
          </cell>
          <cell r="Q1950">
            <v>1</v>
          </cell>
          <cell r="R1950">
            <v>1</v>
          </cell>
          <cell r="V1950">
            <v>1</v>
          </cell>
          <cell r="W1950">
            <v>5</v>
          </cell>
          <cell r="Y1950">
            <v>5</v>
          </cell>
          <cell r="Z1950">
            <v>156</v>
          </cell>
          <cell r="AA1950">
            <v>0.75</v>
          </cell>
        </row>
        <row r="1951">
          <cell r="I1951">
            <v>2542</v>
          </cell>
          <cell r="J1951">
            <v>31498.272012500001</v>
          </cell>
          <cell r="P1951">
            <v>9</v>
          </cell>
          <cell r="Q1951">
            <v>1</v>
          </cell>
          <cell r="R1951">
            <v>1</v>
          </cell>
          <cell r="V1951">
            <v>1</v>
          </cell>
          <cell r="W1951">
            <v>5</v>
          </cell>
          <cell r="Y1951">
            <v>1</v>
          </cell>
          <cell r="Z1951">
            <v>650</v>
          </cell>
          <cell r="AA1951">
            <v>1</v>
          </cell>
        </row>
        <row r="1952">
          <cell r="I1952">
            <v>2543</v>
          </cell>
          <cell r="J1952">
            <v>37018.822677900003</v>
          </cell>
          <cell r="P1952">
            <v>1</v>
          </cell>
          <cell r="Q1952">
            <v>1</v>
          </cell>
          <cell r="R1952">
            <v>1</v>
          </cell>
          <cell r="V1952">
            <v>1</v>
          </cell>
          <cell r="W1952">
            <v>5</v>
          </cell>
          <cell r="Y1952">
            <v>5</v>
          </cell>
          <cell r="Z1952">
            <v>31.2</v>
          </cell>
          <cell r="AA1952">
            <v>1</v>
          </cell>
        </row>
        <row r="1953">
          <cell r="I1953">
            <v>2545</v>
          </cell>
          <cell r="J1953">
            <v>28481.169387999998</v>
          </cell>
          <cell r="P1953">
            <v>3</v>
          </cell>
          <cell r="Q1953">
            <v>1</v>
          </cell>
          <cell r="R1953">
            <v>1</v>
          </cell>
          <cell r="V1953">
            <v>1</v>
          </cell>
          <cell r="W1953">
            <v>5</v>
          </cell>
          <cell r="Y1953">
            <v>1</v>
          </cell>
          <cell r="Z1953">
            <v>1014</v>
          </cell>
          <cell r="AA1953">
            <v>1</v>
          </cell>
        </row>
        <row r="1954">
          <cell r="I1954">
            <v>2546</v>
          </cell>
          <cell r="J1954">
            <v>31646.770981099999</v>
          </cell>
          <cell r="P1954">
            <v>4</v>
          </cell>
          <cell r="Q1954">
            <v>1</v>
          </cell>
          <cell r="R1954">
            <v>1</v>
          </cell>
          <cell r="V1954">
            <v>1</v>
          </cell>
          <cell r="W1954">
            <v>1</v>
          </cell>
          <cell r="Y1954">
            <v>1</v>
          </cell>
          <cell r="Z1954">
            <v>364</v>
          </cell>
          <cell r="AA1954">
            <v>1</v>
          </cell>
        </row>
        <row r="1955">
          <cell r="I1955">
            <v>2547</v>
          </cell>
          <cell r="J1955">
            <v>22807.338338599999</v>
          </cell>
          <cell r="P1955">
            <v>8</v>
          </cell>
          <cell r="Q1955">
            <v>1</v>
          </cell>
          <cell r="R1955">
            <v>1</v>
          </cell>
          <cell r="V1955">
            <v>1</v>
          </cell>
          <cell r="W1955">
            <v>5</v>
          </cell>
          <cell r="Y1955">
            <v>2</v>
          </cell>
          <cell r="Z1955">
            <v>364</v>
          </cell>
          <cell r="AA1955">
            <v>1</v>
          </cell>
        </row>
        <row r="1956">
          <cell r="I1956">
            <v>2548</v>
          </cell>
          <cell r="J1956">
            <v>4635.3388256999997</v>
          </cell>
          <cell r="P1956">
            <v>5</v>
          </cell>
          <cell r="Q1956">
            <v>1</v>
          </cell>
          <cell r="R1956">
            <v>1</v>
          </cell>
          <cell r="V1956">
            <v>1</v>
          </cell>
          <cell r="W1956">
            <v>5</v>
          </cell>
          <cell r="Y1956">
            <v>3</v>
          </cell>
          <cell r="Z1956">
            <v>156</v>
          </cell>
          <cell r="AA1956">
            <v>1</v>
          </cell>
        </row>
        <row r="1957">
          <cell r="I1957">
            <v>2549</v>
          </cell>
          <cell r="J1957">
            <v>27784.543633000001</v>
          </cell>
          <cell r="P1957">
            <v>6</v>
          </cell>
          <cell r="Q1957">
            <v>1</v>
          </cell>
          <cell r="R1957">
            <v>1</v>
          </cell>
          <cell r="V1957">
            <v>1</v>
          </cell>
          <cell r="W1957">
            <v>5</v>
          </cell>
          <cell r="Y1957">
            <v>1</v>
          </cell>
          <cell r="Z1957">
            <v>364</v>
          </cell>
          <cell r="AA1957">
            <v>1</v>
          </cell>
        </row>
        <row r="1958">
          <cell r="I1958">
            <v>2550</v>
          </cell>
          <cell r="J1958">
            <v>21651.472665500001</v>
          </cell>
          <cell r="P1958">
            <v>10</v>
          </cell>
          <cell r="Q1958">
            <v>1</v>
          </cell>
          <cell r="R1958">
            <v>1</v>
          </cell>
          <cell r="V1958">
            <v>1</v>
          </cell>
          <cell r="W1958">
            <v>5</v>
          </cell>
          <cell r="Y1958">
            <v>5</v>
          </cell>
          <cell r="Z1958">
            <v>1014</v>
          </cell>
          <cell r="AA1958">
            <v>1</v>
          </cell>
        </row>
        <row r="1959">
          <cell r="I1959">
            <v>2551</v>
          </cell>
          <cell r="J1959">
            <v>23269.251043</v>
          </cell>
          <cell r="P1959">
            <v>4</v>
          </cell>
          <cell r="Q1959">
            <v>1</v>
          </cell>
          <cell r="R1959">
            <v>1</v>
          </cell>
          <cell r="V1959">
            <v>1</v>
          </cell>
          <cell r="W1959">
            <v>1</v>
          </cell>
          <cell r="Y1959">
            <v>1</v>
          </cell>
          <cell r="Z1959">
            <v>156</v>
          </cell>
          <cell r="AA1959">
            <v>1</v>
          </cell>
        </row>
        <row r="1960">
          <cell r="I1960">
            <v>2552</v>
          </cell>
          <cell r="J1960">
            <v>21978.583467799999</v>
          </cell>
          <cell r="P1960">
            <v>9</v>
          </cell>
          <cell r="Q1960">
            <v>1</v>
          </cell>
          <cell r="R1960">
            <v>1</v>
          </cell>
          <cell r="V1960">
            <v>1</v>
          </cell>
          <cell r="W1960">
            <v>5</v>
          </cell>
          <cell r="Y1960">
            <v>1</v>
          </cell>
          <cell r="Z1960">
            <v>364</v>
          </cell>
          <cell r="AA1960">
            <v>1</v>
          </cell>
        </row>
        <row r="1961">
          <cell r="I1961">
            <v>2553</v>
          </cell>
          <cell r="J1961">
            <v>41986.743973299999</v>
          </cell>
          <cell r="P1961">
            <v>5</v>
          </cell>
          <cell r="Q1961">
            <v>1</v>
          </cell>
          <cell r="R1961">
            <v>1</v>
          </cell>
          <cell r="V1961">
            <v>1</v>
          </cell>
          <cell r="W1961">
            <v>5</v>
          </cell>
          <cell r="Y1961">
            <v>5</v>
          </cell>
          <cell r="Z1961">
            <v>156</v>
          </cell>
          <cell r="AA1961">
            <v>1</v>
          </cell>
        </row>
        <row r="1962">
          <cell r="I1962">
            <v>2554</v>
          </cell>
          <cell r="J1962">
            <v>16372.821443700001</v>
          </cell>
          <cell r="P1962">
            <v>1</v>
          </cell>
          <cell r="Q1962">
            <v>1</v>
          </cell>
          <cell r="R1962">
            <v>1</v>
          </cell>
          <cell r="V1962">
            <v>1</v>
          </cell>
          <cell r="W1962">
            <v>5</v>
          </cell>
          <cell r="Y1962">
            <v>1</v>
          </cell>
          <cell r="Z1962">
            <v>156</v>
          </cell>
          <cell r="AA1962">
            <v>1</v>
          </cell>
        </row>
        <row r="1963">
          <cell r="I1963">
            <v>2556</v>
          </cell>
          <cell r="J1963">
            <v>31916.178600300002</v>
          </cell>
          <cell r="P1963">
            <v>4</v>
          </cell>
          <cell r="Q1963">
            <v>1</v>
          </cell>
          <cell r="R1963">
            <v>1</v>
          </cell>
          <cell r="V1963">
            <v>1</v>
          </cell>
          <cell r="W1963">
            <v>5</v>
          </cell>
          <cell r="Y1963">
            <v>1</v>
          </cell>
          <cell r="Z1963">
            <v>156</v>
          </cell>
          <cell r="AA1963">
            <v>1</v>
          </cell>
        </row>
        <row r="1964">
          <cell r="I1964">
            <v>2559</v>
          </cell>
          <cell r="J1964">
            <v>30000.276087900002</v>
          </cell>
          <cell r="P1964">
            <v>6</v>
          </cell>
          <cell r="Q1964">
            <v>1</v>
          </cell>
          <cell r="R1964">
            <v>1</v>
          </cell>
          <cell r="V1964">
            <v>1</v>
          </cell>
          <cell r="W1964">
            <v>1</v>
          </cell>
          <cell r="Y1964">
            <v>1</v>
          </cell>
          <cell r="Z1964">
            <v>156</v>
          </cell>
          <cell r="AA1964">
            <v>1</v>
          </cell>
        </row>
        <row r="1965">
          <cell r="I1965">
            <v>2560</v>
          </cell>
          <cell r="J1965">
            <v>35917.1534713</v>
          </cell>
          <cell r="P1965">
            <v>10</v>
          </cell>
          <cell r="Q1965">
            <v>1</v>
          </cell>
          <cell r="R1965">
            <v>1</v>
          </cell>
          <cell r="V1965">
            <v>1</v>
          </cell>
          <cell r="W1965">
            <v>5</v>
          </cell>
          <cell r="Y1965">
            <v>5</v>
          </cell>
          <cell r="Z1965">
            <v>156</v>
          </cell>
          <cell r="AA1965">
            <v>1</v>
          </cell>
        </row>
        <row r="1966">
          <cell r="I1966">
            <v>2561</v>
          </cell>
          <cell r="J1966">
            <v>14168.661176199999</v>
          </cell>
          <cell r="P1966">
            <v>1</v>
          </cell>
          <cell r="Q1966">
            <v>1</v>
          </cell>
          <cell r="R1966">
            <v>1</v>
          </cell>
          <cell r="V1966">
            <v>1</v>
          </cell>
          <cell r="W1966">
            <v>5</v>
          </cell>
          <cell r="Y1966">
            <v>5</v>
          </cell>
          <cell r="Z1966">
            <v>156</v>
          </cell>
          <cell r="AA1966">
            <v>0.75</v>
          </cell>
        </row>
        <row r="1967">
          <cell r="I1967">
            <v>2562</v>
          </cell>
          <cell r="J1967">
            <v>20722.4325469</v>
          </cell>
          <cell r="P1967">
            <v>5</v>
          </cell>
          <cell r="Q1967">
            <v>1</v>
          </cell>
          <cell r="R1967">
            <v>1</v>
          </cell>
          <cell r="V1967">
            <v>1</v>
          </cell>
          <cell r="W1967">
            <v>5</v>
          </cell>
          <cell r="Y1967">
            <v>5</v>
          </cell>
          <cell r="Z1967">
            <v>364</v>
          </cell>
          <cell r="AA1967">
            <v>1</v>
          </cell>
        </row>
        <row r="1968">
          <cell r="I1968">
            <v>2563</v>
          </cell>
          <cell r="J1968">
            <v>34570.335941999998</v>
          </cell>
          <cell r="P1968">
            <v>11</v>
          </cell>
          <cell r="Q1968">
            <v>1</v>
          </cell>
          <cell r="R1968">
            <v>1</v>
          </cell>
          <cell r="V1968">
            <v>1</v>
          </cell>
          <cell r="W1968">
            <v>5</v>
          </cell>
          <cell r="Y1968">
            <v>5</v>
          </cell>
          <cell r="Z1968">
            <v>31.2</v>
          </cell>
          <cell r="AA1968">
            <v>1</v>
          </cell>
        </row>
        <row r="1969">
          <cell r="I1969">
            <v>2564</v>
          </cell>
          <cell r="J1969">
            <v>19827.8389307</v>
          </cell>
          <cell r="P1969">
            <v>8</v>
          </cell>
          <cell r="Q1969">
            <v>1</v>
          </cell>
          <cell r="R1969">
            <v>1</v>
          </cell>
          <cell r="V1969">
            <v>1</v>
          </cell>
          <cell r="W1969">
            <v>5</v>
          </cell>
          <cell r="Y1969">
            <v>5</v>
          </cell>
          <cell r="Z1969">
            <v>364</v>
          </cell>
          <cell r="AA1969">
            <v>1</v>
          </cell>
        </row>
        <row r="1970">
          <cell r="I1970">
            <v>2565</v>
          </cell>
          <cell r="J1970">
            <v>25320.527912099999</v>
          </cell>
          <cell r="P1970">
            <v>4</v>
          </cell>
          <cell r="Q1970">
            <v>1</v>
          </cell>
          <cell r="R1970">
            <v>1</v>
          </cell>
          <cell r="V1970">
            <v>1</v>
          </cell>
          <cell r="W1970">
            <v>2</v>
          </cell>
          <cell r="Y1970">
            <v>2</v>
          </cell>
          <cell r="Z1970">
            <v>156</v>
          </cell>
          <cell r="AA1970">
            <v>1</v>
          </cell>
        </row>
        <row r="1971">
          <cell r="I1971">
            <v>2566</v>
          </cell>
          <cell r="J1971">
            <v>4560.3905418000004</v>
          </cell>
          <cell r="P1971">
            <v>3</v>
          </cell>
          <cell r="Q1971">
            <v>1</v>
          </cell>
          <cell r="R1971">
            <v>1</v>
          </cell>
          <cell r="V1971">
            <v>0</v>
          </cell>
          <cell r="W1971">
            <v>99</v>
          </cell>
          <cell r="Y1971">
            <v>1</v>
          </cell>
          <cell r="Z1971">
            <v>156</v>
          </cell>
          <cell r="AA1971">
            <v>0</v>
          </cell>
        </row>
        <row r="1972">
          <cell r="I1972">
            <v>2567</v>
          </cell>
          <cell r="J1972">
            <v>40131.307981999998</v>
          </cell>
          <cell r="P1972">
            <v>11</v>
          </cell>
          <cell r="Q1972">
            <v>1</v>
          </cell>
          <cell r="R1972">
            <v>1</v>
          </cell>
          <cell r="V1972">
            <v>1</v>
          </cell>
          <cell r="W1972">
            <v>5</v>
          </cell>
          <cell r="Y1972">
            <v>5</v>
          </cell>
          <cell r="Z1972">
            <v>156</v>
          </cell>
          <cell r="AA1972">
            <v>1</v>
          </cell>
        </row>
        <row r="1973">
          <cell r="I1973">
            <v>2569</v>
          </cell>
          <cell r="J1973">
            <v>25955.156549700001</v>
          </cell>
          <cell r="P1973">
            <v>6</v>
          </cell>
          <cell r="Q1973">
            <v>1</v>
          </cell>
          <cell r="R1973">
            <v>1</v>
          </cell>
          <cell r="V1973">
            <v>1</v>
          </cell>
          <cell r="W1973">
            <v>1</v>
          </cell>
          <cell r="Y1973">
            <v>1</v>
          </cell>
          <cell r="Z1973">
            <v>364</v>
          </cell>
          <cell r="AA1973">
            <v>1</v>
          </cell>
        </row>
        <row r="1974">
          <cell r="I1974">
            <v>2570</v>
          </cell>
          <cell r="J1974">
            <v>4842.8528724999996</v>
          </cell>
          <cell r="P1974">
            <v>9</v>
          </cell>
          <cell r="Q1974">
            <v>1</v>
          </cell>
          <cell r="R1974">
            <v>1</v>
          </cell>
          <cell r="V1974">
            <v>1</v>
          </cell>
          <cell r="W1974">
            <v>5</v>
          </cell>
          <cell r="Y1974">
            <v>5</v>
          </cell>
          <cell r="Z1974">
            <v>364</v>
          </cell>
          <cell r="AA1974">
            <v>0.25</v>
          </cell>
        </row>
        <row r="1975">
          <cell r="I1975">
            <v>2571</v>
          </cell>
          <cell r="J1975">
            <v>36233.899289100002</v>
          </cell>
          <cell r="P1975">
            <v>10</v>
          </cell>
          <cell r="Q1975">
            <v>1</v>
          </cell>
          <cell r="R1975">
            <v>1</v>
          </cell>
          <cell r="V1975">
            <v>1</v>
          </cell>
          <cell r="W1975">
            <v>5</v>
          </cell>
          <cell r="Y1975">
            <v>5</v>
          </cell>
          <cell r="Z1975">
            <v>364</v>
          </cell>
          <cell r="AA1975">
            <v>1</v>
          </cell>
        </row>
        <row r="1976">
          <cell r="I1976">
            <v>2574</v>
          </cell>
          <cell r="J1976">
            <v>33658.960858699997</v>
          </cell>
          <cell r="P1976">
            <v>6</v>
          </cell>
          <cell r="Q1976">
            <v>1</v>
          </cell>
          <cell r="R1976">
            <v>1</v>
          </cell>
          <cell r="V1976">
            <v>1</v>
          </cell>
          <cell r="W1976">
            <v>5</v>
          </cell>
          <cell r="Y1976">
            <v>1</v>
          </cell>
          <cell r="Z1976">
            <v>364</v>
          </cell>
          <cell r="AA1976">
            <v>0.75</v>
          </cell>
        </row>
        <row r="1977">
          <cell r="I1977">
            <v>2575</v>
          </cell>
          <cell r="J1977">
            <v>21344.701109900001</v>
          </cell>
          <cell r="P1977">
            <v>5</v>
          </cell>
          <cell r="Q1977">
            <v>1</v>
          </cell>
          <cell r="R1977">
            <v>1</v>
          </cell>
          <cell r="V1977">
            <v>1</v>
          </cell>
          <cell r="W1977">
            <v>1</v>
          </cell>
          <cell r="Y1977">
            <v>1</v>
          </cell>
          <cell r="Z1977">
            <v>364</v>
          </cell>
          <cell r="AA1977">
            <v>1</v>
          </cell>
        </row>
        <row r="1978">
          <cell r="I1978">
            <v>2576</v>
          </cell>
          <cell r="J1978">
            <v>31904.909984999998</v>
          </cell>
          <cell r="P1978">
            <v>2</v>
          </cell>
          <cell r="Q1978">
            <v>1</v>
          </cell>
          <cell r="R1978">
            <v>1</v>
          </cell>
          <cell r="V1978">
            <v>1</v>
          </cell>
          <cell r="W1978">
            <v>5</v>
          </cell>
          <cell r="Y1978">
            <v>1</v>
          </cell>
          <cell r="Z1978">
            <v>650</v>
          </cell>
          <cell r="AA1978">
            <v>1</v>
          </cell>
        </row>
        <row r="1979">
          <cell r="I1979">
            <v>2578</v>
          </cell>
          <cell r="J1979">
            <v>14399.168643200001</v>
          </cell>
          <cell r="P1979">
            <v>7</v>
          </cell>
          <cell r="Q1979">
            <v>1</v>
          </cell>
          <cell r="R1979">
            <v>1</v>
          </cell>
          <cell r="V1979">
            <v>1</v>
          </cell>
          <cell r="W1979">
            <v>5</v>
          </cell>
          <cell r="Y1979">
            <v>1</v>
          </cell>
          <cell r="Z1979">
            <v>156</v>
          </cell>
          <cell r="AA1979">
            <v>1</v>
          </cell>
        </row>
        <row r="1980">
          <cell r="I1980">
            <v>2579</v>
          </cell>
          <cell r="J1980">
            <v>23926.932629399998</v>
          </cell>
          <cell r="P1980">
            <v>3</v>
          </cell>
          <cell r="Q1980">
            <v>1</v>
          </cell>
          <cell r="R1980">
            <v>1</v>
          </cell>
          <cell r="V1980">
            <v>1</v>
          </cell>
          <cell r="W1980">
            <v>5</v>
          </cell>
          <cell r="Y1980">
            <v>5</v>
          </cell>
          <cell r="Z1980">
            <v>156</v>
          </cell>
          <cell r="AA1980">
            <v>1</v>
          </cell>
        </row>
        <row r="1981">
          <cell r="I1981">
            <v>2583</v>
          </cell>
          <cell r="J1981">
            <v>31709.105338099998</v>
          </cell>
          <cell r="P1981">
            <v>7</v>
          </cell>
          <cell r="Q1981">
            <v>1</v>
          </cell>
          <cell r="R1981">
            <v>1</v>
          </cell>
          <cell r="V1981">
            <v>1</v>
          </cell>
          <cell r="W1981">
            <v>5</v>
          </cell>
          <cell r="Y1981">
            <v>2</v>
          </cell>
          <cell r="Z1981">
            <v>156</v>
          </cell>
          <cell r="AA1981">
            <v>1</v>
          </cell>
        </row>
        <row r="1982">
          <cell r="I1982">
            <v>2584</v>
          </cell>
          <cell r="J1982">
            <v>31027.3006226</v>
          </cell>
          <cell r="P1982">
            <v>10</v>
          </cell>
          <cell r="Q1982">
            <v>1</v>
          </cell>
          <cell r="R1982">
            <v>1</v>
          </cell>
          <cell r="V1982">
            <v>1</v>
          </cell>
          <cell r="W1982">
            <v>5</v>
          </cell>
          <cell r="Y1982">
            <v>5</v>
          </cell>
          <cell r="Z1982">
            <v>364</v>
          </cell>
          <cell r="AA1982">
            <v>1</v>
          </cell>
        </row>
        <row r="1983">
          <cell r="I1983">
            <v>2585</v>
          </cell>
          <cell r="J1983">
            <v>22675.315140800001</v>
          </cell>
          <cell r="P1983">
            <v>6</v>
          </cell>
          <cell r="Q1983">
            <v>1</v>
          </cell>
          <cell r="R1983">
            <v>1</v>
          </cell>
          <cell r="V1983">
            <v>1</v>
          </cell>
          <cell r="W1983">
            <v>5</v>
          </cell>
          <cell r="Y1983">
            <v>1</v>
          </cell>
          <cell r="Z1983">
            <v>31.2</v>
          </cell>
          <cell r="AA1983">
            <v>1</v>
          </cell>
        </row>
        <row r="1984">
          <cell r="I1984">
            <v>2586</v>
          </cell>
          <cell r="J1984">
            <v>29553.203062100001</v>
          </cell>
          <cell r="P1984">
            <v>4</v>
          </cell>
          <cell r="Q1984">
            <v>1</v>
          </cell>
          <cell r="R1984">
            <v>1</v>
          </cell>
          <cell r="V1984">
            <v>1</v>
          </cell>
          <cell r="W1984">
            <v>1</v>
          </cell>
          <cell r="Y1984">
            <v>1</v>
          </cell>
          <cell r="Z1984">
            <v>364</v>
          </cell>
          <cell r="AA1984">
            <v>1</v>
          </cell>
        </row>
        <row r="1985">
          <cell r="I1985">
            <v>2588</v>
          </cell>
          <cell r="J1985">
            <v>20600.421940100001</v>
          </cell>
          <cell r="P1985">
            <v>4</v>
          </cell>
          <cell r="Q1985">
            <v>1</v>
          </cell>
          <cell r="R1985">
            <v>1</v>
          </cell>
          <cell r="V1985">
            <v>1</v>
          </cell>
          <cell r="W1985">
            <v>5</v>
          </cell>
          <cell r="Y1985">
            <v>1</v>
          </cell>
          <cell r="Z1985">
            <v>156</v>
          </cell>
          <cell r="AA1985">
            <v>0.75</v>
          </cell>
        </row>
        <row r="1986">
          <cell r="I1986">
            <v>2590</v>
          </cell>
          <cell r="J1986">
            <v>5210.6553088000001</v>
          </cell>
          <cell r="P1986">
            <v>7</v>
          </cell>
          <cell r="Q1986">
            <v>1</v>
          </cell>
          <cell r="R1986">
            <v>1</v>
          </cell>
          <cell r="V1986">
            <v>1</v>
          </cell>
          <cell r="W1986">
            <v>5</v>
          </cell>
          <cell r="Y1986">
            <v>5</v>
          </cell>
          <cell r="Z1986">
            <v>364</v>
          </cell>
          <cell r="AA1986">
            <v>1</v>
          </cell>
        </row>
        <row r="1987">
          <cell r="I1987">
            <v>2591</v>
          </cell>
          <cell r="J1987">
            <v>33868.1635953</v>
          </cell>
          <cell r="P1987">
            <v>5</v>
          </cell>
          <cell r="Q1987">
            <v>1</v>
          </cell>
          <cell r="R1987">
            <v>1</v>
          </cell>
          <cell r="V1987">
            <v>0</v>
          </cell>
          <cell r="W1987">
            <v>99</v>
          </cell>
          <cell r="Y1987">
            <v>5</v>
          </cell>
          <cell r="Z1987">
            <v>364</v>
          </cell>
          <cell r="AA1987">
            <v>0</v>
          </cell>
        </row>
        <row r="1988">
          <cell r="I1988">
            <v>2592</v>
          </cell>
          <cell r="J1988">
            <v>41387.877694000003</v>
          </cell>
          <cell r="P1988">
            <v>3</v>
          </cell>
          <cell r="Q1988">
            <v>1</v>
          </cell>
          <cell r="R1988">
            <v>1</v>
          </cell>
          <cell r="V1988">
            <v>1</v>
          </cell>
          <cell r="W1988">
            <v>1</v>
          </cell>
          <cell r="Y1988">
            <v>1</v>
          </cell>
          <cell r="Z1988">
            <v>364</v>
          </cell>
          <cell r="AA1988">
            <v>1</v>
          </cell>
        </row>
        <row r="1989">
          <cell r="I1989">
            <v>2593</v>
          </cell>
          <cell r="J1989">
            <v>32873.014854499997</v>
          </cell>
          <cell r="P1989">
            <v>9</v>
          </cell>
          <cell r="Q1989">
            <v>1</v>
          </cell>
          <cell r="R1989">
            <v>1</v>
          </cell>
          <cell r="V1989">
            <v>1</v>
          </cell>
          <cell r="W1989">
            <v>5</v>
          </cell>
          <cell r="Y1989">
            <v>1</v>
          </cell>
          <cell r="Z1989">
            <v>364</v>
          </cell>
          <cell r="AA1989">
            <v>1</v>
          </cell>
        </row>
        <row r="1990">
          <cell r="I1990">
            <v>2594</v>
          </cell>
          <cell r="J1990">
            <v>33183.525414700001</v>
          </cell>
          <cell r="P1990">
            <v>6</v>
          </cell>
          <cell r="Q1990">
            <v>1</v>
          </cell>
          <cell r="R1990">
            <v>1</v>
          </cell>
          <cell r="V1990">
            <v>1</v>
          </cell>
          <cell r="W1990">
            <v>5</v>
          </cell>
          <cell r="Y1990">
            <v>5</v>
          </cell>
          <cell r="Z1990">
            <v>156</v>
          </cell>
          <cell r="AA1990">
            <v>1</v>
          </cell>
        </row>
        <row r="1991">
          <cell r="I1991">
            <v>2596</v>
          </cell>
          <cell r="J1991">
            <v>37208.885719799997</v>
          </cell>
          <cell r="P1991">
            <v>6</v>
          </cell>
          <cell r="Q1991">
            <v>1</v>
          </cell>
          <cell r="R1991">
            <v>1</v>
          </cell>
          <cell r="V1991">
            <v>1</v>
          </cell>
          <cell r="W1991">
            <v>5</v>
          </cell>
          <cell r="Y1991">
            <v>1</v>
          </cell>
          <cell r="Z1991">
            <v>156</v>
          </cell>
          <cell r="AA1991">
            <v>1</v>
          </cell>
        </row>
        <row r="1992">
          <cell r="I1992">
            <v>2600</v>
          </cell>
          <cell r="J1992">
            <v>35856.8057854</v>
          </cell>
          <cell r="P1992">
            <v>9</v>
          </cell>
          <cell r="Q1992">
            <v>1</v>
          </cell>
          <cell r="R1992">
            <v>1</v>
          </cell>
          <cell r="V1992">
            <v>1</v>
          </cell>
          <cell r="W1992">
            <v>5</v>
          </cell>
          <cell r="Y1992">
            <v>5</v>
          </cell>
          <cell r="Z1992">
            <v>650</v>
          </cell>
          <cell r="AA1992">
            <v>1</v>
          </cell>
        </row>
        <row r="1993">
          <cell r="I1993">
            <v>2602</v>
          </cell>
          <cell r="J1993">
            <v>31498.272012500001</v>
          </cell>
          <cell r="P1993">
            <v>4</v>
          </cell>
          <cell r="Q1993">
            <v>1</v>
          </cell>
          <cell r="R1993">
            <v>1</v>
          </cell>
          <cell r="V1993">
            <v>1</v>
          </cell>
          <cell r="W1993">
            <v>5</v>
          </cell>
          <cell r="Y1993">
            <v>1</v>
          </cell>
          <cell r="Z1993">
            <v>364</v>
          </cell>
          <cell r="AA1993">
            <v>0.75</v>
          </cell>
        </row>
        <row r="1994">
          <cell r="I1994">
            <v>2603</v>
          </cell>
          <cell r="J1994">
            <v>26930.310956900001</v>
          </cell>
          <cell r="P1994">
            <v>8</v>
          </cell>
          <cell r="Q1994">
            <v>1</v>
          </cell>
          <cell r="R1994">
            <v>1</v>
          </cell>
          <cell r="V1994">
            <v>1</v>
          </cell>
          <cell r="W1994">
            <v>5</v>
          </cell>
          <cell r="Y1994">
            <v>5</v>
          </cell>
          <cell r="Z1994">
            <v>364</v>
          </cell>
          <cell r="AA1994">
            <v>1</v>
          </cell>
        </row>
        <row r="1995">
          <cell r="I1995">
            <v>2604</v>
          </cell>
          <cell r="J1995">
            <v>33714.492968300001</v>
          </cell>
          <cell r="P1995">
            <v>5</v>
          </cell>
          <cell r="Q1995">
            <v>1</v>
          </cell>
          <cell r="R1995">
            <v>1</v>
          </cell>
          <cell r="V1995">
            <v>0</v>
          </cell>
          <cell r="W1995">
            <v>99</v>
          </cell>
          <cell r="Y1995">
            <v>5</v>
          </cell>
          <cell r="Z1995">
            <v>31.2</v>
          </cell>
          <cell r="AA1995">
            <v>0</v>
          </cell>
        </row>
        <row r="1996">
          <cell r="I1996">
            <v>2605</v>
          </cell>
          <cell r="J1996">
            <v>36926.192730700001</v>
          </cell>
          <cell r="P1996">
            <v>13</v>
          </cell>
          <cell r="Q1996">
            <v>1</v>
          </cell>
          <cell r="R1996">
            <v>1</v>
          </cell>
          <cell r="V1996">
            <v>1</v>
          </cell>
          <cell r="W1996">
            <v>1</v>
          </cell>
          <cell r="Y1996">
            <v>1</v>
          </cell>
          <cell r="Z1996">
            <v>650</v>
          </cell>
          <cell r="AA1996">
            <v>1</v>
          </cell>
        </row>
        <row r="1997">
          <cell r="I1997">
            <v>2606</v>
          </cell>
          <cell r="J1997">
            <v>22696.5321802</v>
          </cell>
          <cell r="P1997">
            <v>4</v>
          </cell>
          <cell r="Q1997">
            <v>1</v>
          </cell>
          <cell r="R1997">
            <v>1</v>
          </cell>
          <cell r="V1997">
            <v>1</v>
          </cell>
          <cell r="W1997">
            <v>5</v>
          </cell>
          <cell r="Y1997">
            <v>1</v>
          </cell>
          <cell r="Z1997">
            <v>1014</v>
          </cell>
          <cell r="AA1997">
            <v>1</v>
          </cell>
        </row>
        <row r="1998">
          <cell r="I1998">
            <v>2607</v>
          </cell>
          <cell r="J1998">
            <v>34666.088391999998</v>
          </cell>
          <cell r="P1998">
            <v>10</v>
          </cell>
          <cell r="Q1998">
            <v>1</v>
          </cell>
          <cell r="R1998">
            <v>1</v>
          </cell>
          <cell r="V1998">
            <v>1</v>
          </cell>
          <cell r="W1998">
            <v>5</v>
          </cell>
          <cell r="Y1998">
            <v>1</v>
          </cell>
          <cell r="Z1998">
            <v>364</v>
          </cell>
          <cell r="AA1998">
            <v>1</v>
          </cell>
        </row>
        <row r="1999">
          <cell r="I1999">
            <v>2608</v>
          </cell>
          <cell r="J1999">
            <v>32365.806607099999</v>
          </cell>
          <cell r="P1999">
            <v>4</v>
          </cell>
          <cell r="Q1999">
            <v>1</v>
          </cell>
          <cell r="R1999">
            <v>1</v>
          </cell>
          <cell r="V1999">
            <v>1</v>
          </cell>
          <cell r="W1999">
            <v>5</v>
          </cell>
          <cell r="Y1999">
            <v>5</v>
          </cell>
          <cell r="Z1999">
            <v>364</v>
          </cell>
          <cell r="AA1999">
            <v>0.75</v>
          </cell>
        </row>
        <row r="2000">
          <cell r="I2000">
            <v>2609</v>
          </cell>
          <cell r="J2000">
            <v>22136.3433038</v>
          </cell>
          <cell r="P2000">
            <v>1</v>
          </cell>
          <cell r="Q2000">
            <v>1</v>
          </cell>
          <cell r="R2000">
            <v>1</v>
          </cell>
          <cell r="V2000">
            <v>1</v>
          </cell>
          <cell r="W2000">
            <v>5</v>
          </cell>
          <cell r="Y2000">
            <v>1</v>
          </cell>
          <cell r="Z2000">
            <v>364</v>
          </cell>
          <cell r="AA2000">
            <v>1</v>
          </cell>
        </row>
        <row r="2001">
          <cell r="I2001">
            <v>2610</v>
          </cell>
          <cell r="J2001">
            <v>36752.874409099997</v>
          </cell>
          <cell r="P2001">
            <v>5</v>
          </cell>
          <cell r="Q2001">
            <v>1</v>
          </cell>
          <cell r="R2001">
            <v>1</v>
          </cell>
          <cell r="V2001">
            <v>1</v>
          </cell>
          <cell r="W2001">
            <v>5</v>
          </cell>
          <cell r="Y2001">
            <v>5</v>
          </cell>
          <cell r="Z2001">
            <v>650</v>
          </cell>
          <cell r="AA2001">
            <v>1</v>
          </cell>
        </row>
        <row r="2002">
          <cell r="I2002">
            <v>2612</v>
          </cell>
          <cell r="J2002">
            <v>34281.694646600001</v>
          </cell>
          <cell r="P2002">
            <v>10</v>
          </cell>
          <cell r="Q2002">
            <v>1</v>
          </cell>
          <cell r="R2002">
            <v>1</v>
          </cell>
          <cell r="V2002">
            <v>1</v>
          </cell>
          <cell r="W2002">
            <v>5</v>
          </cell>
          <cell r="Y2002">
            <v>1</v>
          </cell>
          <cell r="Z2002">
            <v>156</v>
          </cell>
          <cell r="AA2002">
            <v>1</v>
          </cell>
        </row>
        <row r="2003">
          <cell r="I2003">
            <v>2613</v>
          </cell>
          <cell r="J2003">
            <v>31433.2326613</v>
          </cell>
          <cell r="P2003">
            <v>9</v>
          </cell>
          <cell r="Q2003">
            <v>1</v>
          </cell>
          <cell r="R2003">
            <v>1</v>
          </cell>
          <cell r="V2003">
            <v>1</v>
          </cell>
          <cell r="W2003">
            <v>5</v>
          </cell>
          <cell r="Y2003">
            <v>5</v>
          </cell>
          <cell r="Z2003">
            <v>156</v>
          </cell>
          <cell r="AA2003">
            <v>1</v>
          </cell>
        </row>
        <row r="2004">
          <cell r="I2004">
            <v>2615</v>
          </cell>
          <cell r="J2004">
            <v>8236.7058142999995</v>
          </cell>
          <cell r="P2004">
            <v>5</v>
          </cell>
          <cell r="Q2004">
            <v>1</v>
          </cell>
          <cell r="R2004">
            <v>1</v>
          </cell>
          <cell r="V2004">
            <v>1</v>
          </cell>
          <cell r="W2004">
            <v>1</v>
          </cell>
          <cell r="Y2004">
            <v>1</v>
          </cell>
          <cell r="Z2004">
            <v>156</v>
          </cell>
          <cell r="AA2004">
            <v>1</v>
          </cell>
        </row>
        <row r="2005">
          <cell r="I2005">
            <v>2616</v>
          </cell>
          <cell r="J2005">
            <v>25714.904380100001</v>
          </cell>
          <cell r="P2005">
            <v>8</v>
          </cell>
          <cell r="Q2005">
            <v>1</v>
          </cell>
          <cell r="R2005">
            <v>1</v>
          </cell>
          <cell r="V2005">
            <v>1</v>
          </cell>
          <cell r="W2005">
            <v>5</v>
          </cell>
          <cell r="Y2005">
            <v>1</v>
          </cell>
          <cell r="Z2005">
            <v>156</v>
          </cell>
          <cell r="AA2005">
            <v>1</v>
          </cell>
        </row>
        <row r="2006">
          <cell r="I2006">
            <v>2618</v>
          </cell>
          <cell r="J2006">
            <v>53013.488115</v>
          </cell>
          <cell r="P2006">
            <v>3</v>
          </cell>
          <cell r="Q2006">
            <v>1</v>
          </cell>
          <cell r="R2006">
            <v>1</v>
          </cell>
          <cell r="V2006">
            <v>1</v>
          </cell>
          <cell r="W2006">
            <v>5</v>
          </cell>
          <cell r="Y2006">
            <v>1</v>
          </cell>
          <cell r="Z2006">
            <v>364</v>
          </cell>
          <cell r="AA2006">
            <v>1</v>
          </cell>
        </row>
        <row r="2007">
          <cell r="I2007">
            <v>2619</v>
          </cell>
          <cell r="J2007">
            <v>19416.8319878</v>
          </cell>
          <cell r="P2007">
            <v>9</v>
          </cell>
          <cell r="Q2007">
            <v>1</v>
          </cell>
          <cell r="R2007">
            <v>1</v>
          </cell>
          <cell r="V2007">
            <v>1</v>
          </cell>
          <cell r="W2007">
            <v>5</v>
          </cell>
          <cell r="Y2007">
            <v>5</v>
          </cell>
          <cell r="Z2007">
            <v>364</v>
          </cell>
          <cell r="AA2007">
            <v>1</v>
          </cell>
        </row>
        <row r="2008">
          <cell r="I2008">
            <v>2620</v>
          </cell>
          <cell r="J2008">
            <v>24788.530789799999</v>
          </cell>
          <cell r="P2008">
            <v>10</v>
          </cell>
          <cell r="Q2008">
            <v>1</v>
          </cell>
          <cell r="R2008">
            <v>1</v>
          </cell>
          <cell r="V2008">
            <v>1</v>
          </cell>
          <cell r="W2008">
            <v>1</v>
          </cell>
          <cell r="Y2008">
            <v>1</v>
          </cell>
          <cell r="Z2008">
            <v>156</v>
          </cell>
          <cell r="AA2008">
            <v>1</v>
          </cell>
        </row>
        <row r="2009">
          <cell r="I2009">
            <v>2621</v>
          </cell>
          <cell r="J2009">
            <v>48676.261658399999</v>
          </cell>
          <cell r="P2009">
            <v>8</v>
          </cell>
          <cell r="Q2009">
            <v>1</v>
          </cell>
          <cell r="R2009">
            <v>1</v>
          </cell>
          <cell r="V2009">
            <v>1</v>
          </cell>
          <cell r="W2009">
            <v>5</v>
          </cell>
          <cell r="Y2009">
            <v>5</v>
          </cell>
          <cell r="Z2009">
            <v>650</v>
          </cell>
          <cell r="AA2009">
            <v>1</v>
          </cell>
        </row>
        <row r="2010">
          <cell r="I2010">
            <v>2622</v>
          </cell>
          <cell r="J2010">
            <v>30185.844012000001</v>
          </cell>
          <cell r="P2010">
            <v>4</v>
          </cell>
          <cell r="Q2010">
            <v>1</v>
          </cell>
          <cell r="R2010">
            <v>1</v>
          </cell>
          <cell r="V2010">
            <v>1</v>
          </cell>
          <cell r="W2010">
            <v>5</v>
          </cell>
          <cell r="Y2010">
            <v>1</v>
          </cell>
          <cell r="Z2010">
            <v>364</v>
          </cell>
          <cell r="AA2010">
            <v>1</v>
          </cell>
        </row>
        <row r="2011">
          <cell r="I2011">
            <v>2623</v>
          </cell>
          <cell r="J2011">
            <v>33310.826848199998</v>
          </cell>
          <cell r="P2011">
            <v>9</v>
          </cell>
          <cell r="Q2011">
            <v>1</v>
          </cell>
          <cell r="R2011">
            <v>1</v>
          </cell>
          <cell r="V2011">
            <v>1</v>
          </cell>
          <cell r="W2011">
            <v>5</v>
          </cell>
          <cell r="Y2011">
            <v>5</v>
          </cell>
          <cell r="Z2011">
            <v>156</v>
          </cell>
          <cell r="AA2011">
            <v>1</v>
          </cell>
        </row>
        <row r="2012">
          <cell r="I2012">
            <v>2624</v>
          </cell>
          <cell r="J2012">
            <v>19637.125021100001</v>
          </cell>
          <cell r="P2012">
            <v>4</v>
          </cell>
          <cell r="Q2012">
            <v>1</v>
          </cell>
          <cell r="R2012">
            <v>1</v>
          </cell>
          <cell r="V2012">
            <v>1</v>
          </cell>
          <cell r="W2012">
            <v>1</v>
          </cell>
          <cell r="Y2012">
            <v>1</v>
          </cell>
          <cell r="Z2012">
            <v>156</v>
          </cell>
          <cell r="AA2012">
            <v>0.25</v>
          </cell>
        </row>
        <row r="2013">
          <cell r="I2013">
            <v>2625</v>
          </cell>
          <cell r="J2013">
            <v>30416.216197999998</v>
          </cell>
          <cell r="P2013">
            <v>7</v>
          </cell>
          <cell r="Q2013">
            <v>1</v>
          </cell>
          <cell r="R2013">
            <v>1</v>
          </cell>
          <cell r="V2013">
            <v>1</v>
          </cell>
          <cell r="W2013">
            <v>5</v>
          </cell>
          <cell r="Y2013">
            <v>5</v>
          </cell>
          <cell r="Z2013">
            <v>364</v>
          </cell>
          <cell r="AA2013">
            <v>1</v>
          </cell>
        </row>
        <row r="2014">
          <cell r="I2014">
            <v>2626</v>
          </cell>
          <cell r="J2014">
            <v>23671.202650399999</v>
          </cell>
          <cell r="P2014">
            <v>6</v>
          </cell>
          <cell r="Q2014">
            <v>1</v>
          </cell>
          <cell r="R2014">
            <v>1</v>
          </cell>
          <cell r="V2014">
            <v>1</v>
          </cell>
          <cell r="W2014">
            <v>5</v>
          </cell>
          <cell r="Y2014">
            <v>2</v>
          </cell>
          <cell r="Z2014">
            <v>364</v>
          </cell>
          <cell r="AA2014">
            <v>1</v>
          </cell>
        </row>
        <row r="2015">
          <cell r="I2015">
            <v>2627</v>
          </cell>
          <cell r="J2015">
            <v>24148.425245400002</v>
          </cell>
          <cell r="P2015">
            <v>7</v>
          </cell>
          <cell r="Q2015">
            <v>1</v>
          </cell>
          <cell r="R2015">
            <v>1</v>
          </cell>
          <cell r="V2015">
            <v>1</v>
          </cell>
          <cell r="W2015">
            <v>5</v>
          </cell>
          <cell r="Y2015">
            <v>1</v>
          </cell>
          <cell r="Z2015">
            <v>156</v>
          </cell>
          <cell r="AA2015">
            <v>0.75</v>
          </cell>
        </row>
        <row r="2016">
          <cell r="I2016">
            <v>2629</v>
          </cell>
          <cell r="J2016">
            <v>21978.583467799999</v>
          </cell>
          <cell r="P2016">
            <v>1</v>
          </cell>
          <cell r="Q2016">
            <v>1</v>
          </cell>
          <cell r="R2016">
            <v>1</v>
          </cell>
          <cell r="V2016">
            <v>1</v>
          </cell>
          <cell r="W2016">
            <v>1</v>
          </cell>
          <cell r="Y2016">
            <v>1</v>
          </cell>
          <cell r="Z2016">
            <v>31.2</v>
          </cell>
          <cell r="AA2016">
            <v>0.75</v>
          </cell>
        </row>
        <row r="2017">
          <cell r="I2017">
            <v>2630</v>
          </cell>
          <cell r="J2017">
            <v>3323.5079773000002</v>
          </cell>
          <cell r="P2017">
            <v>7</v>
          </cell>
          <cell r="Q2017">
            <v>1</v>
          </cell>
          <cell r="R2017">
            <v>1</v>
          </cell>
          <cell r="V2017">
            <v>0</v>
          </cell>
          <cell r="W2017">
            <v>99</v>
          </cell>
          <cell r="Y2017">
            <v>5</v>
          </cell>
          <cell r="Z2017">
            <v>156</v>
          </cell>
          <cell r="AA2017">
            <v>0</v>
          </cell>
        </row>
        <row r="2018">
          <cell r="I2018">
            <v>2631</v>
          </cell>
          <cell r="J2018">
            <v>31978.393774299999</v>
          </cell>
          <cell r="P2018">
            <v>9</v>
          </cell>
          <cell r="Q2018">
            <v>1</v>
          </cell>
          <cell r="R2018">
            <v>1</v>
          </cell>
          <cell r="V2018">
            <v>1</v>
          </cell>
          <cell r="W2018">
            <v>5</v>
          </cell>
          <cell r="Y2018">
            <v>5</v>
          </cell>
          <cell r="Z2018">
            <v>364</v>
          </cell>
          <cell r="AA2018">
            <v>1</v>
          </cell>
        </row>
        <row r="2019">
          <cell r="I2019">
            <v>2632</v>
          </cell>
          <cell r="J2019">
            <v>14168.661176199999</v>
          </cell>
          <cell r="P2019">
            <v>1</v>
          </cell>
          <cell r="Q2019">
            <v>1</v>
          </cell>
          <cell r="R2019">
            <v>1</v>
          </cell>
          <cell r="V2019">
            <v>1</v>
          </cell>
          <cell r="W2019">
            <v>5</v>
          </cell>
          <cell r="Y2019">
            <v>5</v>
          </cell>
          <cell r="Z2019">
            <v>156</v>
          </cell>
          <cell r="AA2019">
            <v>0.75</v>
          </cell>
        </row>
        <row r="2020">
          <cell r="I2020">
            <v>2636</v>
          </cell>
          <cell r="J2020">
            <v>21344.701109900001</v>
          </cell>
          <cell r="P2020">
            <v>5</v>
          </cell>
          <cell r="Q2020">
            <v>1</v>
          </cell>
          <cell r="R2020">
            <v>1</v>
          </cell>
          <cell r="V2020">
            <v>1</v>
          </cell>
          <cell r="W2020">
            <v>5</v>
          </cell>
          <cell r="Y2020">
            <v>1</v>
          </cell>
          <cell r="Z2020">
            <v>364</v>
          </cell>
          <cell r="AA2020">
            <v>1</v>
          </cell>
        </row>
        <row r="2021">
          <cell r="I2021">
            <v>2637</v>
          </cell>
          <cell r="J2021">
            <v>8236.7058142999995</v>
          </cell>
          <cell r="P2021">
            <v>4</v>
          </cell>
          <cell r="Q2021">
            <v>1</v>
          </cell>
          <cell r="R2021">
            <v>1</v>
          </cell>
          <cell r="V2021">
            <v>1</v>
          </cell>
          <cell r="W2021">
            <v>1</v>
          </cell>
          <cell r="Y2021">
            <v>1</v>
          </cell>
          <cell r="Z2021">
            <v>156</v>
          </cell>
          <cell r="AA2021">
            <v>1</v>
          </cell>
        </row>
        <row r="2022">
          <cell r="I2022">
            <v>2639</v>
          </cell>
          <cell r="J2022">
            <v>26505.274407199999</v>
          </cell>
          <cell r="P2022">
            <v>7</v>
          </cell>
          <cell r="Q2022">
            <v>1</v>
          </cell>
          <cell r="R2022">
            <v>1</v>
          </cell>
          <cell r="V2022">
            <v>1</v>
          </cell>
          <cell r="W2022">
            <v>5</v>
          </cell>
          <cell r="Y2022">
            <v>1</v>
          </cell>
          <cell r="Z2022">
            <v>364</v>
          </cell>
          <cell r="AA2022">
            <v>1</v>
          </cell>
        </row>
        <row r="2023">
          <cell r="I2023">
            <v>2640</v>
          </cell>
          <cell r="J2023">
            <v>26007.697352399999</v>
          </cell>
          <cell r="P2023">
            <v>3</v>
          </cell>
          <cell r="Q2023">
            <v>1</v>
          </cell>
          <cell r="R2023">
            <v>1</v>
          </cell>
          <cell r="V2023">
            <v>1</v>
          </cell>
          <cell r="W2023">
            <v>5</v>
          </cell>
          <cell r="Y2023">
            <v>1</v>
          </cell>
          <cell r="Z2023">
            <v>156</v>
          </cell>
          <cell r="AA2023">
            <v>1</v>
          </cell>
        </row>
        <row r="2024">
          <cell r="I2024">
            <v>2641</v>
          </cell>
          <cell r="J2024">
            <v>36233.899289100002</v>
          </cell>
          <cell r="P2024">
            <v>5</v>
          </cell>
          <cell r="Q2024">
            <v>1</v>
          </cell>
          <cell r="R2024">
            <v>1</v>
          </cell>
          <cell r="V2024">
            <v>1</v>
          </cell>
          <cell r="W2024">
            <v>5</v>
          </cell>
          <cell r="Y2024">
            <v>5</v>
          </cell>
          <cell r="Z2024">
            <v>364</v>
          </cell>
          <cell r="AA2024">
            <v>1</v>
          </cell>
        </row>
        <row r="2025">
          <cell r="I2025">
            <v>2642</v>
          </cell>
          <cell r="J2025">
            <v>37043.094075699999</v>
          </cell>
          <cell r="P2025">
            <v>4</v>
          </cell>
          <cell r="Q2025">
            <v>1</v>
          </cell>
          <cell r="R2025">
            <v>1</v>
          </cell>
          <cell r="V2025">
            <v>1</v>
          </cell>
          <cell r="W2025">
            <v>5</v>
          </cell>
          <cell r="Y2025">
            <v>1</v>
          </cell>
          <cell r="Z2025">
            <v>156</v>
          </cell>
          <cell r="AA2025">
            <v>0.75</v>
          </cell>
        </row>
        <row r="2026">
          <cell r="I2026">
            <v>2643</v>
          </cell>
          <cell r="J2026">
            <v>29329.387293700001</v>
          </cell>
          <cell r="P2026">
            <v>12</v>
          </cell>
          <cell r="Q2026">
            <v>1</v>
          </cell>
          <cell r="R2026">
            <v>1</v>
          </cell>
          <cell r="V2026">
            <v>1</v>
          </cell>
          <cell r="W2026">
            <v>1</v>
          </cell>
          <cell r="Y2026">
            <v>1</v>
          </cell>
          <cell r="Z2026">
            <v>156</v>
          </cell>
          <cell r="AA2026">
            <v>1</v>
          </cell>
        </row>
        <row r="2027">
          <cell r="I2027">
            <v>2644</v>
          </cell>
          <cell r="J2027">
            <v>37178.379368599999</v>
          </cell>
          <cell r="P2027">
            <v>1</v>
          </cell>
          <cell r="Q2027">
            <v>1</v>
          </cell>
          <cell r="R2027">
            <v>1</v>
          </cell>
          <cell r="V2027">
            <v>1</v>
          </cell>
          <cell r="W2027">
            <v>1</v>
          </cell>
          <cell r="Y2027">
            <v>1</v>
          </cell>
          <cell r="Z2027">
            <v>364</v>
          </cell>
          <cell r="AA2027">
            <v>0.75</v>
          </cell>
        </row>
        <row r="2028">
          <cell r="I2028">
            <v>2645</v>
          </cell>
          <cell r="J2028">
            <v>28333.537114800001</v>
          </cell>
          <cell r="P2028">
            <v>4</v>
          </cell>
          <cell r="Q2028">
            <v>1</v>
          </cell>
          <cell r="R2028">
            <v>1</v>
          </cell>
          <cell r="V2028">
            <v>1</v>
          </cell>
          <cell r="W2028">
            <v>1</v>
          </cell>
          <cell r="Y2028">
            <v>1</v>
          </cell>
          <cell r="Z2028">
            <v>364</v>
          </cell>
          <cell r="AA2028">
            <v>1</v>
          </cell>
        </row>
        <row r="2029">
          <cell r="I2029">
            <v>2646</v>
          </cell>
          <cell r="J2029">
            <v>27179.2370247</v>
          </cell>
          <cell r="P2029">
            <v>13</v>
          </cell>
          <cell r="Q2029">
            <v>1</v>
          </cell>
          <cell r="R2029">
            <v>1</v>
          </cell>
          <cell r="V2029">
            <v>1</v>
          </cell>
          <cell r="W2029">
            <v>5</v>
          </cell>
          <cell r="Y2029">
            <v>5</v>
          </cell>
          <cell r="Z2029">
            <v>156</v>
          </cell>
          <cell r="AA2029">
            <v>1</v>
          </cell>
        </row>
        <row r="2030">
          <cell r="I2030">
            <v>2647</v>
          </cell>
          <cell r="J2030">
            <v>23378.834268099999</v>
          </cell>
          <cell r="P2030">
            <v>3</v>
          </cell>
          <cell r="Q2030">
            <v>1</v>
          </cell>
          <cell r="R2030">
            <v>1</v>
          </cell>
          <cell r="V2030">
            <v>1</v>
          </cell>
          <cell r="W2030">
            <v>5</v>
          </cell>
          <cell r="Y2030">
            <v>5</v>
          </cell>
          <cell r="Z2030">
            <v>364</v>
          </cell>
          <cell r="AA2030">
            <v>0.75</v>
          </cell>
        </row>
        <row r="2031">
          <cell r="I2031">
            <v>2650</v>
          </cell>
          <cell r="J2031">
            <v>21833.867298000001</v>
          </cell>
          <cell r="P2031">
            <v>6</v>
          </cell>
          <cell r="Q2031">
            <v>1</v>
          </cell>
          <cell r="R2031">
            <v>1</v>
          </cell>
          <cell r="V2031">
            <v>1</v>
          </cell>
          <cell r="W2031">
            <v>5</v>
          </cell>
          <cell r="Y2031">
            <v>5</v>
          </cell>
          <cell r="Z2031">
            <v>156</v>
          </cell>
          <cell r="AA2031">
            <v>0.25</v>
          </cell>
        </row>
        <row r="2032">
          <cell r="I2032">
            <v>2651</v>
          </cell>
          <cell r="J2032">
            <v>35421.192393899997</v>
          </cell>
          <cell r="P2032">
            <v>9</v>
          </cell>
          <cell r="Q2032">
            <v>1</v>
          </cell>
          <cell r="R2032">
            <v>1</v>
          </cell>
          <cell r="V2032">
            <v>1</v>
          </cell>
          <cell r="W2032">
            <v>1</v>
          </cell>
          <cell r="Y2032">
            <v>1</v>
          </cell>
          <cell r="Z2032">
            <v>156</v>
          </cell>
          <cell r="AA2032">
            <v>0.75</v>
          </cell>
        </row>
        <row r="2033">
          <cell r="I2033">
            <v>2652</v>
          </cell>
          <cell r="J2033">
            <v>36190.216485600002</v>
          </cell>
          <cell r="P2033">
            <v>7</v>
          </cell>
          <cell r="Q2033">
            <v>1</v>
          </cell>
          <cell r="R2033">
            <v>1</v>
          </cell>
          <cell r="V2033">
            <v>1</v>
          </cell>
          <cell r="W2033">
            <v>5</v>
          </cell>
          <cell r="Y2033">
            <v>5</v>
          </cell>
          <cell r="Z2033">
            <v>364</v>
          </cell>
          <cell r="AA2033">
            <v>1</v>
          </cell>
        </row>
        <row r="2034">
          <cell r="I2034">
            <v>2653</v>
          </cell>
          <cell r="J2034">
            <v>5675.9686502000004</v>
          </cell>
          <cell r="P2034">
            <v>2</v>
          </cell>
          <cell r="Q2034">
            <v>1</v>
          </cell>
          <cell r="R2034">
            <v>1</v>
          </cell>
          <cell r="V2034">
            <v>1</v>
          </cell>
          <cell r="W2034">
            <v>1</v>
          </cell>
          <cell r="Y2034">
            <v>1</v>
          </cell>
          <cell r="Z2034">
            <v>31.2</v>
          </cell>
          <cell r="AA2034">
            <v>0.75</v>
          </cell>
        </row>
        <row r="2035">
          <cell r="I2035">
            <v>2654</v>
          </cell>
          <cell r="J2035">
            <v>20079.805603299999</v>
          </cell>
          <cell r="P2035">
            <v>2</v>
          </cell>
          <cell r="Q2035">
            <v>1</v>
          </cell>
          <cell r="R2035">
            <v>1</v>
          </cell>
          <cell r="V2035">
            <v>1</v>
          </cell>
          <cell r="W2035">
            <v>5</v>
          </cell>
          <cell r="Y2035">
            <v>1</v>
          </cell>
          <cell r="Z2035">
            <v>156</v>
          </cell>
          <cell r="AA2035">
            <v>1</v>
          </cell>
        </row>
        <row r="2036">
          <cell r="I2036">
            <v>2655</v>
          </cell>
          <cell r="J2036">
            <v>25955.156549700001</v>
          </cell>
          <cell r="P2036">
            <v>5</v>
          </cell>
          <cell r="Q2036">
            <v>1</v>
          </cell>
          <cell r="R2036">
            <v>1</v>
          </cell>
          <cell r="V2036">
            <v>1</v>
          </cell>
          <cell r="W2036">
            <v>1</v>
          </cell>
          <cell r="Y2036">
            <v>1</v>
          </cell>
          <cell r="Z2036">
            <v>650</v>
          </cell>
          <cell r="AA2036">
            <v>1</v>
          </cell>
        </row>
        <row r="2037">
          <cell r="I2037">
            <v>2656</v>
          </cell>
          <cell r="J2037">
            <v>25292.6641772</v>
          </cell>
          <cell r="P2037">
            <v>4</v>
          </cell>
          <cell r="Q2037">
            <v>1</v>
          </cell>
          <cell r="R2037">
            <v>1</v>
          </cell>
          <cell r="V2037">
            <v>1</v>
          </cell>
          <cell r="W2037">
            <v>5</v>
          </cell>
          <cell r="Y2037">
            <v>5</v>
          </cell>
          <cell r="Z2037">
            <v>156</v>
          </cell>
          <cell r="AA2037">
            <v>0.25</v>
          </cell>
        </row>
        <row r="2038">
          <cell r="I2038">
            <v>2657</v>
          </cell>
          <cell r="J2038">
            <v>26983.780633599999</v>
          </cell>
          <cell r="P2038">
            <v>5</v>
          </cell>
          <cell r="Q2038">
            <v>1</v>
          </cell>
          <cell r="R2038">
            <v>1</v>
          </cell>
          <cell r="V2038">
            <v>1</v>
          </cell>
          <cell r="W2038">
            <v>5</v>
          </cell>
          <cell r="Y2038">
            <v>5</v>
          </cell>
          <cell r="Z2038">
            <v>156</v>
          </cell>
          <cell r="AA2038">
            <v>1</v>
          </cell>
        </row>
        <row r="2039">
          <cell r="I2039">
            <v>2659</v>
          </cell>
          <cell r="J2039">
            <v>30598.5415178</v>
          </cell>
          <cell r="P2039">
            <v>5</v>
          </cell>
          <cell r="Q2039">
            <v>1</v>
          </cell>
          <cell r="R2039">
            <v>1</v>
          </cell>
          <cell r="V2039">
            <v>1</v>
          </cell>
          <cell r="W2039">
            <v>5</v>
          </cell>
          <cell r="Y2039">
            <v>5</v>
          </cell>
          <cell r="Z2039">
            <v>364</v>
          </cell>
          <cell r="AA2039">
            <v>1</v>
          </cell>
        </row>
        <row r="2040">
          <cell r="I2040">
            <v>2661</v>
          </cell>
          <cell r="J2040">
            <v>28531.0724964</v>
          </cell>
          <cell r="P2040">
            <v>5</v>
          </cell>
          <cell r="Q2040">
            <v>1</v>
          </cell>
          <cell r="R2040">
            <v>1</v>
          </cell>
          <cell r="V2040">
            <v>0</v>
          </cell>
          <cell r="W2040">
            <v>99</v>
          </cell>
          <cell r="Y2040">
            <v>1</v>
          </cell>
          <cell r="Z2040">
            <v>156</v>
          </cell>
          <cell r="AA2040">
            <v>0</v>
          </cell>
        </row>
        <row r="2041">
          <cell r="I2041">
            <v>2662</v>
          </cell>
          <cell r="J2041">
            <v>29248.476332400001</v>
          </cell>
          <cell r="P2041">
            <v>4</v>
          </cell>
          <cell r="Q2041">
            <v>1</v>
          </cell>
          <cell r="R2041">
            <v>1</v>
          </cell>
          <cell r="V2041">
            <v>1</v>
          </cell>
          <cell r="W2041">
            <v>5</v>
          </cell>
          <cell r="Y2041">
            <v>5</v>
          </cell>
          <cell r="Z2041">
            <v>650</v>
          </cell>
          <cell r="AA2041">
            <v>1</v>
          </cell>
        </row>
        <row r="2042">
          <cell r="I2042">
            <v>2664</v>
          </cell>
          <cell r="J2042">
            <v>35917.1534713</v>
          </cell>
          <cell r="P2042">
            <v>13</v>
          </cell>
          <cell r="Q2042">
            <v>1</v>
          </cell>
          <cell r="R2042">
            <v>1</v>
          </cell>
          <cell r="V2042">
            <v>1</v>
          </cell>
          <cell r="W2042">
            <v>5</v>
          </cell>
          <cell r="Y2042">
            <v>1</v>
          </cell>
          <cell r="Z2042">
            <v>364</v>
          </cell>
          <cell r="AA2042">
            <v>1</v>
          </cell>
        </row>
        <row r="2043">
          <cell r="I2043">
            <v>2665</v>
          </cell>
          <cell r="J2043">
            <v>20183.599337</v>
          </cell>
          <cell r="P2043">
            <v>5</v>
          </cell>
          <cell r="Q2043">
            <v>1</v>
          </cell>
          <cell r="R2043">
            <v>1</v>
          </cell>
          <cell r="V2043">
            <v>1</v>
          </cell>
          <cell r="W2043">
            <v>5</v>
          </cell>
          <cell r="Y2043">
            <v>1</v>
          </cell>
          <cell r="Z2043">
            <v>650</v>
          </cell>
          <cell r="AA2043">
            <v>0.25</v>
          </cell>
        </row>
        <row r="2044">
          <cell r="I2044">
            <v>2667</v>
          </cell>
          <cell r="J2044">
            <v>12980.9420507</v>
          </cell>
          <cell r="P2044">
            <v>6</v>
          </cell>
          <cell r="Q2044">
            <v>1</v>
          </cell>
          <cell r="R2044">
            <v>1</v>
          </cell>
          <cell r="V2044">
            <v>1</v>
          </cell>
          <cell r="W2044">
            <v>5</v>
          </cell>
          <cell r="Y2044">
            <v>5</v>
          </cell>
          <cell r="Z2044">
            <v>156</v>
          </cell>
          <cell r="AA2044">
            <v>1</v>
          </cell>
        </row>
        <row r="2045">
          <cell r="I2045">
            <v>2668</v>
          </cell>
          <cell r="J2045">
            <v>6354.2693073999999</v>
          </cell>
          <cell r="P2045">
            <v>1</v>
          </cell>
          <cell r="Q2045">
            <v>1</v>
          </cell>
          <cell r="R2045">
            <v>1</v>
          </cell>
          <cell r="V2045">
            <v>1</v>
          </cell>
          <cell r="W2045">
            <v>5</v>
          </cell>
          <cell r="Y2045">
            <v>5</v>
          </cell>
          <cell r="Z2045">
            <v>31.2</v>
          </cell>
          <cell r="AA2045">
            <v>1</v>
          </cell>
        </row>
        <row r="2046">
          <cell r="I2046">
            <v>2669</v>
          </cell>
          <cell r="J2046">
            <v>8236.7058142999995</v>
          </cell>
          <cell r="P2046">
            <v>6</v>
          </cell>
          <cell r="Q2046">
            <v>1</v>
          </cell>
          <cell r="R2046">
            <v>1</v>
          </cell>
          <cell r="V2046">
            <v>1</v>
          </cell>
          <cell r="W2046">
            <v>1</v>
          </cell>
          <cell r="Y2046">
            <v>1</v>
          </cell>
          <cell r="Z2046">
            <v>156</v>
          </cell>
          <cell r="AA2046">
            <v>0.75</v>
          </cell>
        </row>
        <row r="2047">
          <cell r="I2047">
            <v>2670</v>
          </cell>
          <cell r="J2047">
            <v>48242.751844600003</v>
          </cell>
          <cell r="P2047">
            <v>5</v>
          </cell>
          <cell r="Q2047">
            <v>1</v>
          </cell>
          <cell r="R2047">
            <v>1</v>
          </cell>
          <cell r="V2047">
            <v>1</v>
          </cell>
          <cell r="W2047">
            <v>5</v>
          </cell>
          <cell r="Y2047">
            <v>1</v>
          </cell>
          <cell r="Z2047">
            <v>1014</v>
          </cell>
          <cell r="AA2047">
            <v>1</v>
          </cell>
        </row>
        <row r="2048">
          <cell r="I2048">
            <v>2671</v>
          </cell>
          <cell r="J2048">
            <v>18258.8362065</v>
          </cell>
          <cell r="P2048">
            <v>1</v>
          </cell>
          <cell r="Q2048">
            <v>1</v>
          </cell>
          <cell r="R2048">
            <v>1</v>
          </cell>
          <cell r="V2048">
            <v>1</v>
          </cell>
          <cell r="W2048">
            <v>5</v>
          </cell>
          <cell r="Y2048">
            <v>1</v>
          </cell>
          <cell r="Z2048">
            <v>364</v>
          </cell>
          <cell r="AA2048">
            <v>1</v>
          </cell>
        </row>
        <row r="2049">
          <cell r="I2049">
            <v>2672</v>
          </cell>
          <cell r="J2049">
            <v>25840.237803700002</v>
          </cell>
          <cell r="P2049">
            <v>7</v>
          </cell>
          <cell r="Q2049">
            <v>1</v>
          </cell>
          <cell r="R2049">
            <v>1</v>
          </cell>
          <cell r="V2049">
            <v>1</v>
          </cell>
          <cell r="W2049">
            <v>5</v>
          </cell>
          <cell r="Y2049">
            <v>5</v>
          </cell>
          <cell r="Z2049">
            <v>364</v>
          </cell>
          <cell r="AA2049">
            <v>0.75</v>
          </cell>
        </row>
        <row r="2050">
          <cell r="I2050">
            <v>2673</v>
          </cell>
          <cell r="J2050">
            <v>20091.9116278</v>
          </cell>
          <cell r="P2050">
            <v>8</v>
          </cell>
          <cell r="Q2050">
            <v>1</v>
          </cell>
          <cell r="R2050">
            <v>1</v>
          </cell>
          <cell r="V2050">
            <v>1</v>
          </cell>
          <cell r="W2050">
            <v>5</v>
          </cell>
          <cell r="Y2050">
            <v>1</v>
          </cell>
          <cell r="Z2050">
            <v>364</v>
          </cell>
          <cell r="AA2050">
            <v>1</v>
          </cell>
        </row>
        <row r="2051">
          <cell r="I2051">
            <v>2674</v>
          </cell>
          <cell r="J2051">
            <v>31020.098327299998</v>
          </cell>
          <cell r="P2051">
            <v>8</v>
          </cell>
          <cell r="Q2051">
            <v>1</v>
          </cell>
          <cell r="R2051">
            <v>1</v>
          </cell>
          <cell r="V2051">
            <v>1</v>
          </cell>
          <cell r="W2051">
            <v>5</v>
          </cell>
          <cell r="Y2051">
            <v>5</v>
          </cell>
          <cell r="Z2051">
            <v>156</v>
          </cell>
          <cell r="AA2051">
            <v>1</v>
          </cell>
        </row>
        <row r="2052">
          <cell r="I2052">
            <v>2675</v>
          </cell>
          <cell r="J2052">
            <v>29638.015709700001</v>
          </cell>
          <cell r="P2052">
            <v>5</v>
          </cell>
          <cell r="Q2052">
            <v>1</v>
          </cell>
          <cell r="R2052">
            <v>1</v>
          </cell>
          <cell r="V2052">
            <v>1</v>
          </cell>
          <cell r="W2052">
            <v>5</v>
          </cell>
          <cell r="Y2052">
            <v>5</v>
          </cell>
          <cell r="Z2052">
            <v>364</v>
          </cell>
          <cell r="AA2052">
            <v>1</v>
          </cell>
        </row>
        <row r="2053">
          <cell r="I2053">
            <v>2676</v>
          </cell>
          <cell r="J2053">
            <v>31113.3023478</v>
          </cell>
          <cell r="P2053">
            <v>2</v>
          </cell>
          <cell r="Q2053">
            <v>1</v>
          </cell>
          <cell r="R2053">
            <v>1</v>
          </cell>
          <cell r="V2053">
            <v>1</v>
          </cell>
          <cell r="W2053">
            <v>1</v>
          </cell>
          <cell r="Y2053">
            <v>1</v>
          </cell>
          <cell r="Z2053">
            <v>156</v>
          </cell>
          <cell r="AA2053">
            <v>1</v>
          </cell>
        </row>
        <row r="2054">
          <cell r="I2054">
            <v>2677</v>
          </cell>
          <cell r="J2054">
            <v>22659.8959469</v>
          </cell>
          <cell r="P2054">
            <v>1</v>
          </cell>
          <cell r="Q2054">
            <v>1</v>
          </cell>
          <cell r="R2054">
            <v>1</v>
          </cell>
          <cell r="V2054">
            <v>1</v>
          </cell>
          <cell r="W2054">
            <v>5</v>
          </cell>
          <cell r="Y2054">
            <v>3</v>
          </cell>
          <cell r="Z2054">
            <v>364</v>
          </cell>
          <cell r="AA2054">
            <v>1</v>
          </cell>
        </row>
        <row r="2055">
          <cell r="I2055">
            <v>2678</v>
          </cell>
          <cell r="J2055">
            <v>38061.065817100003</v>
          </cell>
          <cell r="P2055">
            <v>4</v>
          </cell>
          <cell r="Q2055">
            <v>1</v>
          </cell>
          <cell r="R2055">
            <v>1</v>
          </cell>
          <cell r="V2055">
            <v>1</v>
          </cell>
          <cell r="W2055">
            <v>5</v>
          </cell>
          <cell r="Y2055">
            <v>5</v>
          </cell>
          <cell r="Z2055">
            <v>156</v>
          </cell>
          <cell r="AA2055">
            <v>1</v>
          </cell>
        </row>
        <row r="2056">
          <cell r="I2056">
            <v>2679</v>
          </cell>
          <cell r="J2056">
            <v>19271.2933663</v>
          </cell>
          <cell r="P2056">
            <v>4</v>
          </cell>
          <cell r="Q2056">
            <v>1</v>
          </cell>
          <cell r="R2056">
            <v>1</v>
          </cell>
          <cell r="V2056">
            <v>1</v>
          </cell>
          <cell r="W2056">
            <v>5</v>
          </cell>
          <cell r="Y2056">
            <v>5</v>
          </cell>
          <cell r="Z2056">
            <v>650</v>
          </cell>
          <cell r="AA2056">
            <v>1</v>
          </cell>
        </row>
        <row r="2057">
          <cell r="I2057">
            <v>2680</v>
          </cell>
          <cell r="J2057">
            <v>21549.0313394</v>
          </cell>
          <cell r="P2057">
            <v>9</v>
          </cell>
          <cell r="Q2057">
            <v>1</v>
          </cell>
          <cell r="R2057">
            <v>1</v>
          </cell>
          <cell r="V2057">
            <v>1</v>
          </cell>
          <cell r="W2057">
            <v>5</v>
          </cell>
          <cell r="Y2057">
            <v>5</v>
          </cell>
          <cell r="Z2057">
            <v>364</v>
          </cell>
          <cell r="AA2057">
            <v>0.75</v>
          </cell>
        </row>
        <row r="2058">
          <cell r="I2058">
            <v>2681</v>
          </cell>
          <cell r="J2058">
            <v>25636.091830000001</v>
          </cell>
          <cell r="P2058">
            <v>8</v>
          </cell>
          <cell r="Q2058">
            <v>1</v>
          </cell>
          <cell r="R2058">
            <v>1</v>
          </cell>
          <cell r="V2058">
            <v>1</v>
          </cell>
          <cell r="W2058">
            <v>5</v>
          </cell>
          <cell r="Y2058">
            <v>1</v>
          </cell>
          <cell r="Z2058">
            <v>364</v>
          </cell>
          <cell r="AA2058">
            <v>1</v>
          </cell>
        </row>
        <row r="2059">
          <cell r="I2059">
            <v>2682</v>
          </cell>
          <cell r="J2059">
            <v>25714.904380100001</v>
          </cell>
          <cell r="P2059">
            <v>3</v>
          </cell>
          <cell r="Q2059">
            <v>1</v>
          </cell>
          <cell r="R2059">
            <v>1</v>
          </cell>
          <cell r="V2059">
            <v>1</v>
          </cell>
          <cell r="W2059">
            <v>5</v>
          </cell>
          <cell r="Y2059">
            <v>5</v>
          </cell>
          <cell r="Z2059">
            <v>156</v>
          </cell>
          <cell r="AA2059">
            <v>1</v>
          </cell>
        </row>
        <row r="2060">
          <cell r="I2060">
            <v>2683</v>
          </cell>
          <cell r="J2060">
            <v>24902.138019099999</v>
          </cell>
          <cell r="P2060">
            <v>9</v>
          </cell>
          <cell r="Q2060">
            <v>1</v>
          </cell>
          <cell r="R2060">
            <v>1</v>
          </cell>
          <cell r="V2060">
            <v>1</v>
          </cell>
          <cell r="W2060">
            <v>5</v>
          </cell>
          <cell r="Y2060">
            <v>1</v>
          </cell>
          <cell r="Z2060">
            <v>364</v>
          </cell>
          <cell r="AA2060">
            <v>1</v>
          </cell>
        </row>
        <row r="2061">
          <cell r="I2061">
            <v>2684</v>
          </cell>
          <cell r="J2061">
            <v>32187.3770568</v>
          </cell>
          <cell r="P2061">
            <v>4</v>
          </cell>
          <cell r="Q2061">
            <v>1</v>
          </cell>
          <cell r="R2061">
            <v>1</v>
          </cell>
          <cell r="V2061">
            <v>1</v>
          </cell>
          <cell r="W2061">
            <v>5</v>
          </cell>
          <cell r="Y2061">
            <v>1</v>
          </cell>
          <cell r="Z2061">
            <v>650</v>
          </cell>
          <cell r="AA2061">
            <v>1</v>
          </cell>
        </row>
        <row r="2062">
          <cell r="I2062">
            <v>2685</v>
          </cell>
          <cell r="J2062">
            <v>20839.393870299999</v>
          </cell>
          <cell r="P2062">
            <v>1</v>
          </cell>
          <cell r="Q2062">
            <v>1</v>
          </cell>
          <cell r="R2062">
            <v>1</v>
          </cell>
          <cell r="V2062">
            <v>0</v>
          </cell>
          <cell r="W2062">
            <v>99</v>
          </cell>
          <cell r="Y2062">
            <v>1</v>
          </cell>
          <cell r="Z2062">
            <v>156</v>
          </cell>
          <cell r="AA2062">
            <v>0</v>
          </cell>
        </row>
        <row r="2063">
          <cell r="I2063">
            <v>2686</v>
          </cell>
          <cell r="J2063">
            <v>27142.5860364</v>
          </cell>
          <cell r="P2063">
            <v>5</v>
          </cell>
          <cell r="Q2063">
            <v>1</v>
          </cell>
          <cell r="R2063">
            <v>1</v>
          </cell>
          <cell r="V2063">
            <v>1</v>
          </cell>
          <cell r="W2063">
            <v>5</v>
          </cell>
          <cell r="Y2063">
            <v>1</v>
          </cell>
          <cell r="Z2063">
            <v>364</v>
          </cell>
          <cell r="AA2063">
            <v>1</v>
          </cell>
        </row>
        <row r="2064">
          <cell r="I2064">
            <v>2690</v>
          </cell>
          <cell r="J2064">
            <v>17215.834018400001</v>
          </cell>
          <cell r="P2064">
            <v>9</v>
          </cell>
          <cell r="Q2064">
            <v>1</v>
          </cell>
          <cell r="R2064">
            <v>1</v>
          </cell>
          <cell r="V2064">
            <v>1</v>
          </cell>
          <cell r="W2064">
            <v>5</v>
          </cell>
          <cell r="Y2064">
            <v>5</v>
          </cell>
          <cell r="Z2064">
            <v>156</v>
          </cell>
          <cell r="AA2064">
            <v>0.75</v>
          </cell>
        </row>
        <row r="2065">
          <cell r="I2065">
            <v>2691</v>
          </cell>
          <cell r="J2065">
            <v>5242.6954974</v>
          </cell>
          <cell r="P2065">
            <v>8</v>
          </cell>
          <cell r="Q2065">
            <v>1</v>
          </cell>
          <cell r="R2065">
            <v>1</v>
          </cell>
          <cell r="V2065">
            <v>1</v>
          </cell>
          <cell r="W2065">
            <v>5</v>
          </cell>
          <cell r="Y2065">
            <v>5</v>
          </cell>
          <cell r="Z2065">
            <v>364</v>
          </cell>
          <cell r="AA2065">
            <v>1</v>
          </cell>
        </row>
        <row r="2066">
          <cell r="I2066">
            <v>2693</v>
          </cell>
          <cell r="J2066">
            <v>26362.7426122</v>
          </cell>
          <cell r="P2066">
            <v>8</v>
          </cell>
          <cell r="Q2066">
            <v>1</v>
          </cell>
          <cell r="R2066">
            <v>1</v>
          </cell>
          <cell r="V2066">
            <v>1</v>
          </cell>
          <cell r="W2066">
            <v>5</v>
          </cell>
          <cell r="Y2066">
            <v>5</v>
          </cell>
          <cell r="Z2066">
            <v>364</v>
          </cell>
          <cell r="AA2066">
            <v>1</v>
          </cell>
        </row>
        <row r="2067">
          <cell r="I2067">
            <v>2694</v>
          </cell>
          <cell r="J2067">
            <v>13693.6324802</v>
          </cell>
          <cell r="P2067">
            <v>1</v>
          </cell>
          <cell r="Q2067">
            <v>1</v>
          </cell>
          <cell r="R2067">
            <v>1</v>
          </cell>
          <cell r="V2067">
            <v>1</v>
          </cell>
          <cell r="W2067">
            <v>5</v>
          </cell>
          <cell r="Y2067">
            <v>1</v>
          </cell>
          <cell r="Z2067">
            <v>364</v>
          </cell>
          <cell r="AA2067">
            <v>1</v>
          </cell>
        </row>
        <row r="2068">
          <cell r="I2068">
            <v>2695</v>
          </cell>
          <cell r="J2068">
            <v>4125.2324732999996</v>
          </cell>
          <cell r="P2068">
            <v>8</v>
          </cell>
          <cell r="Q2068">
            <v>1</v>
          </cell>
          <cell r="R2068">
            <v>1</v>
          </cell>
          <cell r="V2068">
            <v>1</v>
          </cell>
          <cell r="W2068">
            <v>1</v>
          </cell>
          <cell r="Y2068">
            <v>1</v>
          </cell>
          <cell r="Z2068">
            <v>364</v>
          </cell>
          <cell r="AA2068">
            <v>1</v>
          </cell>
        </row>
        <row r="2069">
          <cell r="I2069">
            <v>2696</v>
          </cell>
          <cell r="J2069">
            <v>28107.329489799999</v>
          </cell>
          <cell r="P2069">
            <v>1</v>
          </cell>
          <cell r="Q2069">
            <v>1</v>
          </cell>
          <cell r="R2069">
            <v>1</v>
          </cell>
          <cell r="V2069">
            <v>1</v>
          </cell>
          <cell r="W2069">
            <v>1</v>
          </cell>
          <cell r="Y2069">
            <v>1</v>
          </cell>
          <cell r="Z2069">
            <v>156</v>
          </cell>
          <cell r="AA2069">
            <v>0.25</v>
          </cell>
        </row>
        <row r="2070">
          <cell r="I2070">
            <v>2697</v>
          </cell>
          <cell r="J2070">
            <v>11185.7851391</v>
          </cell>
          <cell r="P2070">
            <v>2</v>
          </cell>
          <cell r="Q2070">
            <v>1</v>
          </cell>
          <cell r="R2070">
            <v>1</v>
          </cell>
          <cell r="V2070">
            <v>1</v>
          </cell>
          <cell r="W2070">
            <v>5</v>
          </cell>
          <cell r="Y2070">
            <v>3</v>
          </cell>
          <cell r="Z2070">
            <v>156</v>
          </cell>
          <cell r="AA2070">
            <v>1</v>
          </cell>
        </row>
        <row r="2071">
          <cell r="I2071">
            <v>2699</v>
          </cell>
          <cell r="J2071">
            <v>23695.616394199998</v>
          </cell>
          <cell r="P2071">
            <v>6</v>
          </cell>
          <cell r="Q2071">
            <v>1</v>
          </cell>
          <cell r="R2071">
            <v>1</v>
          </cell>
          <cell r="V2071">
            <v>1</v>
          </cell>
          <cell r="W2071">
            <v>5</v>
          </cell>
          <cell r="Y2071">
            <v>5</v>
          </cell>
          <cell r="Z2071">
            <v>156</v>
          </cell>
          <cell r="AA2071">
            <v>1</v>
          </cell>
        </row>
        <row r="2072">
          <cell r="I2072">
            <v>2700</v>
          </cell>
          <cell r="J2072">
            <v>29902.3956512</v>
          </cell>
          <cell r="P2072">
            <v>6</v>
          </cell>
          <cell r="Q2072">
            <v>1</v>
          </cell>
          <cell r="R2072">
            <v>1</v>
          </cell>
          <cell r="V2072">
            <v>1</v>
          </cell>
          <cell r="W2072">
            <v>5</v>
          </cell>
          <cell r="Y2072">
            <v>1</v>
          </cell>
          <cell r="Z2072">
            <v>364</v>
          </cell>
          <cell r="AA2072">
            <v>1</v>
          </cell>
        </row>
        <row r="2073">
          <cell r="I2073">
            <v>2702</v>
          </cell>
          <cell r="J2073">
            <v>16119.003059500001</v>
          </cell>
          <cell r="P2073">
            <v>1</v>
          </cell>
          <cell r="Q2073">
            <v>1</v>
          </cell>
          <cell r="R2073">
            <v>1</v>
          </cell>
          <cell r="V2073">
            <v>0</v>
          </cell>
          <cell r="W2073">
            <v>99</v>
          </cell>
          <cell r="Y2073">
            <v>5</v>
          </cell>
          <cell r="Z2073">
            <v>156</v>
          </cell>
          <cell r="AA2073">
            <v>0</v>
          </cell>
        </row>
        <row r="2074">
          <cell r="I2074">
            <v>2704</v>
          </cell>
          <cell r="J2074">
            <v>5196.1370950999999</v>
          </cell>
          <cell r="P2074">
            <v>5</v>
          </cell>
          <cell r="Q2074">
            <v>1</v>
          </cell>
          <cell r="R2074">
            <v>1</v>
          </cell>
          <cell r="V2074">
            <v>1</v>
          </cell>
          <cell r="W2074">
            <v>5</v>
          </cell>
          <cell r="Y2074">
            <v>5</v>
          </cell>
          <cell r="Z2074">
            <v>156</v>
          </cell>
          <cell r="AA2074">
            <v>0.75</v>
          </cell>
        </row>
        <row r="2075">
          <cell r="I2075">
            <v>2705</v>
          </cell>
          <cell r="J2075">
            <v>25714.904380100001</v>
          </cell>
          <cell r="P2075">
            <v>1</v>
          </cell>
          <cell r="Q2075">
            <v>1</v>
          </cell>
          <cell r="R2075">
            <v>1</v>
          </cell>
          <cell r="V2075">
            <v>1</v>
          </cell>
          <cell r="W2075">
            <v>5</v>
          </cell>
          <cell r="Y2075">
            <v>1</v>
          </cell>
          <cell r="Z2075">
            <v>650</v>
          </cell>
          <cell r="AA2075">
            <v>1</v>
          </cell>
        </row>
        <row r="2076">
          <cell r="I2076">
            <v>2706</v>
          </cell>
          <cell r="J2076">
            <v>31498.272012500001</v>
          </cell>
          <cell r="P2076">
            <v>3</v>
          </cell>
          <cell r="Q2076">
            <v>1</v>
          </cell>
          <cell r="R2076">
            <v>1</v>
          </cell>
          <cell r="V2076">
            <v>1</v>
          </cell>
          <cell r="W2076">
            <v>5</v>
          </cell>
          <cell r="Y2076">
            <v>1</v>
          </cell>
          <cell r="Z2076">
            <v>650</v>
          </cell>
          <cell r="AA2076">
            <v>1</v>
          </cell>
        </row>
        <row r="2077">
          <cell r="I2077">
            <v>2707</v>
          </cell>
          <cell r="J2077">
            <v>42408.439051499998</v>
          </cell>
          <cell r="P2077">
            <v>1</v>
          </cell>
          <cell r="Q2077">
            <v>1</v>
          </cell>
          <cell r="R2077">
            <v>1</v>
          </cell>
          <cell r="V2077">
            <v>0</v>
          </cell>
          <cell r="W2077">
            <v>99</v>
          </cell>
          <cell r="Y2077">
            <v>1</v>
          </cell>
          <cell r="Z2077">
            <v>364</v>
          </cell>
          <cell r="AA2077">
            <v>0</v>
          </cell>
        </row>
        <row r="2078">
          <cell r="I2078">
            <v>2708</v>
          </cell>
          <cell r="J2078">
            <v>25955.156549700001</v>
          </cell>
          <cell r="P2078">
            <v>7</v>
          </cell>
          <cell r="Q2078">
            <v>1</v>
          </cell>
          <cell r="R2078">
            <v>1</v>
          </cell>
          <cell r="V2078">
            <v>1</v>
          </cell>
          <cell r="W2078">
            <v>5</v>
          </cell>
          <cell r="Y2078">
            <v>5</v>
          </cell>
          <cell r="Z2078">
            <v>156</v>
          </cell>
          <cell r="AA2078">
            <v>0.75</v>
          </cell>
        </row>
        <row r="2079">
          <cell r="I2079">
            <v>2709</v>
          </cell>
          <cell r="J2079">
            <v>24002.222090899999</v>
          </cell>
          <cell r="P2079">
            <v>1</v>
          </cell>
          <cell r="Q2079">
            <v>1</v>
          </cell>
          <cell r="R2079">
            <v>1</v>
          </cell>
          <cell r="V2079">
            <v>1</v>
          </cell>
          <cell r="W2079">
            <v>5</v>
          </cell>
          <cell r="Y2079">
            <v>2</v>
          </cell>
          <cell r="Z2079">
            <v>156</v>
          </cell>
          <cell r="AA2079">
            <v>1</v>
          </cell>
        </row>
        <row r="2080">
          <cell r="I2080">
            <v>2710</v>
          </cell>
          <cell r="J2080">
            <v>37194.1461318</v>
          </cell>
          <cell r="P2080">
            <v>10</v>
          </cell>
          <cell r="Q2080">
            <v>1</v>
          </cell>
          <cell r="R2080">
            <v>1</v>
          </cell>
          <cell r="V2080">
            <v>1</v>
          </cell>
          <cell r="W2080">
            <v>1</v>
          </cell>
          <cell r="Y2080">
            <v>5</v>
          </cell>
          <cell r="Z2080">
            <v>156</v>
          </cell>
          <cell r="AA2080">
            <v>1</v>
          </cell>
        </row>
        <row r="2081">
          <cell r="I2081">
            <v>2712</v>
          </cell>
          <cell r="J2081">
            <v>3860.6209997000001</v>
          </cell>
          <cell r="P2081">
            <v>1</v>
          </cell>
          <cell r="Q2081">
            <v>1</v>
          </cell>
          <cell r="R2081">
            <v>1</v>
          </cell>
          <cell r="V2081">
            <v>1</v>
          </cell>
          <cell r="W2081">
            <v>5</v>
          </cell>
          <cell r="Y2081">
            <v>1</v>
          </cell>
          <cell r="Z2081">
            <v>156</v>
          </cell>
          <cell r="AA2081">
            <v>1</v>
          </cell>
        </row>
        <row r="2082">
          <cell r="I2082">
            <v>2716</v>
          </cell>
          <cell r="J2082">
            <v>19400.0811737</v>
          </cell>
          <cell r="P2082">
            <v>6</v>
          </cell>
          <cell r="Q2082">
            <v>1</v>
          </cell>
          <cell r="R2082">
            <v>1</v>
          </cell>
          <cell r="V2082">
            <v>1</v>
          </cell>
          <cell r="W2082">
            <v>5</v>
          </cell>
          <cell r="Y2082">
            <v>1</v>
          </cell>
          <cell r="Z2082">
            <v>364</v>
          </cell>
          <cell r="AA2082">
            <v>1</v>
          </cell>
        </row>
        <row r="2083">
          <cell r="I2083">
            <v>2717</v>
          </cell>
          <cell r="J2083">
            <v>26151.767675399999</v>
          </cell>
          <cell r="P2083">
            <v>7</v>
          </cell>
          <cell r="Q2083">
            <v>1</v>
          </cell>
          <cell r="R2083">
            <v>1</v>
          </cell>
          <cell r="V2083">
            <v>1</v>
          </cell>
          <cell r="W2083">
            <v>5</v>
          </cell>
          <cell r="Y2083">
            <v>5</v>
          </cell>
          <cell r="Z2083">
            <v>156</v>
          </cell>
          <cell r="AA2083">
            <v>0.75</v>
          </cell>
        </row>
        <row r="2084">
          <cell r="I2084">
            <v>2718</v>
          </cell>
          <cell r="J2084">
            <v>20347.234062899999</v>
          </cell>
          <cell r="P2084">
            <v>5</v>
          </cell>
          <cell r="Q2084">
            <v>1</v>
          </cell>
          <cell r="R2084">
            <v>1</v>
          </cell>
          <cell r="V2084">
            <v>1</v>
          </cell>
          <cell r="W2084">
            <v>5</v>
          </cell>
          <cell r="Y2084">
            <v>5</v>
          </cell>
          <cell r="Z2084">
            <v>156</v>
          </cell>
          <cell r="AA2084">
            <v>0.75</v>
          </cell>
        </row>
        <row r="2085">
          <cell r="I2085">
            <v>2719</v>
          </cell>
          <cell r="J2085">
            <v>36589.094794500001</v>
          </cell>
          <cell r="P2085">
            <v>3</v>
          </cell>
          <cell r="Q2085">
            <v>1</v>
          </cell>
          <cell r="R2085">
            <v>1</v>
          </cell>
          <cell r="V2085">
            <v>1</v>
          </cell>
          <cell r="W2085">
            <v>5</v>
          </cell>
          <cell r="Y2085">
            <v>1</v>
          </cell>
          <cell r="Z2085">
            <v>156</v>
          </cell>
          <cell r="AA2085">
            <v>1</v>
          </cell>
        </row>
        <row r="2086">
          <cell r="I2086">
            <v>2720</v>
          </cell>
          <cell r="J2086">
            <v>30035.5984522</v>
          </cell>
          <cell r="P2086">
            <v>9</v>
          </cell>
          <cell r="Q2086">
            <v>1</v>
          </cell>
          <cell r="R2086">
            <v>1</v>
          </cell>
          <cell r="V2086">
            <v>1</v>
          </cell>
          <cell r="W2086">
            <v>1</v>
          </cell>
          <cell r="Y2086">
            <v>1</v>
          </cell>
          <cell r="Z2086">
            <v>156</v>
          </cell>
          <cell r="AA2086">
            <v>1</v>
          </cell>
        </row>
        <row r="2087">
          <cell r="I2087">
            <v>2721</v>
          </cell>
          <cell r="J2087">
            <v>36388.754984500003</v>
          </cell>
          <cell r="P2087">
            <v>4</v>
          </cell>
          <cell r="Q2087">
            <v>1</v>
          </cell>
          <cell r="R2087">
            <v>1</v>
          </cell>
          <cell r="V2087">
            <v>1</v>
          </cell>
          <cell r="W2087">
            <v>1</v>
          </cell>
          <cell r="Y2087">
            <v>1</v>
          </cell>
          <cell r="Z2087">
            <v>156</v>
          </cell>
          <cell r="AA2087">
            <v>1</v>
          </cell>
        </row>
        <row r="2088">
          <cell r="I2088">
            <v>2722</v>
          </cell>
          <cell r="J2088">
            <v>34586.192738999998</v>
          </cell>
          <cell r="P2088">
            <v>4</v>
          </cell>
          <cell r="Q2088">
            <v>1</v>
          </cell>
          <cell r="R2088">
            <v>1</v>
          </cell>
          <cell r="V2088">
            <v>0</v>
          </cell>
          <cell r="W2088">
            <v>99</v>
          </cell>
          <cell r="Y2088">
            <v>5</v>
          </cell>
          <cell r="Z2088">
            <v>156</v>
          </cell>
          <cell r="AA2088">
            <v>0</v>
          </cell>
        </row>
        <row r="2089">
          <cell r="I2089">
            <v>2724</v>
          </cell>
          <cell r="J2089">
            <v>27504.078578600001</v>
          </cell>
          <cell r="P2089">
            <v>8</v>
          </cell>
          <cell r="Q2089">
            <v>1</v>
          </cell>
          <cell r="R2089">
            <v>1</v>
          </cell>
          <cell r="V2089">
            <v>1</v>
          </cell>
          <cell r="W2089">
            <v>5</v>
          </cell>
          <cell r="Y2089">
            <v>5</v>
          </cell>
          <cell r="Z2089">
            <v>156</v>
          </cell>
          <cell r="AA2089">
            <v>1</v>
          </cell>
        </row>
        <row r="2090">
          <cell r="I2090">
            <v>2725</v>
          </cell>
          <cell r="J2090">
            <v>17489.417880199999</v>
          </cell>
          <cell r="P2090">
            <v>1</v>
          </cell>
          <cell r="Q2090">
            <v>1</v>
          </cell>
          <cell r="R2090">
            <v>1</v>
          </cell>
          <cell r="V2090">
            <v>1</v>
          </cell>
          <cell r="W2090">
            <v>5</v>
          </cell>
          <cell r="Y2090">
            <v>3</v>
          </cell>
          <cell r="Z2090">
            <v>156</v>
          </cell>
          <cell r="AA2090">
            <v>0.75</v>
          </cell>
        </row>
        <row r="2091">
          <cell r="I2091">
            <v>2726</v>
          </cell>
          <cell r="J2091">
            <v>28781.905397499999</v>
          </cell>
          <cell r="P2091">
            <v>6</v>
          </cell>
          <cell r="Q2091">
            <v>1</v>
          </cell>
          <cell r="R2091">
            <v>1</v>
          </cell>
          <cell r="V2091">
            <v>1</v>
          </cell>
          <cell r="W2091">
            <v>5</v>
          </cell>
          <cell r="Y2091">
            <v>1</v>
          </cell>
          <cell r="Z2091">
            <v>156</v>
          </cell>
          <cell r="AA2091">
            <v>1</v>
          </cell>
        </row>
        <row r="2092">
          <cell r="I2092">
            <v>2727</v>
          </cell>
          <cell r="J2092">
            <v>31999.113572900002</v>
          </cell>
          <cell r="P2092">
            <v>3</v>
          </cell>
          <cell r="Q2092">
            <v>1</v>
          </cell>
          <cell r="R2092">
            <v>1</v>
          </cell>
          <cell r="V2092">
            <v>1</v>
          </cell>
          <cell r="W2092">
            <v>1</v>
          </cell>
          <cell r="Y2092">
            <v>5</v>
          </cell>
          <cell r="Z2092">
            <v>364</v>
          </cell>
          <cell r="AA2092">
            <v>1</v>
          </cell>
        </row>
        <row r="2093">
          <cell r="I2093">
            <v>2730</v>
          </cell>
          <cell r="J2093">
            <v>28068.5496422</v>
          </cell>
          <cell r="P2093">
            <v>11</v>
          </cell>
          <cell r="Q2093">
            <v>1</v>
          </cell>
          <cell r="R2093">
            <v>1</v>
          </cell>
          <cell r="V2093">
            <v>1</v>
          </cell>
          <cell r="W2093">
            <v>5</v>
          </cell>
          <cell r="Y2093">
            <v>5</v>
          </cell>
          <cell r="Z2093">
            <v>156</v>
          </cell>
          <cell r="AA2093">
            <v>1</v>
          </cell>
        </row>
        <row r="2094">
          <cell r="I2094">
            <v>2731</v>
          </cell>
          <cell r="J2094">
            <v>34592.999169499999</v>
          </cell>
          <cell r="P2094">
            <v>6</v>
          </cell>
          <cell r="Q2094">
            <v>1</v>
          </cell>
          <cell r="R2094">
            <v>1</v>
          </cell>
          <cell r="V2094">
            <v>1</v>
          </cell>
          <cell r="W2094">
            <v>5</v>
          </cell>
          <cell r="Y2094">
            <v>1</v>
          </cell>
          <cell r="Z2094">
            <v>156</v>
          </cell>
          <cell r="AA2094">
            <v>1</v>
          </cell>
        </row>
        <row r="2095">
          <cell r="I2095">
            <v>2732</v>
          </cell>
          <cell r="J2095">
            <v>25677.965246700001</v>
          </cell>
          <cell r="P2095">
            <v>5</v>
          </cell>
          <cell r="Q2095">
            <v>1</v>
          </cell>
          <cell r="R2095">
            <v>1</v>
          </cell>
          <cell r="V2095">
            <v>1</v>
          </cell>
          <cell r="W2095">
            <v>5</v>
          </cell>
          <cell r="Y2095">
            <v>5</v>
          </cell>
          <cell r="Z2095">
            <v>364</v>
          </cell>
          <cell r="AA2095">
            <v>1</v>
          </cell>
        </row>
        <row r="2096">
          <cell r="I2096">
            <v>2733</v>
          </cell>
          <cell r="J2096">
            <v>5278.5465981999996</v>
          </cell>
          <cell r="P2096">
            <v>3</v>
          </cell>
          <cell r="Q2096">
            <v>1</v>
          </cell>
          <cell r="R2096">
            <v>1</v>
          </cell>
          <cell r="V2096">
            <v>1</v>
          </cell>
          <cell r="W2096">
            <v>5</v>
          </cell>
          <cell r="Y2096">
            <v>1</v>
          </cell>
          <cell r="Z2096">
            <v>650</v>
          </cell>
          <cell r="AA2096">
            <v>1</v>
          </cell>
        </row>
        <row r="2097">
          <cell r="I2097">
            <v>2734</v>
          </cell>
          <cell r="J2097">
            <v>28746.901894400002</v>
          </cell>
          <cell r="P2097">
            <v>6</v>
          </cell>
          <cell r="Q2097">
            <v>1</v>
          </cell>
          <cell r="R2097">
            <v>1</v>
          </cell>
          <cell r="V2097">
            <v>1</v>
          </cell>
          <cell r="W2097">
            <v>5</v>
          </cell>
          <cell r="Y2097">
            <v>3</v>
          </cell>
          <cell r="Z2097">
            <v>364</v>
          </cell>
          <cell r="AA2097">
            <v>1</v>
          </cell>
        </row>
        <row r="2098">
          <cell r="I2098">
            <v>2735</v>
          </cell>
          <cell r="J2098">
            <v>25636.091830000001</v>
          </cell>
          <cell r="P2098">
            <v>1</v>
          </cell>
          <cell r="Q2098">
            <v>1</v>
          </cell>
          <cell r="R2098">
            <v>1</v>
          </cell>
          <cell r="V2098">
            <v>1</v>
          </cell>
          <cell r="W2098">
            <v>5</v>
          </cell>
          <cell r="Y2098">
            <v>5</v>
          </cell>
          <cell r="Z2098">
            <v>364</v>
          </cell>
          <cell r="AA2098">
            <v>1</v>
          </cell>
        </row>
        <row r="2099">
          <cell r="I2099">
            <v>2736</v>
          </cell>
          <cell r="J2099">
            <v>19968.5386918</v>
          </cell>
          <cell r="P2099">
            <v>4</v>
          </cell>
          <cell r="Q2099">
            <v>1</v>
          </cell>
          <cell r="R2099">
            <v>1</v>
          </cell>
          <cell r="V2099">
            <v>1</v>
          </cell>
          <cell r="W2099">
            <v>5</v>
          </cell>
          <cell r="Y2099">
            <v>1</v>
          </cell>
          <cell r="Z2099">
            <v>156</v>
          </cell>
          <cell r="AA2099">
            <v>0.25</v>
          </cell>
        </row>
        <row r="2100">
          <cell r="I2100">
            <v>2737</v>
          </cell>
          <cell r="J2100">
            <v>30307.033536800001</v>
          </cell>
          <cell r="P2100">
            <v>1</v>
          </cell>
          <cell r="Q2100">
            <v>1</v>
          </cell>
          <cell r="R2100">
            <v>1</v>
          </cell>
          <cell r="V2100">
            <v>1</v>
          </cell>
          <cell r="W2100">
            <v>1</v>
          </cell>
          <cell r="Y2100">
            <v>1</v>
          </cell>
          <cell r="Z2100">
            <v>156</v>
          </cell>
          <cell r="AA2100">
            <v>0.75</v>
          </cell>
        </row>
        <row r="2101">
          <cell r="I2101">
            <v>2738</v>
          </cell>
          <cell r="J2101">
            <v>31158.060505699999</v>
          </cell>
          <cell r="P2101">
            <v>1</v>
          </cell>
          <cell r="Q2101">
            <v>1</v>
          </cell>
          <cell r="R2101">
            <v>1</v>
          </cell>
          <cell r="V2101">
            <v>1</v>
          </cell>
          <cell r="W2101">
            <v>5</v>
          </cell>
          <cell r="Y2101">
            <v>1</v>
          </cell>
          <cell r="Z2101">
            <v>31.2</v>
          </cell>
          <cell r="AA2101">
            <v>0.75</v>
          </cell>
        </row>
        <row r="2102">
          <cell r="I2102">
            <v>2740</v>
          </cell>
          <cell r="J2102">
            <v>15597.9373707</v>
          </cell>
          <cell r="P2102">
            <v>1</v>
          </cell>
          <cell r="Q2102">
            <v>1</v>
          </cell>
          <cell r="R2102">
            <v>1</v>
          </cell>
          <cell r="V2102">
            <v>1</v>
          </cell>
          <cell r="W2102">
            <v>5</v>
          </cell>
          <cell r="Y2102">
            <v>1</v>
          </cell>
          <cell r="Z2102">
            <v>364</v>
          </cell>
          <cell r="AA2102">
            <v>1</v>
          </cell>
        </row>
        <row r="2103">
          <cell r="I2103">
            <v>2741</v>
          </cell>
          <cell r="J2103">
            <v>17171.481390699999</v>
          </cell>
          <cell r="P2103">
            <v>8</v>
          </cell>
          <cell r="Q2103">
            <v>1</v>
          </cell>
          <cell r="R2103">
            <v>1</v>
          </cell>
          <cell r="V2103">
            <v>1</v>
          </cell>
          <cell r="W2103">
            <v>5</v>
          </cell>
          <cell r="Y2103">
            <v>5</v>
          </cell>
          <cell r="Z2103">
            <v>364</v>
          </cell>
          <cell r="AA2103">
            <v>1</v>
          </cell>
        </row>
        <row r="2104">
          <cell r="I2104">
            <v>2743</v>
          </cell>
          <cell r="J2104">
            <v>48242.751844600003</v>
          </cell>
          <cell r="P2104">
            <v>1</v>
          </cell>
          <cell r="Q2104">
            <v>1</v>
          </cell>
          <cell r="R2104">
            <v>1</v>
          </cell>
          <cell r="V2104">
            <v>1</v>
          </cell>
          <cell r="W2104">
            <v>5</v>
          </cell>
          <cell r="Y2104">
            <v>1</v>
          </cell>
          <cell r="Z2104">
            <v>364</v>
          </cell>
          <cell r="AA2104">
            <v>1</v>
          </cell>
        </row>
        <row r="2105">
          <cell r="I2105">
            <v>2744</v>
          </cell>
          <cell r="J2105">
            <v>26622.134274100001</v>
          </cell>
          <cell r="P2105">
            <v>1</v>
          </cell>
          <cell r="Q2105">
            <v>1</v>
          </cell>
          <cell r="R2105">
            <v>1</v>
          </cell>
          <cell r="V2105">
            <v>1</v>
          </cell>
          <cell r="W2105">
            <v>5</v>
          </cell>
          <cell r="Y2105">
            <v>5</v>
          </cell>
          <cell r="Z2105">
            <v>156</v>
          </cell>
          <cell r="AA2105">
            <v>1</v>
          </cell>
        </row>
        <row r="2106">
          <cell r="I2106">
            <v>2745</v>
          </cell>
          <cell r="J2106">
            <v>15653.5587516</v>
          </cell>
          <cell r="P2106">
            <v>7</v>
          </cell>
          <cell r="Q2106">
            <v>1</v>
          </cell>
          <cell r="R2106">
            <v>1</v>
          </cell>
          <cell r="V2106">
            <v>1</v>
          </cell>
          <cell r="W2106">
            <v>5</v>
          </cell>
          <cell r="Y2106">
            <v>3</v>
          </cell>
          <cell r="Z2106">
            <v>156</v>
          </cell>
          <cell r="AA2106">
            <v>1</v>
          </cell>
        </row>
        <row r="2107">
          <cell r="I2107">
            <v>2747</v>
          </cell>
          <cell r="J2107">
            <v>31498.272012500001</v>
          </cell>
          <cell r="P2107">
            <v>9</v>
          </cell>
          <cell r="Q2107">
            <v>1</v>
          </cell>
          <cell r="R2107">
            <v>1</v>
          </cell>
          <cell r="V2107">
            <v>1</v>
          </cell>
          <cell r="W2107">
            <v>1</v>
          </cell>
          <cell r="Y2107">
            <v>1</v>
          </cell>
          <cell r="Z2107">
            <v>156</v>
          </cell>
          <cell r="AA2107">
            <v>1</v>
          </cell>
        </row>
        <row r="2108">
          <cell r="I2108">
            <v>2748</v>
          </cell>
          <cell r="J2108">
            <v>28252.941146100002</v>
          </cell>
          <cell r="P2108">
            <v>7</v>
          </cell>
          <cell r="Q2108">
            <v>1</v>
          </cell>
          <cell r="R2108">
            <v>1</v>
          </cell>
          <cell r="V2108">
            <v>1</v>
          </cell>
          <cell r="W2108">
            <v>1</v>
          </cell>
          <cell r="Y2108">
            <v>1</v>
          </cell>
          <cell r="Z2108">
            <v>364</v>
          </cell>
          <cell r="AA2108">
            <v>1</v>
          </cell>
        </row>
        <row r="2109">
          <cell r="I2109">
            <v>2752</v>
          </cell>
          <cell r="J2109">
            <v>18630.3611719</v>
          </cell>
          <cell r="P2109">
            <v>3</v>
          </cell>
          <cell r="Q2109">
            <v>1</v>
          </cell>
          <cell r="R2109">
            <v>1</v>
          </cell>
          <cell r="V2109">
            <v>1</v>
          </cell>
          <cell r="W2109">
            <v>5</v>
          </cell>
          <cell r="Y2109">
            <v>5</v>
          </cell>
          <cell r="Z2109">
            <v>156</v>
          </cell>
          <cell r="AA2109">
            <v>1</v>
          </cell>
        </row>
        <row r="2110">
          <cell r="I2110">
            <v>2753</v>
          </cell>
          <cell r="J2110">
            <v>4506.4783845000002</v>
          </cell>
          <cell r="P2110">
            <v>7</v>
          </cell>
          <cell r="Q2110">
            <v>1</v>
          </cell>
          <cell r="R2110">
            <v>1</v>
          </cell>
          <cell r="V2110">
            <v>1</v>
          </cell>
          <cell r="W2110">
            <v>5</v>
          </cell>
          <cell r="Y2110">
            <v>5</v>
          </cell>
          <cell r="Z2110">
            <v>156</v>
          </cell>
          <cell r="AA2110">
            <v>1</v>
          </cell>
        </row>
        <row r="2111">
          <cell r="I2111">
            <v>2756</v>
          </cell>
          <cell r="J2111">
            <v>32056.755242899999</v>
          </cell>
          <cell r="P2111">
            <v>9</v>
          </cell>
          <cell r="Q2111">
            <v>1</v>
          </cell>
          <cell r="R2111">
            <v>1</v>
          </cell>
          <cell r="V2111">
            <v>1</v>
          </cell>
          <cell r="W2111">
            <v>5</v>
          </cell>
          <cell r="Y2111">
            <v>2</v>
          </cell>
          <cell r="Z2111">
            <v>650</v>
          </cell>
          <cell r="AA2111">
            <v>1</v>
          </cell>
        </row>
        <row r="2112">
          <cell r="I2112">
            <v>2757</v>
          </cell>
          <cell r="J2112">
            <v>34488.419879300003</v>
          </cell>
          <cell r="P2112">
            <v>9</v>
          </cell>
          <cell r="Q2112">
            <v>1</v>
          </cell>
          <cell r="R2112">
            <v>1</v>
          </cell>
          <cell r="V2112">
            <v>1</v>
          </cell>
          <cell r="W2112">
            <v>1</v>
          </cell>
          <cell r="Y2112">
            <v>1</v>
          </cell>
          <cell r="Z2112">
            <v>156</v>
          </cell>
          <cell r="AA2112">
            <v>1</v>
          </cell>
        </row>
        <row r="2113">
          <cell r="I2113">
            <v>2759</v>
          </cell>
          <cell r="J2113">
            <v>3714.5423786000001</v>
          </cell>
          <cell r="P2113">
            <v>4</v>
          </cell>
          <cell r="Q2113">
            <v>1</v>
          </cell>
          <cell r="R2113">
            <v>1</v>
          </cell>
          <cell r="V2113">
            <v>1</v>
          </cell>
          <cell r="W2113">
            <v>5</v>
          </cell>
          <cell r="Y2113">
            <v>1</v>
          </cell>
          <cell r="Z2113">
            <v>364</v>
          </cell>
          <cell r="AA2113">
            <v>0.25</v>
          </cell>
        </row>
        <row r="2114">
          <cell r="I2114">
            <v>2760</v>
          </cell>
          <cell r="J2114">
            <v>17198.856797100001</v>
          </cell>
          <cell r="P2114">
            <v>1</v>
          </cell>
          <cell r="Q2114">
            <v>1</v>
          </cell>
          <cell r="R2114">
            <v>1</v>
          </cell>
          <cell r="V2114">
            <v>1</v>
          </cell>
          <cell r="W2114">
            <v>5</v>
          </cell>
          <cell r="Y2114">
            <v>1</v>
          </cell>
          <cell r="Z2114">
            <v>156</v>
          </cell>
          <cell r="AA2114">
            <v>1</v>
          </cell>
        </row>
        <row r="2115">
          <cell r="I2115">
            <v>2763</v>
          </cell>
          <cell r="J2115">
            <v>20151.164853800001</v>
          </cell>
          <cell r="P2115">
            <v>1</v>
          </cell>
          <cell r="Q2115">
            <v>1</v>
          </cell>
          <cell r="R2115">
            <v>1</v>
          </cell>
          <cell r="V2115">
            <v>1</v>
          </cell>
          <cell r="W2115">
            <v>5</v>
          </cell>
          <cell r="Y2115">
            <v>1</v>
          </cell>
          <cell r="Z2115">
            <v>156</v>
          </cell>
          <cell r="AA2115">
            <v>1</v>
          </cell>
        </row>
        <row r="2116">
          <cell r="I2116">
            <v>2764</v>
          </cell>
          <cell r="J2116">
            <v>34947.746288399998</v>
          </cell>
          <cell r="P2116">
            <v>3</v>
          </cell>
          <cell r="Q2116">
            <v>1</v>
          </cell>
          <cell r="R2116">
            <v>1</v>
          </cell>
          <cell r="V2116">
            <v>1</v>
          </cell>
          <cell r="W2116">
            <v>5</v>
          </cell>
          <cell r="Y2116">
            <v>5</v>
          </cell>
          <cell r="Z2116">
            <v>650</v>
          </cell>
          <cell r="AA2116">
            <v>1</v>
          </cell>
        </row>
        <row r="2117">
          <cell r="I2117">
            <v>2767</v>
          </cell>
          <cell r="J2117">
            <v>4039.6900208000002</v>
          </cell>
          <cell r="P2117">
            <v>5</v>
          </cell>
          <cell r="Q2117">
            <v>1</v>
          </cell>
          <cell r="R2117">
            <v>1</v>
          </cell>
          <cell r="V2117">
            <v>1</v>
          </cell>
          <cell r="W2117">
            <v>5</v>
          </cell>
          <cell r="Y2117">
            <v>1</v>
          </cell>
          <cell r="Z2117">
            <v>650</v>
          </cell>
          <cell r="AA2117">
            <v>1</v>
          </cell>
        </row>
        <row r="2118">
          <cell r="I2118">
            <v>2768</v>
          </cell>
          <cell r="J2118">
            <v>7444.9513108000001</v>
          </cell>
          <cell r="P2118">
            <v>4</v>
          </cell>
          <cell r="Q2118">
            <v>1</v>
          </cell>
          <cell r="R2118">
            <v>1</v>
          </cell>
          <cell r="V2118">
            <v>1</v>
          </cell>
          <cell r="W2118">
            <v>1</v>
          </cell>
          <cell r="Y2118">
            <v>1</v>
          </cell>
          <cell r="Z2118">
            <v>156</v>
          </cell>
          <cell r="AA2118">
            <v>1</v>
          </cell>
        </row>
        <row r="2119">
          <cell r="I2119">
            <v>2769</v>
          </cell>
          <cell r="J2119">
            <v>34666.088391999998</v>
          </cell>
          <cell r="P2119">
            <v>8</v>
          </cell>
          <cell r="Q2119">
            <v>1</v>
          </cell>
          <cell r="R2119">
            <v>1</v>
          </cell>
          <cell r="V2119">
            <v>1</v>
          </cell>
          <cell r="W2119">
            <v>5</v>
          </cell>
          <cell r="Y2119">
            <v>5</v>
          </cell>
          <cell r="Z2119">
            <v>364</v>
          </cell>
          <cell r="AA2119">
            <v>1</v>
          </cell>
        </row>
        <row r="2120">
          <cell r="I2120">
            <v>2770</v>
          </cell>
          <cell r="J2120">
            <v>26007.697352399999</v>
          </cell>
          <cell r="P2120">
            <v>5</v>
          </cell>
          <cell r="Q2120">
            <v>1</v>
          </cell>
          <cell r="R2120">
            <v>1</v>
          </cell>
          <cell r="V2120">
            <v>1</v>
          </cell>
          <cell r="W2120">
            <v>5</v>
          </cell>
          <cell r="Y2120">
            <v>1</v>
          </cell>
          <cell r="Z2120">
            <v>364</v>
          </cell>
          <cell r="AA2120">
            <v>1</v>
          </cell>
        </row>
        <row r="2121">
          <cell r="I2121">
            <v>2771</v>
          </cell>
          <cell r="J2121">
            <v>28531.0724964</v>
          </cell>
          <cell r="P2121">
            <v>3</v>
          </cell>
          <cell r="Q2121">
            <v>1</v>
          </cell>
          <cell r="R2121">
            <v>1</v>
          </cell>
          <cell r="V2121">
            <v>0</v>
          </cell>
          <cell r="W2121">
            <v>99</v>
          </cell>
          <cell r="Y2121">
            <v>1</v>
          </cell>
          <cell r="Z2121">
            <v>364</v>
          </cell>
          <cell r="AA2121">
            <v>0</v>
          </cell>
        </row>
        <row r="2122">
          <cell r="I2122">
            <v>2772</v>
          </cell>
          <cell r="J2122">
            <v>34516.665597200001</v>
          </cell>
          <cell r="P2122">
            <v>1</v>
          </cell>
          <cell r="Q2122">
            <v>1</v>
          </cell>
          <cell r="R2122">
            <v>1</v>
          </cell>
          <cell r="V2122">
            <v>1</v>
          </cell>
          <cell r="W2122">
            <v>5</v>
          </cell>
          <cell r="Y2122">
            <v>1</v>
          </cell>
          <cell r="Z2122">
            <v>364</v>
          </cell>
          <cell r="AA2122">
            <v>0.75</v>
          </cell>
        </row>
        <row r="2123">
          <cell r="I2123">
            <v>2773</v>
          </cell>
          <cell r="J2123">
            <v>22696.5321802</v>
          </cell>
          <cell r="P2123">
            <v>8</v>
          </cell>
          <cell r="Q2123">
            <v>1</v>
          </cell>
          <cell r="R2123">
            <v>1</v>
          </cell>
          <cell r="V2123">
            <v>1</v>
          </cell>
          <cell r="W2123">
            <v>1</v>
          </cell>
          <cell r="Y2123">
            <v>1</v>
          </cell>
          <cell r="Z2123">
            <v>364</v>
          </cell>
          <cell r="AA2123">
            <v>1</v>
          </cell>
        </row>
        <row r="2124">
          <cell r="I2124">
            <v>2775</v>
          </cell>
          <cell r="J2124">
            <v>19064.133512100001</v>
          </cell>
          <cell r="P2124">
            <v>8</v>
          </cell>
          <cell r="Q2124">
            <v>1</v>
          </cell>
          <cell r="R2124">
            <v>1</v>
          </cell>
          <cell r="V2124">
            <v>1</v>
          </cell>
          <cell r="W2124">
            <v>5</v>
          </cell>
          <cell r="Y2124">
            <v>5</v>
          </cell>
          <cell r="Z2124">
            <v>156</v>
          </cell>
          <cell r="AA2124">
            <v>1</v>
          </cell>
        </row>
        <row r="2125">
          <cell r="I2125">
            <v>2778</v>
          </cell>
          <cell r="J2125">
            <v>37510.9910122</v>
          </cell>
          <cell r="P2125">
            <v>4</v>
          </cell>
          <cell r="Q2125">
            <v>1</v>
          </cell>
          <cell r="R2125">
            <v>1</v>
          </cell>
          <cell r="V2125">
            <v>0</v>
          </cell>
          <cell r="W2125">
            <v>99</v>
          </cell>
          <cell r="Y2125">
            <v>1</v>
          </cell>
          <cell r="Z2125">
            <v>156</v>
          </cell>
          <cell r="AA2125">
            <v>0</v>
          </cell>
        </row>
        <row r="2126">
          <cell r="I2126">
            <v>2779</v>
          </cell>
          <cell r="J2126">
            <v>20428.682534600001</v>
          </cell>
          <cell r="P2126">
            <v>13</v>
          </cell>
          <cell r="Q2126">
            <v>1</v>
          </cell>
          <cell r="R2126">
            <v>1</v>
          </cell>
          <cell r="V2126">
            <v>1</v>
          </cell>
          <cell r="W2126">
            <v>5</v>
          </cell>
          <cell r="Y2126">
            <v>1</v>
          </cell>
          <cell r="Z2126">
            <v>156</v>
          </cell>
          <cell r="AA2126">
            <v>1</v>
          </cell>
        </row>
        <row r="2127">
          <cell r="I2127">
            <v>2780</v>
          </cell>
          <cell r="J2127">
            <v>36937.634779200002</v>
          </cell>
          <cell r="P2127">
            <v>3</v>
          </cell>
          <cell r="Q2127">
            <v>1</v>
          </cell>
          <cell r="R2127">
            <v>1</v>
          </cell>
          <cell r="V2127">
            <v>1</v>
          </cell>
          <cell r="W2127">
            <v>5</v>
          </cell>
          <cell r="Y2127">
            <v>5</v>
          </cell>
          <cell r="Z2127">
            <v>364</v>
          </cell>
          <cell r="AA2127">
            <v>1</v>
          </cell>
        </row>
        <row r="2128">
          <cell r="I2128">
            <v>2781</v>
          </cell>
          <cell r="J2128">
            <v>3323.5079773000002</v>
          </cell>
          <cell r="P2128">
            <v>1</v>
          </cell>
          <cell r="Q2128">
            <v>1</v>
          </cell>
          <cell r="R2128">
            <v>1</v>
          </cell>
          <cell r="V2128">
            <v>1</v>
          </cell>
          <cell r="W2128">
            <v>5</v>
          </cell>
          <cell r="Y2128">
            <v>5</v>
          </cell>
          <cell r="Z2128">
            <v>156</v>
          </cell>
          <cell r="AA2128">
            <v>1</v>
          </cell>
        </row>
        <row r="2129">
          <cell r="I2129">
            <v>2782</v>
          </cell>
          <cell r="J2129">
            <v>11282.5317977</v>
          </cell>
          <cell r="P2129">
            <v>3</v>
          </cell>
          <cell r="Q2129">
            <v>1</v>
          </cell>
          <cell r="R2129">
            <v>1</v>
          </cell>
          <cell r="V2129">
            <v>1</v>
          </cell>
          <cell r="W2129">
            <v>5</v>
          </cell>
          <cell r="Y2129">
            <v>1</v>
          </cell>
          <cell r="Z2129">
            <v>156</v>
          </cell>
          <cell r="AA2129">
            <v>0.75</v>
          </cell>
        </row>
        <row r="2130">
          <cell r="I2130">
            <v>2783</v>
          </cell>
          <cell r="J2130">
            <v>25721.822408399999</v>
          </cell>
          <cell r="P2130">
            <v>10</v>
          </cell>
          <cell r="Q2130">
            <v>1</v>
          </cell>
          <cell r="R2130">
            <v>1</v>
          </cell>
          <cell r="V2130">
            <v>1</v>
          </cell>
          <cell r="W2130">
            <v>5</v>
          </cell>
          <cell r="Y2130">
            <v>1</v>
          </cell>
          <cell r="Z2130">
            <v>364</v>
          </cell>
          <cell r="AA2130">
            <v>1</v>
          </cell>
        </row>
        <row r="2131">
          <cell r="I2131">
            <v>2784</v>
          </cell>
          <cell r="J2131">
            <v>30000.276087900002</v>
          </cell>
          <cell r="P2131">
            <v>9</v>
          </cell>
          <cell r="Q2131">
            <v>1</v>
          </cell>
          <cell r="R2131">
            <v>1</v>
          </cell>
          <cell r="V2131">
            <v>1</v>
          </cell>
          <cell r="W2131">
            <v>5</v>
          </cell>
          <cell r="Y2131">
            <v>5</v>
          </cell>
          <cell r="Z2131">
            <v>156</v>
          </cell>
          <cell r="AA2131">
            <v>1</v>
          </cell>
        </row>
        <row r="2132">
          <cell r="I2132">
            <v>2786</v>
          </cell>
          <cell r="J2132">
            <v>30813.526968800001</v>
          </cell>
          <cell r="P2132">
            <v>5</v>
          </cell>
          <cell r="Q2132">
            <v>1</v>
          </cell>
          <cell r="R2132">
            <v>1</v>
          </cell>
          <cell r="V2132">
            <v>1</v>
          </cell>
          <cell r="W2132">
            <v>1</v>
          </cell>
          <cell r="Y2132">
            <v>5</v>
          </cell>
          <cell r="Z2132">
            <v>364</v>
          </cell>
          <cell r="AA2132">
            <v>1</v>
          </cell>
        </row>
        <row r="2133">
          <cell r="I2133">
            <v>2787</v>
          </cell>
          <cell r="J2133">
            <v>30995.693910800001</v>
          </cell>
          <cell r="P2133">
            <v>3</v>
          </cell>
          <cell r="Q2133">
            <v>1</v>
          </cell>
          <cell r="R2133">
            <v>1</v>
          </cell>
          <cell r="V2133">
            <v>1</v>
          </cell>
          <cell r="W2133">
            <v>5</v>
          </cell>
          <cell r="Y2133">
            <v>1</v>
          </cell>
          <cell r="Z2133">
            <v>156</v>
          </cell>
          <cell r="AA2133">
            <v>0.75</v>
          </cell>
        </row>
        <row r="2134">
          <cell r="I2134">
            <v>2789</v>
          </cell>
          <cell r="J2134">
            <v>4762.1851446999999</v>
          </cell>
          <cell r="P2134">
            <v>9</v>
          </cell>
          <cell r="Q2134">
            <v>1</v>
          </cell>
          <cell r="R2134">
            <v>1</v>
          </cell>
          <cell r="V2134">
            <v>1</v>
          </cell>
          <cell r="W2134">
            <v>5</v>
          </cell>
          <cell r="Y2134">
            <v>5</v>
          </cell>
          <cell r="Z2134">
            <v>156</v>
          </cell>
          <cell r="AA2134">
            <v>1</v>
          </cell>
        </row>
        <row r="2135">
          <cell r="I2135">
            <v>2790</v>
          </cell>
          <cell r="J2135">
            <v>28107.329489799999</v>
          </cell>
          <cell r="P2135">
            <v>3</v>
          </cell>
          <cell r="Q2135">
            <v>1</v>
          </cell>
          <cell r="R2135">
            <v>1</v>
          </cell>
          <cell r="V2135">
            <v>1</v>
          </cell>
          <cell r="W2135">
            <v>1</v>
          </cell>
          <cell r="Y2135">
            <v>1</v>
          </cell>
          <cell r="Z2135">
            <v>156</v>
          </cell>
          <cell r="AA2135">
            <v>1</v>
          </cell>
        </row>
        <row r="2136">
          <cell r="I2136">
            <v>2791</v>
          </cell>
          <cell r="J2136">
            <v>30551.820940500002</v>
          </cell>
          <cell r="P2136">
            <v>2</v>
          </cell>
          <cell r="Q2136">
            <v>1</v>
          </cell>
          <cell r="R2136">
            <v>1</v>
          </cell>
          <cell r="V2136">
            <v>1</v>
          </cell>
          <cell r="W2136">
            <v>5</v>
          </cell>
          <cell r="Y2136">
            <v>5</v>
          </cell>
          <cell r="Z2136">
            <v>1014</v>
          </cell>
          <cell r="AA2136">
            <v>1</v>
          </cell>
        </row>
        <row r="2137">
          <cell r="I2137">
            <v>2792</v>
          </cell>
          <cell r="J2137">
            <v>36616.741214599999</v>
          </cell>
          <cell r="P2137">
            <v>3</v>
          </cell>
          <cell r="Q2137">
            <v>1</v>
          </cell>
          <cell r="R2137">
            <v>1</v>
          </cell>
          <cell r="V2137">
            <v>1</v>
          </cell>
          <cell r="W2137">
            <v>1</v>
          </cell>
          <cell r="Y2137">
            <v>1</v>
          </cell>
          <cell r="Z2137">
            <v>364</v>
          </cell>
          <cell r="AA2137">
            <v>1</v>
          </cell>
        </row>
        <row r="2138">
          <cell r="I2138">
            <v>2793</v>
          </cell>
          <cell r="J2138">
            <v>30598.5415178</v>
          </cell>
          <cell r="P2138">
            <v>10</v>
          </cell>
          <cell r="Q2138">
            <v>1</v>
          </cell>
          <cell r="R2138">
            <v>1</v>
          </cell>
          <cell r="V2138">
            <v>1</v>
          </cell>
          <cell r="W2138">
            <v>5</v>
          </cell>
          <cell r="Y2138">
            <v>1</v>
          </cell>
          <cell r="Z2138">
            <v>364</v>
          </cell>
          <cell r="AA2138">
            <v>1</v>
          </cell>
        </row>
        <row r="2139">
          <cell r="I2139">
            <v>2795</v>
          </cell>
          <cell r="J2139">
            <v>4679.7800794000004</v>
          </cell>
          <cell r="P2139">
            <v>5</v>
          </cell>
          <cell r="Q2139">
            <v>1</v>
          </cell>
          <cell r="R2139">
            <v>1</v>
          </cell>
          <cell r="V2139">
            <v>1</v>
          </cell>
          <cell r="W2139">
            <v>5</v>
          </cell>
          <cell r="Y2139">
            <v>1</v>
          </cell>
          <cell r="Z2139">
            <v>156</v>
          </cell>
          <cell r="AA2139">
            <v>1</v>
          </cell>
        </row>
        <row r="2140">
          <cell r="I2140">
            <v>2796</v>
          </cell>
          <cell r="J2140">
            <v>3458.5336306999998</v>
          </cell>
          <cell r="P2140">
            <v>1</v>
          </cell>
          <cell r="Q2140">
            <v>1</v>
          </cell>
          <cell r="R2140">
            <v>1</v>
          </cell>
          <cell r="V2140">
            <v>0</v>
          </cell>
          <cell r="W2140">
            <v>99</v>
          </cell>
          <cell r="Y2140">
            <v>5</v>
          </cell>
          <cell r="Z2140">
            <v>650</v>
          </cell>
          <cell r="AA2140">
            <v>0</v>
          </cell>
        </row>
        <row r="2141">
          <cell r="I2141">
            <v>2797</v>
          </cell>
          <cell r="J2141">
            <v>22977.3113214</v>
          </cell>
          <cell r="P2141">
            <v>5</v>
          </cell>
          <cell r="Q2141">
            <v>1</v>
          </cell>
          <cell r="R2141">
            <v>1</v>
          </cell>
          <cell r="V2141">
            <v>1</v>
          </cell>
          <cell r="W2141">
            <v>5</v>
          </cell>
          <cell r="Y2141">
            <v>5</v>
          </cell>
          <cell r="Z2141">
            <v>31.2</v>
          </cell>
          <cell r="AA2141">
            <v>1</v>
          </cell>
        </row>
        <row r="2142">
          <cell r="I2142">
            <v>2799</v>
          </cell>
          <cell r="J2142">
            <v>26505.274407199999</v>
          </cell>
          <cell r="P2142">
            <v>4</v>
          </cell>
          <cell r="Q2142">
            <v>1</v>
          </cell>
          <cell r="R2142">
            <v>1</v>
          </cell>
          <cell r="V2142">
            <v>1</v>
          </cell>
          <cell r="W2142">
            <v>5</v>
          </cell>
          <cell r="Y2142">
            <v>5</v>
          </cell>
          <cell r="Z2142">
            <v>31.2</v>
          </cell>
          <cell r="AA2142">
            <v>1</v>
          </cell>
        </row>
        <row r="2143">
          <cell r="I2143">
            <v>2802</v>
          </cell>
          <cell r="J2143">
            <v>20643.5946449</v>
          </cell>
          <cell r="P2143">
            <v>5</v>
          </cell>
          <cell r="Q2143">
            <v>1</v>
          </cell>
          <cell r="R2143">
            <v>1</v>
          </cell>
          <cell r="V2143">
            <v>1</v>
          </cell>
          <cell r="W2143">
            <v>5</v>
          </cell>
          <cell r="Y2143">
            <v>5</v>
          </cell>
          <cell r="Z2143">
            <v>364</v>
          </cell>
          <cell r="AA2143">
            <v>1</v>
          </cell>
        </row>
        <row r="2144">
          <cell r="I2144">
            <v>2803</v>
          </cell>
          <cell r="J2144">
            <v>30813.526968800001</v>
          </cell>
          <cell r="P2144">
            <v>1</v>
          </cell>
          <cell r="Q2144">
            <v>1</v>
          </cell>
          <cell r="R2144">
            <v>1</v>
          </cell>
          <cell r="V2144">
            <v>1</v>
          </cell>
          <cell r="W2144">
            <v>5</v>
          </cell>
          <cell r="Y2144">
            <v>1</v>
          </cell>
          <cell r="Z2144">
            <v>1014</v>
          </cell>
          <cell r="AA2144">
            <v>1</v>
          </cell>
        </row>
        <row r="2145">
          <cell r="I2145">
            <v>2804</v>
          </cell>
          <cell r="J2145">
            <v>29820.062832799998</v>
          </cell>
          <cell r="P2145">
            <v>4</v>
          </cell>
          <cell r="Q2145">
            <v>1</v>
          </cell>
          <cell r="R2145">
            <v>1</v>
          </cell>
          <cell r="V2145">
            <v>1</v>
          </cell>
          <cell r="W2145">
            <v>5</v>
          </cell>
          <cell r="Y2145">
            <v>1</v>
          </cell>
          <cell r="Z2145">
            <v>156</v>
          </cell>
          <cell r="AA2145">
            <v>0.75</v>
          </cell>
        </row>
        <row r="2146">
          <cell r="I2146">
            <v>2805</v>
          </cell>
          <cell r="J2146">
            <v>32210.779749500001</v>
          </cell>
          <cell r="P2146">
            <v>5</v>
          </cell>
          <cell r="Q2146">
            <v>1</v>
          </cell>
          <cell r="R2146">
            <v>1</v>
          </cell>
          <cell r="V2146">
            <v>1</v>
          </cell>
          <cell r="W2146">
            <v>5</v>
          </cell>
          <cell r="Y2146">
            <v>5</v>
          </cell>
          <cell r="Z2146">
            <v>364</v>
          </cell>
          <cell r="AA2146">
            <v>0.75</v>
          </cell>
        </row>
        <row r="2147">
          <cell r="I2147">
            <v>2809</v>
          </cell>
          <cell r="J2147">
            <v>24273.850862300002</v>
          </cell>
          <cell r="P2147">
            <v>6</v>
          </cell>
          <cell r="Q2147">
            <v>1</v>
          </cell>
          <cell r="R2147">
            <v>1</v>
          </cell>
          <cell r="V2147">
            <v>1</v>
          </cell>
          <cell r="W2147">
            <v>1</v>
          </cell>
          <cell r="Y2147">
            <v>1</v>
          </cell>
          <cell r="Z2147">
            <v>156</v>
          </cell>
          <cell r="AA2147">
            <v>1</v>
          </cell>
        </row>
        <row r="2148">
          <cell r="I2148">
            <v>2810</v>
          </cell>
          <cell r="J2148">
            <v>24906.705861499999</v>
          </cell>
          <cell r="P2148">
            <v>3</v>
          </cell>
          <cell r="Q2148">
            <v>1</v>
          </cell>
          <cell r="R2148">
            <v>1</v>
          </cell>
          <cell r="V2148">
            <v>1</v>
          </cell>
          <cell r="W2148">
            <v>5</v>
          </cell>
          <cell r="Y2148">
            <v>5</v>
          </cell>
          <cell r="Z2148">
            <v>364</v>
          </cell>
          <cell r="AA2148">
            <v>0.75</v>
          </cell>
        </row>
        <row r="2149">
          <cell r="I2149">
            <v>2811</v>
          </cell>
          <cell r="J2149">
            <v>21744.4050895</v>
          </cell>
          <cell r="P2149">
            <v>10</v>
          </cell>
          <cell r="Q2149">
            <v>1</v>
          </cell>
          <cell r="R2149">
            <v>1</v>
          </cell>
          <cell r="V2149">
            <v>1</v>
          </cell>
          <cell r="W2149">
            <v>5</v>
          </cell>
          <cell r="Y2149">
            <v>1</v>
          </cell>
          <cell r="Z2149">
            <v>156</v>
          </cell>
          <cell r="AA2149">
            <v>1</v>
          </cell>
        </row>
        <row r="2150">
          <cell r="I2150">
            <v>2812</v>
          </cell>
          <cell r="J2150">
            <v>3860.6209997000001</v>
          </cell>
          <cell r="P2150">
            <v>1</v>
          </cell>
          <cell r="Q2150">
            <v>1</v>
          </cell>
          <cell r="R2150">
            <v>1</v>
          </cell>
          <cell r="V2150">
            <v>1</v>
          </cell>
          <cell r="W2150">
            <v>5</v>
          </cell>
          <cell r="Y2150">
            <v>5</v>
          </cell>
          <cell r="Z2150">
            <v>31.2</v>
          </cell>
          <cell r="AA2150">
            <v>1</v>
          </cell>
        </row>
        <row r="2151">
          <cell r="I2151">
            <v>2813</v>
          </cell>
          <cell r="J2151">
            <v>48009.908847899998</v>
          </cell>
          <cell r="P2151">
            <v>2</v>
          </cell>
          <cell r="Q2151">
            <v>1</v>
          </cell>
          <cell r="R2151">
            <v>1</v>
          </cell>
          <cell r="V2151">
            <v>1</v>
          </cell>
          <cell r="W2151">
            <v>5</v>
          </cell>
          <cell r="Y2151">
            <v>5</v>
          </cell>
          <cell r="Z2151">
            <v>156</v>
          </cell>
          <cell r="AA2151">
            <v>1</v>
          </cell>
        </row>
        <row r="2152">
          <cell r="I2152">
            <v>2814</v>
          </cell>
          <cell r="J2152">
            <v>28123.4571541</v>
          </cell>
          <cell r="P2152">
            <v>8</v>
          </cell>
          <cell r="Q2152">
            <v>1</v>
          </cell>
          <cell r="R2152">
            <v>1</v>
          </cell>
          <cell r="V2152">
            <v>1</v>
          </cell>
          <cell r="W2152">
            <v>5</v>
          </cell>
          <cell r="Y2152">
            <v>1</v>
          </cell>
          <cell r="Z2152">
            <v>156</v>
          </cell>
          <cell r="AA2152">
            <v>1</v>
          </cell>
        </row>
        <row r="2153">
          <cell r="I2153">
            <v>2815</v>
          </cell>
          <cell r="J2153">
            <v>28195.318648699998</v>
          </cell>
          <cell r="P2153">
            <v>5</v>
          </cell>
          <cell r="Q2153">
            <v>1</v>
          </cell>
          <cell r="R2153">
            <v>1</v>
          </cell>
          <cell r="V2153">
            <v>1</v>
          </cell>
          <cell r="W2153">
            <v>5</v>
          </cell>
          <cell r="Y2153">
            <v>5</v>
          </cell>
          <cell r="Z2153">
            <v>156</v>
          </cell>
          <cell r="AA2153">
            <v>1</v>
          </cell>
        </row>
        <row r="2154">
          <cell r="I2154">
            <v>2816</v>
          </cell>
          <cell r="J2154">
            <v>25513.794826099998</v>
          </cell>
          <cell r="P2154">
            <v>2</v>
          </cell>
          <cell r="Q2154">
            <v>1</v>
          </cell>
          <cell r="R2154">
            <v>1</v>
          </cell>
          <cell r="V2154">
            <v>1</v>
          </cell>
          <cell r="W2154">
            <v>5</v>
          </cell>
          <cell r="Y2154">
            <v>2</v>
          </cell>
          <cell r="Z2154">
            <v>650</v>
          </cell>
          <cell r="AA2154">
            <v>0.75</v>
          </cell>
        </row>
        <row r="2155">
          <cell r="I2155">
            <v>2817</v>
          </cell>
          <cell r="J2155">
            <v>4170.1851373</v>
          </cell>
          <cell r="P2155">
            <v>5</v>
          </cell>
          <cell r="Q2155">
            <v>1</v>
          </cell>
          <cell r="R2155">
            <v>1</v>
          </cell>
          <cell r="V2155">
            <v>1</v>
          </cell>
          <cell r="W2155">
            <v>5</v>
          </cell>
          <cell r="Y2155">
            <v>1</v>
          </cell>
          <cell r="Z2155">
            <v>650</v>
          </cell>
          <cell r="AA2155">
            <v>0.75</v>
          </cell>
        </row>
        <row r="2156">
          <cell r="I2156">
            <v>2819</v>
          </cell>
          <cell r="J2156">
            <v>5278.5465981999996</v>
          </cell>
          <cell r="P2156">
            <v>1</v>
          </cell>
          <cell r="Q2156">
            <v>1</v>
          </cell>
          <cell r="R2156">
            <v>1</v>
          </cell>
          <cell r="V2156">
            <v>1</v>
          </cell>
          <cell r="W2156">
            <v>5</v>
          </cell>
          <cell r="Y2156">
            <v>1</v>
          </cell>
          <cell r="Z2156">
            <v>156</v>
          </cell>
          <cell r="AA2156">
            <v>0.75</v>
          </cell>
        </row>
        <row r="2157">
          <cell r="I2157">
            <v>2822</v>
          </cell>
          <cell r="J2157">
            <v>6054.8116126000004</v>
          </cell>
          <cell r="P2157">
            <v>1</v>
          </cell>
          <cell r="Q2157">
            <v>1</v>
          </cell>
          <cell r="R2157">
            <v>1</v>
          </cell>
          <cell r="V2157">
            <v>1</v>
          </cell>
          <cell r="W2157">
            <v>1</v>
          </cell>
          <cell r="Y2157">
            <v>1</v>
          </cell>
          <cell r="Z2157">
            <v>31.2</v>
          </cell>
          <cell r="AA2157">
            <v>0.75</v>
          </cell>
        </row>
        <row r="2158">
          <cell r="I2158">
            <v>2823</v>
          </cell>
          <cell r="J2158">
            <v>31916.178600300002</v>
          </cell>
          <cell r="P2158">
            <v>1</v>
          </cell>
          <cell r="Q2158">
            <v>1</v>
          </cell>
          <cell r="R2158">
            <v>1</v>
          </cell>
          <cell r="V2158">
            <v>1</v>
          </cell>
          <cell r="W2158">
            <v>5</v>
          </cell>
          <cell r="Y2158">
            <v>1</v>
          </cell>
          <cell r="Z2158">
            <v>156</v>
          </cell>
          <cell r="AA2158">
            <v>1</v>
          </cell>
        </row>
        <row r="2159">
          <cell r="I2159">
            <v>2824</v>
          </cell>
          <cell r="J2159">
            <v>18968.236095200002</v>
          </cell>
          <cell r="P2159">
            <v>2</v>
          </cell>
          <cell r="Q2159">
            <v>1</v>
          </cell>
          <cell r="R2159">
            <v>1</v>
          </cell>
          <cell r="V2159">
            <v>1</v>
          </cell>
          <cell r="W2159">
            <v>5</v>
          </cell>
          <cell r="Y2159">
            <v>5</v>
          </cell>
          <cell r="Z2159">
            <v>156</v>
          </cell>
          <cell r="AA2159">
            <v>1</v>
          </cell>
        </row>
        <row r="2160">
          <cell r="I2160">
            <v>2825</v>
          </cell>
          <cell r="J2160">
            <v>34488.419879300003</v>
          </cell>
          <cell r="P2160">
            <v>6</v>
          </cell>
          <cell r="Q2160">
            <v>1</v>
          </cell>
          <cell r="R2160">
            <v>1</v>
          </cell>
          <cell r="V2160">
            <v>1</v>
          </cell>
          <cell r="W2160">
            <v>5</v>
          </cell>
          <cell r="Y2160">
            <v>1</v>
          </cell>
          <cell r="Z2160">
            <v>156</v>
          </cell>
          <cell r="AA2160">
            <v>1</v>
          </cell>
        </row>
        <row r="2161">
          <cell r="I2161">
            <v>2827</v>
          </cell>
          <cell r="J2161">
            <v>26340.5830647</v>
          </cell>
          <cell r="P2161">
            <v>3</v>
          </cell>
          <cell r="Q2161">
            <v>1</v>
          </cell>
          <cell r="R2161">
            <v>1</v>
          </cell>
          <cell r="V2161">
            <v>1</v>
          </cell>
          <cell r="W2161">
            <v>1</v>
          </cell>
          <cell r="Y2161">
            <v>1</v>
          </cell>
          <cell r="Z2161">
            <v>364</v>
          </cell>
          <cell r="AA2161">
            <v>1</v>
          </cell>
        </row>
        <row r="2162">
          <cell r="I2162">
            <v>2828</v>
          </cell>
          <cell r="J2162">
            <v>37076.3985789</v>
          </cell>
          <cell r="P2162">
            <v>6</v>
          </cell>
          <cell r="Q2162">
            <v>1</v>
          </cell>
          <cell r="R2162">
            <v>1</v>
          </cell>
          <cell r="V2162">
            <v>1</v>
          </cell>
          <cell r="W2162">
            <v>5</v>
          </cell>
          <cell r="Y2162">
            <v>5</v>
          </cell>
          <cell r="Z2162">
            <v>364</v>
          </cell>
          <cell r="AA2162">
            <v>1</v>
          </cell>
        </row>
        <row r="2163">
          <cell r="I2163">
            <v>2829</v>
          </cell>
          <cell r="J2163">
            <v>24411.019366500001</v>
          </cell>
          <cell r="P2163">
            <v>4</v>
          </cell>
          <cell r="Q2163">
            <v>1</v>
          </cell>
          <cell r="R2163">
            <v>1</v>
          </cell>
          <cell r="V2163">
            <v>1</v>
          </cell>
          <cell r="W2163">
            <v>5</v>
          </cell>
          <cell r="Y2163">
            <v>3</v>
          </cell>
          <cell r="Z2163">
            <v>364</v>
          </cell>
          <cell r="AA2163">
            <v>0.75</v>
          </cell>
        </row>
        <row r="2164">
          <cell r="I2164">
            <v>2830</v>
          </cell>
          <cell r="J2164">
            <v>27912.918707500001</v>
          </cell>
          <cell r="P2164">
            <v>3</v>
          </cell>
          <cell r="Q2164">
            <v>1</v>
          </cell>
          <cell r="R2164">
            <v>1</v>
          </cell>
          <cell r="V2164">
            <v>1</v>
          </cell>
          <cell r="W2164">
            <v>5</v>
          </cell>
          <cell r="Y2164">
            <v>5</v>
          </cell>
          <cell r="Z2164">
            <v>650</v>
          </cell>
          <cell r="AA2164">
            <v>1</v>
          </cell>
        </row>
        <row r="2165">
          <cell r="I2165">
            <v>2832</v>
          </cell>
          <cell r="J2165">
            <v>27217.204506599999</v>
          </cell>
          <cell r="P2165">
            <v>8</v>
          </cell>
          <cell r="Q2165">
            <v>1</v>
          </cell>
          <cell r="R2165">
            <v>1</v>
          </cell>
          <cell r="V2165">
            <v>1</v>
          </cell>
          <cell r="W2165">
            <v>5</v>
          </cell>
          <cell r="Y2165">
            <v>5</v>
          </cell>
          <cell r="Z2165">
            <v>156</v>
          </cell>
          <cell r="AA2165">
            <v>1</v>
          </cell>
        </row>
        <row r="2166">
          <cell r="I2166">
            <v>2833</v>
          </cell>
          <cell r="J2166">
            <v>29237.9709463</v>
          </cell>
          <cell r="P2166">
            <v>2</v>
          </cell>
          <cell r="Q2166">
            <v>1</v>
          </cell>
          <cell r="R2166">
            <v>1</v>
          </cell>
          <cell r="V2166">
            <v>1</v>
          </cell>
          <cell r="W2166">
            <v>5</v>
          </cell>
          <cell r="Y2166">
            <v>3</v>
          </cell>
          <cell r="Z2166">
            <v>364</v>
          </cell>
          <cell r="AA2166">
            <v>1</v>
          </cell>
        </row>
        <row r="2167">
          <cell r="I2167">
            <v>2834</v>
          </cell>
          <cell r="J2167">
            <v>27328.329039600001</v>
          </cell>
          <cell r="P2167">
            <v>6</v>
          </cell>
          <cell r="Q2167">
            <v>1</v>
          </cell>
          <cell r="R2167">
            <v>1</v>
          </cell>
          <cell r="V2167">
            <v>1</v>
          </cell>
          <cell r="W2167">
            <v>1</v>
          </cell>
          <cell r="Y2167">
            <v>1</v>
          </cell>
          <cell r="Z2167">
            <v>364</v>
          </cell>
          <cell r="AA2167">
            <v>1</v>
          </cell>
        </row>
        <row r="2168">
          <cell r="I2168">
            <v>2835</v>
          </cell>
          <cell r="J2168">
            <v>22659.8959469</v>
          </cell>
          <cell r="P2168">
            <v>3</v>
          </cell>
          <cell r="Q2168">
            <v>1</v>
          </cell>
          <cell r="R2168">
            <v>1</v>
          </cell>
          <cell r="V2168">
            <v>1</v>
          </cell>
          <cell r="W2168">
            <v>5</v>
          </cell>
          <cell r="Y2168">
            <v>3</v>
          </cell>
          <cell r="Z2168">
            <v>364</v>
          </cell>
          <cell r="AA2168">
            <v>1</v>
          </cell>
        </row>
        <row r="2169">
          <cell r="I2169">
            <v>2836</v>
          </cell>
          <cell r="J2169">
            <v>30696.516270799999</v>
          </cell>
          <cell r="P2169">
            <v>9</v>
          </cell>
          <cell r="Q2169">
            <v>1</v>
          </cell>
          <cell r="R2169">
            <v>1</v>
          </cell>
          <cell r="V2169">
            <v>1</v>
          </cell>
          <cell r="W2169">
            <v>5</v>
          </cell>
          <cell r="Y2169">
            <v>5</v>
          </cell>
          <cell r="Z2169">
            <v>364</v>
          </cell>
          <cell r="AA2169">
            <v>1</v>
          </cell>
        </row>
        <row r="2170">
          <cell r="I2170">
            <v>2837</v>
          </cell>
          <cell r="J2170">
            <v>39425.509481100002</v>
          </cell>
          <cell r="P2170">
            <v>2</v>
          </cell>
          <cell r="Q2170">
            <v>1</v>
          </cell>
          <cell r="R2170">
            <v>1</v>
          </cell>
          <cell r="V2170">
            <v>0</v>
          </cell>
          <cell r="W2170">
            <v>99</v>
          </cell>
          <cell r="Y2170">
            <v>1</v>
          </cell>
          <cell r="Z2170">
            <v>650</v>
          </cell>
          <cell r="AA2170">
            <v>0</v>
          </cell>
        </row>
        <row r="2171">
          <cell r="I2171">
            <v>2838</v>
          </cell>
          <cell r="J2171">
            <v>8236.7058142999995</v>
          </cell>
          <cell r="P2171">
            <v>9</v>
          </cell>
          <cell r="Q2171">
            <v>1</v>
          </cell>
          <cell r="R2171">
            <v>1</v>
          </cell>
          <cell r="V2171">
            <v>1</v>
          </cell>
          <cell r="W2171">
            <v>5</v>
          </cell>
          <cell r="Y2171">
            <v>1</v>
          </cell>
          <cell r="Z2171">
            <v>364</v>
          </cell>
          <cell r="AA2171">
            <v>1</v>
          </cell>
        </row>
        <row r="2172">
          <cell r="I2172">
            <v>2839</v>
          </cell>
          <cell r="J2172">
            <v>24261.8102616</v>
          </cell>
          <cell r="P2172">
            <v>5</v>
          </cell>
          <cell r="Q2172">
            <v>1</v>
          </cell>
          <cell r="R2172">
            <v>1</v>
          </cell>
          <cell r="V2172">
            <v>1</v>
          </cell>
          <cell r="W2172">
            <v>1</v>
          </cell>
          <cell r="Y2172">
            <v>1</v>
          </cell>
          <cell r="Z2172">
            <v>31.2</v>
          </cell>
          <cell r="AA2172">
            <v>1</v>
          </cell>
        </row>
        <row r="2173">
          <cell r="I2173">
            <v>2840</v>
          </cell>
          <cell r="J2173">
            <v>3708.8422354999998</v>
          </cell>
          <cell r="P2173">
            <v>1</v>
          </cell>
          <cell r="Q2173">
            <v>1</v>
          </cell>
          <cell r="R2173">
            <v>1</v>
          </cell>
          <cell r="V2173">
            <v>1</v>
          </cell>
          <cell r="W2173">
            <v>5</v>
          </cell>
          <cell r="Y2173">
            <v>3</v>
          </cell>
          <cell r="Z2173">
            <v>156</v>
          </cell>
          <cell r="AA2173">
            <v>0.25</v>
          </cell>
        </row>
        <row r="2174">
          <cell r="I2174">
            <v>2843</v>
          </cell>
          <cell r="J2174">
            <v>24002.222090899999</v>
          </cell>
          <cell r="P2174">
            <v>1</v>
          </cell>
          <cell r="Q2174">
            <v>1</v>
          </cell>
          <cell r="R2174">
            <v>1</v>
          </cell>
          <cell r="V2174">
            <v>1</v>
          </cell>
          <cell r="W2174">
            <v>5</v>
          </cell>
          <cell r="Y2174">
            <v>5</v>
          </cell>
          <cell r="Z2174">
            <v>364</v>
          </cell>
          <cell r="AA2174">
            <v>1</v>
          </cell>
        </row>
        <row r="2175">
          <cell r="I2175">
            <v>2844</v>
          </cell>
          <cell r="J2175">
            <v>22136.3433038</v>
          </cell>
          <cell r="P2175">
            <v>11</v>
          </cell>
          <cell r="Q2175">
            <v>1</v>
          </cell>
          <cell r="R2175">
            <v>1</v>
          </cell>
          <cell r="V2175">
            <v>1</v>
          </cell>
          <cell r="W2175">
            <v>5</v>
          </cell>
          <cell r="Y2175">
            <v>1</v>
          </cell>
          <cell r="Z2175">
            <v>364</v>
          </cell>
          <cell r="AA2175">
            <v>1</v>
          </cell>
        </row>
        <row r="2176">
          <cell r="I2176">
            <v>2845</v>
          </cell>
          <cell r="J2176">
            <v>25612.760802600002</v>
          </cell>
          <cell r="P2176">
            <v>6</v>
          </cell>
          <cell r="Q2176">
            <v>1</v>
          </cell>
          <cell r="R2176">
            <v>1</v>
          </cell>
          <cell r="V2176">
            <v>1</v>
          </cell>
          <cell r="W2176">
            <v>5</v>
          </cell>
          <cell r="Y2176">
            <v>5</v>
          </cell>
          <cell r="Z2176">
            <v>156</v>
          </cell>
          <cell r="AA2176">
            <v>1</v>
          </cell>
        </row>
        <row r="2177">
          <cell r="I2177">
            <v>2846</v>
          </cell>
          <cell r="J2177">
            <v>12080.6479502</v>
          </cell>
          <cell r="P2177">
            <v>2</v>
          </cell>
          <cell r="Q2177">
            <v>1</v>
          </cell>
          <cell r="R2177">
            <v>1</v>
          </cell>
          <cell r="V2177">
            <v>1</v>
          </cell>
          <cell r="W2177">
            <v>5</v>
          </cell>
          <cell r="Y2177">
            <v>2</v>
          </cell>
          <cell r="Z2177">
            <v>156</v>
          </cell>
          <cell r="AA2177">
            <v>1</v>
          </cell>
        </row>
        <row r="2178">
          <cell r="I2178">
            <v>2847</v>
          </cell>
          <cell r="J2178">
            <v>3228.6245376000002</v>
          </cell>
          <cell r="P2178">
            <v>2</v>
          </cell>
          <cell r="Q2178">
            <v>1</v>
          </cell>
          <cell r="R2178">
            <v>1</v>
          </cell>
          <cell r="V2178">
            <v>0</v>
          </cell>
          <cell r="W2178">
            <v>99</v>
          </cell>
          <cell r="Y2178">
            <v>5</v>
          </cell>
          <cell r="Z2178">
            <v>156</v>
          </cell>
          <cell r="AA2178">
            <v>0</v>
          </cell>
        </row>
        <row r="2179">
          <cell r="I2179">
            <v>2848</v>
          </cell>
          <cell r="J2179">
            <v>28333.537114800001</v>
          </cell>
          <cell r="P2179">
            <v>9</v>
          </cell>
          <cell r="Q2179">
            <v>1</v>
          </cell>
          <cell r="R2179">
            <v>1</v>
          </cell>
          <cell r="V2179">
            <v>1</v>
          </cell>
          <cell r="W2179">
            <v>1</v>
          </cell>
          <cell r="Y2179">
            <v>1</v>
          </cell>
          <cell r="Z2179">
            <v>364</v>
          </cell>
          <cell r="AA2179">
            <v>1</v>
          </cell>
        </row>
        <row r="2180">
          <cell r="I2180">
            <v>2849</v>
          </cell>
          <cell r="J2180">
            <v>26873.502478400002</v>
          </cell>
          <cell r="P2180">
            <v>4</v>
          </cell>
          <cell r="Q2180">
            <v>1</v>
          </cell>
          <cell r="R2180">
            <v>1</v>
          </cell>
          <cell r="V2180">
            <v>1</v>
          </cell>
          <cell r="W2180">
            <v>5</v>
          </cell>
          <cell r="Y2180">
            <v>1</v>
          </cell>
          <cell r="Z2180">
            <v>364</v>
          </cell>
          <cell r="AA2180">
            <v>1</v>
          </cell>
        </row>
        <row r="2181">
          <cell r="I2181">
            <v>2851</v>
          </cell>
          <cell r="J2181">
            <v>22607.9009769</v>
          </cell>
          <cell r="P2181">
            <v>3</v>
          </cell>
          <cell r="Q2181">
            <v>1</v>
          </cell>
          <cell r="R2181">
            <v>1</v>
          </cell>
          <cell r="V2181">
            <v>1</v>
          </cell>
          <cell r="W2181">
            <v>5</v>
          </cell>
          <cell r="Y2181">
            <v>5</v>
          </cell>
          <cell r="Z2181">
            <v>1014</v>
          </cell>
          <cell r="AA2181">
            <v>1</v>
          </cell>
        </row>
        <row r="2182">
          <cell r="I2182">
            <v>2852</v>
          </cell>
          <cell r="J2182">
            <v>14540.7810634</v>
          </cell>
          <cell r="P2182">
            <v>1</v>
          </cell>
          <cell r="Q2182">
            <v>1</v>
          </cell>
          <cell r="R2182">
            <v>1</v>
          </cell>
          <cell r="V2182">
            <v>1</v>
          </cell>
          <cell r="W2182">
            <v>5</v>
          </cell>
          <cell r="Y2182">
            <v>1</v>
          </cell>
          <cell r="Z2182">
            <v>364</v>
          </cell>
          <cell r="AA2182">
            <v>1</v>
          </cell>
        </row>
        <row r="2183">
          <cell r="I2183">
            <v>2853</v>
          </cell>
          <cell r="J2183">
            <v>4440.0636246000004</v>
          </cell>
          <cell r="P2183">
            <v>4</v>
          </cell>
          <cell r="Q2183">
            <v>1</v>
          </cell>
          <cell r="R2183">
            <v>1</v>
          </cell>
          <cell r="V2183">
            <v>1</v>
          </cell>
          <cell r="W2183">
            <v>5</v>
          </cell>
          <cell r="Y2183">
            <v>1</v>
          </cell>
          <cell r="Z2183">
            <v>156</v>
          </cell>
          <cell r="AA2183">
            <v>1</v>
          </cell>
        </row>
        <row r="2184">
          <cell r="I2184">
            <v>2857</v>
          </cell>
          <cell r="J2184">
            <v>26873.502478400002</v>
          </cell>
          <cell r="P2184">
            <v>3</v>
          </cell>
          <cell r="Q2184">
            <v>1</v>
          </cell>
          <cell r="R2184">
            <v>1</v>
          </cell>
          <cell r="V2184">
            <v>1</v>
          </cell>
          <cell r="W2184">
            <v>1</v>
          </cell>
          <cell r="Y2184">
            <v>1</v>
          </cell>
          <cell r="Z2184">
            <v>364</v>
          </cell>
          <cell r="AA2184">
            <v>0.25</v>
          </cell>
        </row>
        <row r="2185">
          <cell r="I2185">
            <v>2858</v>
          </cell>
          <cell r="J2185">
            <v>19712.4581435</v>
          </cell>
          <cell r="P2185">
            <v>6</v>
          </cell>
          <cell r="Q2185">
            <v>1</v>
          </cell>
          <cell r="R2185">
            <v>1</v>
          </cell>
          <cell r="V2185">
            <v>1</v>
          </cell>
          <cell r="W2185">
            <v>5</v>
          </cell>
          <cell r="Y2185">
            <v>5</v>
          </cell>
          <cell r="Z2185">
            <v>156</v>
          </cell>
          <cell r="AA2185">
            <v>1</v>
          </cell>
        </row>
        <row r="2186">
          <cell r="I2186">
            <v>2859</v>
          </cell>
          <cell r="J2186">
            <v>13303.094469</v>
          </cell>
          <cell r="P2186">
            <v>3</v>
          </cell>
          <cell r="Q2186">
            <v>1</v>
          </cell>
          <cell r="R2186">
            <v>1</v>
          </cell>
          <cell r="V2186">
            <v>0</v>
          </cell>
          <cell r="W2186">
            <v>99</v>
          </cell>
          <cell r="Y2186">
            <v>2</v>
          </cell>
          <cell r="Z2186">
            <v>650</v>
          </cell>
          <cell r="AA2186">
            <v>0</v>
          </cell>
        </row>
        <row r="2187">
          <cell r="I2187">
            <v>2860</v>
          </cell>
          <cell r="J2187">
            <v>30307.033536800001</v>
          </cell>
          <cell r="P2187">
            <v>3</v>
          </cell>
          <cell r="Q2187">
            <v>1</v>
          </cell>
          <cell r="R2187">
            <v>1</v>
          </cell>
          <cell r="V2187">
            <v>1</v>
          </cell>
          <cell r="W2187">
            <v>1</v>
          </cell>
          <cell r="Y2187">
            <v>1</v>
          </cell>
          <cell r="Z2187">
            <v>364</v>
          </cell>
          <cell r="AA2187">
            <v>1</v>
          </cell>
        </row>
        <row r="2188">
          <cell r="I2188">
            <v>2861</v>
          </cell>
          <cell r="J2188">
            <v>13438.948675899999</v>
          </cell>
          <cell r="P2188">
            <v>4</v>
          </cell>
          <cell r="Q2188">
            <v>1</v>
          </cell>
          <cell r="R2188">
            <v>1</v>
          </cell>
          <cell r="V2188">
            <v>1</v>
          </cell>
          <cell r="W2188">
            <v>5</v>
          </cell>
          <cell r="Y2188">
            <v>8</v>
          </cell>
          <cell r="Z2188">
            <v>364</v>
          </cell>
          <cell r="AA2188">
            <v>0.25</v>
          </cell>
        </row>
        <row r="2189">
          <cell r="I2189">
            <v>2862</v>
          </cell>
          <cell r="J2189">
            <v>20608.181159799999</v>
          </cell>
          <cell r="P2189">
            <v>7</v>
          </cell>
          <cell r="Q2189">
            <v>1</v>
          </cell>
          <cell r="R2189">
            <v>1</v>
          </cell>
          <cell r="V2189">
            <v>1</v>
          </cell>
          <cell r="W2189">
            <v>5</v>
          </cell>
          <cell r="Y2189">
            <v>5</v>
          </cell>
          <cell r="Z2189">
            <v>156</v>
          </cell>
          <cell r="AA2189">
            <v>1</v>
          </cell>
        </row>
        <row r="2190">
          <cell r="I2190">
            <v>2863</v>
          </cell>
          <cell r="J2190">
            <v>4756.6904849000002</v>
          </cell>
          <cell r="P2190">
            <v>3</v>
          </cell>
          <cell r="Q2190">
            <v>1</v>
          </cell>
          <cell r="R2190">
            <v>1</v>
          </cell>
          <cell r="V2190">
            <v>1</v>
          </cell>
          <cell r="W2190">
            <v>5</v>
          </cell>
          <cell r="Y2190">
            <v>5</v>
          </cell>
          <cell r="Z2190">
            <v>364</v>
          </cell>
          <cell r="AA2190">
            <v>1</v>
          </cell>
        </row>
        <row r="2191">
          <cell r="I2191">
            <v>2864</v>
          </cell>
          <cell r="J2191">
            <v>29605.975437599998</v>
          </cell>
          <cell r="P2191">
            <v>1</v>
          </cell>
          <cell r="Q2191">
            <v>1</v>
          </cell>
          <cell r="R2191">
            <v>1</v>
          </cell>
          <cell r="V2191">
            <v>1</v>
          </cell>
          <cell r="W2191">
            <v>5</v>
          </cell>
          <cell r="Y2191">
            <v>1</v>
          </cell>
          <cell r="Z2191">
            <v>364</v>
          </cell>
          <cell r="AA2191">
            <v>1</v>
          </cell>
        </row>
        <row r="2192">
          <cell r="I2192">
            <v>2867</v>
          </cell>
          <cell r="J2192">
            <v>28107.329489799999</v>
          </cell>
          <cell r="P2192">
            <v>1</v>
          </cell>
          <cell r="Q2192">
            <v>1</v>
          </cell>
          <cell r="R2192">
            <v>1</v>
          </cell>
          <cell r="V2192">
            <v>1</v>
          </cell>
          <cell r="W2192">
            <v>1</v>
          </cell>
          <cell r="Y2192">
            <v>1</v>
          </cell>
          <cell r="Z2192">
            <v>364</v>
          </cell>
          <cell r="AA2192">
            <v>1</v>
          </cell>
        </row>
        <row r="2193">
          <cell r="I2193">
            <v>2868</v>
          </cell>
          <cell r="J2193">
            <v>13303.094469</v>
          </cell>
          <cell r="P2193">
            <v>1</v>
          </cell>
          <cell r="Q2193">
            <v>1</v>
          </cell>
          <cell r="R2193">
            <v>1</v>
          </cell>
          <cell r="V2193">
            <v>1</v>
          </cell>
          <cell r="W2193">
            <v>5</v>
          </cell>
          <cell r="Y2193">
            <v>3</v>
          </cell>
          <cell r="Z2193">
            <v>156</v>
          </cell>
          <cell r="AA2193">
            <v>1</v>
          </cell>
        </row>
        <row r="2194">
          <cell r="I2194">
            <v>2871</v>
          </cell>
          <cell r="J2194">
            <v>28979.490961</v>
          </cell>
          <cell r="P2194">
            <v>6</v>
          </cell>
          <cell r="Q2194">
            <v>1</v>
          </cell>
          <cell r="R2194">
            <v>1</v>
          </cell>
          <cell r="V2194">
            <v>1</v>
          </cell>
          <cell r="W2194">
            <v>5</v>
          </cell>
          <cell r="Y2194">
            <v>5</v>
          </cell>
          <cell r="Z2194">
            <v>156</v>
          </cell>
          <cell r="AA2194">
            <v>1</v>
          </cell>
        </row>
        <row r="2195">
          <cell r="I2195">
            <v>2872</v>
          </cell>
          <cell r="J2195">
            <v>29248.476332400001</v>
          </cell>
          <cell r="P2195">
            <v>12</v>
          </cell>
          <cell r="Q2195">
            <v>1</v>
          </cell>
          <cell r="R2195">
            <v>1</v>
          </cell>
          <cell r="V2195">
            <v>1</v>
          </cell>
          <cell r="W2195">
            <v>5</v>
          </cell>
          <cell r="Y2195">
            <v>1</v>
          </cell>
          <cell r="Z2195">
            <v>364</v>
          </cell>
          <cell r="AA2195">
            <v>1</v>
          </cell>
        </row>
        <row r="2196">
          <cell r="I2196">
            <v>2873</v>
          </cell>
          <cell r="J2196">
            <v>22667.162244499999</v>
          </cell>
          <cell r="P2196">
            <v>5</v>
          </cell>
          <cell r="Q2196">
            <v>1</v>
          </cell>
          <cell r="R2196">
            <v>1</v>
          </cell>
          <cell r="V2196">
            <v>1</v>
          </cell>
          <cell r="W2196">
            <v>1</v>
          </cell>
          <cell r="Y2196">
            <v>1</v>
          </cell>
          <cell r="Z2196">
            <v>156</v>
          </cell>
          <cell r="AA2196">
            <v>1</v>
          </cell>
        </row>
        <row r="2197">
          <cell r="I2197">
            <v>2874</v>
          </cell>
          <cell r="J2197">
            <v>27784.543633000001</v>
          </cell>
          <cell r="P2197">
            <v>4</v>
          </cell>
          <cell r="Q2197">
            <v>1</v>
          </cell>
          <cell r="R2197">
            <v>1</v>
          </cell>
          <cell r="V2197">
            <v>1</v>
          </cell>
          <cell r="W2197">
            <v>5</v>
          </cell>
          <cell r="Y2197">
            <v>5</v>
          </cell>
          <cell r="Z2197">
            <v>650</v>
          </cell>
          <cell r="AA2197">
            <v>1</v>
          </cell>
        </row>
        <row r="2198">
          <cell r="I2198">
            <v>2875</v>
          </cell>
          <cell r="J2198">
            <v>30843.847768700001</v>
          </cell>
          <cell r="P2198">
            <v>8</v>
          </cell>
          <cell r="Q2198">
            <v>1</v>
          </cell>
          <cell r="R2198">
            <v>1</v>
          </cell>
          <cell r="V2198">
            <v>1</v>
          </cell>
          <cell r="W2198">
            <v>1</v>
          </cell>
          <cell r="Y2198">
            <v>1</v>
          </cell>
          <cell r="Z2198">
            <v>364</v>
          </cell>
          <cell r="AA2198">
            <v>1</v>
          </cell>
        </row>
        <row r="2199">
          <cell r="I2199">
            <v>2876</v>
          </cell>
          <cell r="J2199">
            <v>6144.3558413000001</v>
          </cell>
          <cell r="P2199">
            <v>5</v>
          </cell>
          <cell r="Q2199">
            <v>1</v>
          </cell>
          <cell r="R2199">
            <v>1</v>
          </cell>
          <cell r="V2199">
            <v>0</v>
          </cell>
          <cell r="W2199">
            <v>99</v>
          </cell>
          <cell r="Y2199">
            <v>1</v>
          </cell>
          <cell r="Z2199">
            <v>364</v>
          </cell>
          <cell r="AA2199">
            <v>0</v>
          </cell>
        </row>
        <row r="2200">
          <cell r="I2200">
            <v>2878</v>
          </cell>
          <cell r="J2200">
            <v>25091.815332499998</v>
          </cell>
          <cell r="P2200">
            <v>9</v>
          </cell>
          <cell r="Q2200">
            <v>1</v>
          </cell>
          <cell r="R2200">
            <v>1</v>
          </cell>
          <cell r="V2200">
            <v>1</v>
          </cell>
          <cell r="W2200">
            <v>5</v>
          </cell>
          <cell r="Y2200">
            <v>5</v>
          </cell>
          <cell r="Z2200">
            <v>364</v>
          </cell>
          <cell r="AA2200">
            <v>1</v>
          </cell>
        </row>
        <row r="2201">
          <cell r="I2201">
            <v>2880</v>
          </cell>
          <cell r="J2201">
            <v>27601.009912900001</v>
          </cell>
          <cell r="P2201">
            <v>8</v>
          </cell>
          <cell r="Q2201">
            <v>1</v>
          </cell>
          <cell r="R2201">
            <v>1</v>
          </cell>
          <cell r="V2201">
            <v>1</v>
          </cell>
          <cell r="W2201">
            <v>5</v>
          </cell>
          <cell r="Y2201">
            <v>5</v>
          </cell>
          <cell r="Z2201">
            <v>364</v>
          </cell>
          <cell r="AA2201">
            <v>1</v>
          </cell>
        </row>
        <row r="2202">
          <cell r="I2202">
            <v>2881</v>
          </cell>
          <cell r="J2202">
            <v>24610.648156800002</v>
          </cell>
          <cell r="P2202">
            <v>4</v>
          </cell>
          <cell r="Q2202">
            <v>1</v>
          </cell>
          <cell r="R2202">
            <v>1</v>
          </cell>
          <cell r="V2202">
            <v>1</v>
          </cell>
          <cell r="W2202">
            <v>5</v>
          </cell>
          <cell r="Y2202">
            <v>1</v>
          </cell>
          <cell r="Z2202">
            <v>156</v>
          </cell>
          <cell r="AA2202">
            <v>1</v>
          </cell>
        </row>
        <row r="2203">
          <cell r="I2203">
            <v>2882</v>
          </cell>
          <cell r="J2203">
            <v>20564.2788716</v>
          </cell>
          <cell r="P2203">
            <v>9</v>
          </cell>
          <cell r="Q2203">
            <v>1</v>
          </cell>
          <cell r="R2203">
            <v>1</v>
          </cell>
          <cell r="V2203">
            <v>0</v>
          </cell>
          <cell r="W2203">
            <v>99</v>
          </cell>
          <cell r="Y2203">
            <v>1</v>
          </cell>
          <cell r="Z2203">
            <v>650</v>
          </cell>
          <cell r="AA2203">
            <v>0</v>
          </cell>
        </row>
        <row r="2204">
          <cell r="I2204">
            <v>2883</v>
          </cell>
          <cell r="J2204">
            <v>19531.279560800001</v>
          </cell>
          <cell r="P2204">
            <v>5</v>
          </cell>
          <cell r="Q2204">
            <v>1</v>
          </cell>
          <cell r="R2204">
            <v>1</v>
          </cell>
          <cell r="V2204">
            <v>1</v>
          </cell>
          <cell r="W2204">
            <v>5</v>
          </cell>
          <cell r="Y2204">
            <v>1</v>
          </cell>
          <cell r="Z2204">
            <v>156</v>
          </cell>
          <cell r="AA2204">
            <v>1</v>
          </cell>
        </row>
        <row r="2205">
          <cell r="I2205">
            <v>2884</v>
          </cell>
          <cell r="J2205">
            <v>34666.088391999998</v>
          </cell>
          <cell r="P2205">
            <v>8</v>
          </cell>
          <cell r="Q2205">
            <v>1</v>
          </cell>
          <cell r="R2205">
            <v>1</v>
          </cell>
          <cell r="V2205">
            <v>1</v>
          </cell>
          <cell r="W2205">
            <v>5</v>
          </cell>
          <cell r="Y2205">
            <v>5</v>
          </cell>
          <cell r="Z2205">
            <v>364</v>
          </cell>
          <cell r="AA2205">
            <v>0.75</v>
          </cell>
        </row>
        <row r="2206">
          <cell r="I2206">
            <v>2885</v>
          </cell>
          <cell r="J2206">
            <v>36649.418249100003</v>
          </cell>
          <cell r="P2206">
            <v>1</v>
          </cell>
          <cell r="Q2206">
            <v>1</v>
          </cell>
          <cell r="R2206">
            <v>1</v>
          </cell>
          <cell r="V2206">
            <v>1</v>
          </cell>
          <cell r="W2206">
            <v>5</v>
          </cell>
          <cell r="Y2206">
            <v>2</v>
          </cell>
          <cell r="Z2206">
            <v>156</v>
          </cell>
          <cell r="AA2206">
            <v>0.25</v>
          </cell>
        </row>
        <row r="2207">
          <cell r="I2207">
            <v>2886</v>
          </cell>
          <cell r="J2207">
            <v>20537.7278816</v>
          </cell>
          <cell r="P2207">
            <v>10</v>
          </cell>
          <cell r="Q2207">
            <v>1</v>
          </cell>
          <cell r="R2207">
            <v>1</v>
          </cell>
          <cell r="V2207">
            <v>1</v>
          </cell>
          <cell r="W2207">
            <v>5</v>
          </cell>
          <cell r="Y2207">
            <v>5</v>
          </cell>
          <cell r="Z2207">
            <v>650</v>
          </cell>
          <cell r="AA2207">
            <v>1</v>
          </cell>
        </row>
        <row r="2208">
          <cell r="I2208">
            <v>2887</v>
          </cell>
          <cell r="J2208">
            <v>30923.8123352</v>
          </cell>
          <cell r="P2208">
            <v>3</v>
          </cell>
          <cell r="Q2208">
            <v>1</v>
          </cell>
          <cell r="R2208">
            <v>1</v>
          </cell>
          <cell r="V2208">
            <v>1</v>
          </cell>
          <cell r="W2208">
            <v>5</v>
          </cell>
          <cell r="Y2208">
            <v>5</v>
          </cell>
          <cell r="Z2208">
            <v>156</v>
          </cell>
          <cell r="AA2208">
            <v>1</v>
          </cell>
        </row>
        <row r="2209">
          <cell r="I2209">
            <v>2888</v>
          </cell>
          <cell r="J2209">
            <v>29546.8944973</v>
          </cell>
          <cell r="P2209">
            <v>10</v>
          </cell>
          <cell r="Q2209">
            <v>1</v>
          </cell>
          <cell r="R2209">
            <v>1</v>
          </cell>
          <cell r="V2209">
            <v>1</v>
          </cell>
          <cell r="W2209">
            <v>5</v>
          </cell>
          <cell r="Y2209">
            <v>5</v>
          </cell>
          <cell r="Z2209">
            <v>364</v>
          </cell>
          <cell r="AA2209">
            <v>1</v>
          </cell>
        </row>
        <row r="2210">
          <cell r="I2210">
            <v>2889</v>
          </cell>
          <cell r="J2210">
            <v>30842.501128299999</v>
          </cell>
          <cell r="P2210">
            <v>1</v>
          </cell>
          <cell r="Q2210">
            <v>1</v>
          </cell>
          <cell r="R2210">
            <v>1</v>
          </cell>
          <cell r="V2210">
            <v>1</v>
          </cell>
          <cell r="W2210">
            <v>1</v>
          </cell>
          <cell r="Y2210">
            <v>1</v>
          </cell>
          <cell r="Z2210">
            <v>364</v>
          </cell>
          <cell r="AA2210">
            <v>1</v>
          </cell>
        </row>
        <row r="2211">
          <cell r="I2211">
            <v>2890</v>
          </cell>
          <cell r="J2211">
            <v>37178.379368599999</v>
          </cell>
          <cell r="P2211">
            <v>3</v>
          </cell>
          <cell r="Q2211">
            <v>1</v>
          </cell>
          <cell r="R2211">
            <v>1</v>
          </cell>
          <cell r="V2211">
            <v>1</v>
          </cell>
          <cell r="W2211">
            <v>5</v>
          </cell>
          <cell r="Y2211">
            <v>1</v>
          </cell>
          <cell r="Z2211">
            <v>31.2</v>
          </cell>
          <cell r="AA2211">
            <v>1</v>
          </cell>
        </row>
        <row r="2212">
          <cell r="I2212">
            <v>2892</v>
          </cell>
          <cell r="J2212">
            <v>21358.4176721</v>
          </cell>
          <cell r="P2212">
            <v>9</v>
          </cell>
          <cell r="Q2212">
            <v>1</v>
          </cell>
          <cell r="R2212">
            <v>1</v>
          </cell>
          <cell r="V2212">
            <v>1</v>
          </cell>
          <cell r="W2212">
            <v>5</v>
          </cell>
          <cell r="Y2212">
            <v>1</v>
          </cell>
          <cell r="Z2212">
            <v>364</v>
          </cell>
          <cell r="AA2212">
            <v>0.75</v>
          </cell>
        </row>
        <row r="2213">
          <cell r="I2213">
            <v>2894</v>
          </cell>
          <cell r="J2213">
            <v>36690.264259900003</v>
          </cell>
          <cell r="P2213">
            <v>1</v>
          </cell>
          <cell r="Q2213">
            <v>1</v>
          </cell>
          <cell r="R2213">
            <v>1</v>
          </cell>
          <cell r="V2213">
            <v>1</v>
          </cell>
          <cell r="W2213">
            <v>5</v>
          </cell>
          <cell r="Y2213">
            <v>1</v>
          </cell>
          <cell r="Z2213">
            <v>156</v>
          </cell>
          <cell r="AA2213">
            <v>1</v>
          </cell>
        </row>
        <row r="2214">
          <cell r="I2214">
            <v>2895</v>
          </cell>
          <cell r="J2214">
            <v>36231.931458699997</v>
          </cell>
          <cell r="P2214">
            <v>6</v>
          </cell>
          <cell r="Q2214">
            <v>1</v>
          </cell>
          <cell r="R2214">
            <v>1</v>
          </cell>
          <cell r="V2214">
            <v>1</v>
          </cell>
          <cell r="W2214">
            <v>1</v>
          </cell>
          <cell r="Y2214">
            <v>1</v>
          </cell>
          <cell r="Z2214">
            <v>156</v>
          </cell>
          <cell r="AA2214">
            <v>1</v>
          </cell>
        </row>
        <row r="2215">
          <cell r="I2215">
            <v>2896</v>
          </cell>
          <cell r="J2215">
            <v>34281.694646600001</v>
          </cell>
          <cell r="P2215">
            <v>9</v>
          </cell>
          <cell r="Q2215">
            <v>1</v>
          </cell>
          <cell r="R2215">
            <v>1</v>
          </cell>
          <cell r="V2215">
            <v>1</v>
          </cell>
          <cell r="W2215">
            <v>5</v>
          </cell>
          <cell r="Y2215">
            <v>1</v>
          </cell>
          <cell r="Z2215">
            <v>364</v>
          </cell>
          <cell r="AA2215">
            <v>1</v>
          </cell>
        </row>
        <row r="2216">
          <cell r="I2216">
            <v>2897</v>
          </cell>
          <cell r="J2216">
            <v>27556.400422300001</v>
          </cell>
          <cell r="P2216">
            <v>7</v>
          </cell>
          <cell r="Q2216">
            <v>1</v>
          </cell>
          <cell r="R2216">
            <v>1</v>
          </cell>
          <cell r="V2216">
            <v>1</v>
          </cell>
          <cell r="W2216">
            <v>5</v>
          </cell>
          <cell r="Y2216">
            <v>5</v>
          </cell>
          <cell r="Z2216">
            <v>364</v>
          </cell>
          <cell r="AA2216">
            <v>0.75</v>
          </cell>
        </row>
        <row r="2217">
          <cell r="I2217">
            <v>2899</v>
          </cell>
          <cell r="J2217">
            <v>29553.203062100001</v>
          </cell>
          <cell r="P2217">
            <v>5</v>
          </cell>
          <cell r="Q2217">
            <v>1</v>
          </cell>
          <cell r="R2217">
            <v>1</v>
          </cell>
          <cell r="V2217">
            <v>1</v>
          </cell>
          <cell r="W2217">
            <v>5</v>
          </cell>
          <cell r="Y2217">
            <v>1</v>
          </cell>
          <cell r="Z2217">
            <v>156</v>
          </cell>
          <cell r="AA2217">
            <v>1</v>
          </cell>
        </row>
        <row r="2218">
          <cell r="I2218">
            <v>2900</v>
          </cell>
          <cell r="J2218">
            <v>4997.0665417</v>
          </cell>
          <cell r="P2218">
            <v>2</v>
          </cell>
          <cell r="Q2218">
            <v>1</v>
          </cell>
          <cell r="R2218">
            <v>1</v>
          </cell>
          <cell r="V2218">
            <v>1</v>
          </cell>
          <cell r="W2218">
            <v>5</v>
          </cell>
          <cell r="Y2218">
            <v>5</v>
          </cell>
          <cell r="Z2218">
            <v>364</v>
          </cell>
          <cell r="AA2218">
            <v>1</v>
          </cell>
        </row>
        <row r="2219">
          <cell r="I2219">
            <v>2902</v>
          </cell>
          <cell r="J2219">
            <v>27419.364872999999</v>
          </cell>
          <cell r="P2219">
            <v>3</v>
          </cell>
          <cell r="Q2219">
            <v>1</v>
          </cell>
          <cell r="R2219">
            <v>1</v>
          </cell>
          <cell r="V2219">
            <v>1</v>
          </cell>
          <cell r="W2219">
            <v>5</v>
          </cell>
          <cell r="Y2219">
            <v>1</v>
          </cell>
          <cell r="Z2219">
            <v>156</v>
          </cell>
          <cell r="AA2219">
            <v>1</v>
          </cell>
        </row>
        <row r="2220">
          <cell r="I2220">
            <v>2903</v>
          </cell>
          <cell r="J2220">
            <v>24398.349216499999</v>
          </cell>
          <cell r="P2220">
            <v>5</v>
          </cell>
          <cell r="Q2220">
            <v>1</v>
          </cell>
          <cell r="R2220">
            <v>1</v>
          </cell>
          <cell r="V2220">
            <v>1</v>
          </cell>
          <cell r="W2220">
            <v>5</v>
          </cell>
          <cell r="Y2220">
            <v>1</v>
          </cell>
          <cell r="Z2220">
            <v>650</v>
          </cell>
          <cell r="AA2220">
            <v>1</v>
          </cell>
        </row>
        <row r="2221">
          <cell r="I2221">
            <v>2904</v>
          </cell>
          <cell r="J2221">
            <v>30073.101243699999</v>
          </cell>
          <cell r="P2221">
            <v>9</v>
          </cell>
          <cell r="Q2221">
            <v>1</v>
          </cell>
          <cell r="R2221">
            <v>1</v>
          </cell>
          <cell r="V2221">
            <v>1</v>
          </cell>
          <cell r="W2221">
            <v>5</v>
          </cell>
          <cell r="Y2221">
            <v>5</v>
          </cell>
          <cell r="Z2221">
            <v>156</v>
          </cell>
          <cell r="AA2221">
            <v>1</v>
          </cell>
        </row>
        <row r="2222">
          <cell r="I2222">
            <v>2905</v>
          </cell>
          <cell r="J2222">
            <v>28858.125322100001</v>
          </cell>
          <cell r="P2222">
            <v>1</v>
          </cell>
          <cell r="Q2222">
            <v>1</v>
          </cell>
          <cell r="R2222">
            <v>1</v>
          </cell>
          <cell r="V2222">
            <v>1</v>
          </cell>
          <cell r="W2222">
            <v>5</v>
          </cell>
          <cell r="Y2222">
            <v>1</v>
          </cell>
          <cell r="Z2222">
            <v>156</v>
          </cell>
          <cell r="AA2222">
            <v>1</v>
          </cell>
        </row>
        <row r="2223">
          <cell r="I2223">
            <v>2910</v>
          </cell>
          <cell r="J2223">
            <v>4997.0665417</v>
          </cell>
          <cell r="P2223">
            <v>1</v>
          </cell>
          <cell r="Q2223">
            <v>1</v>
          </cell>
          <cell r="R2223">
            <v>1</v>
          </cell>
          <cell r="V2223">
            <v>1</v>
          </cell>
          <cell r="W2223">
            <v>5</v>
          </cell>
          <cell r="Y2223">
            <v>1</v>
          </cell>
          <cell r="Z2223">
            <v>1014</v>
          </cell>
          <cell r="AA2223">
            <v>1</v>
          </cell>
        </row>
        <row r="2224">
          <cell r="I2224">
            <v>2911</v>
          </cell>
          <cell r="J2224">
            <v>4699.5946308000002</v>
          </cell>
          <cell r="P2224">
            <v>10</v>
          </cell>
          <cell r="Q2224">
            <v>1</v>
          </cell>
          <cell r="R2224">
            <v>1</v>
          </cell>
          <cell r="V2224">
            <v>1</v>
          </cell>
          <cell r="W2224">
            <v>5</v>
          </cell>
          <cell r="Y2224">
            <v>1</v>
          </cell>
          <cell r="Z2224">
            <v>1014</v>
          </cell>
          <cell r="AA2224">
            <v>1</v>
          </cell>
        </row>
        <row r="2225">
          <cell r="I2225">
            <v>2912</v>
          </cell>
          <cell r="J2225">
            <v>29947.2692174</v>
          </cell>
          <cell r="P2225">
            <v>7</v>
          </cell>
          <cell r="Q2225">
            <v>1</v>
          </cell>
          <cell r="R2225">
            <v>1</v>
          </cell>
          <cell r="V2225">
            <v>1</v>
          </cell>
          <cell r="W2225">
            <v>5</v>
          </cell>
          <cell r="Y2225">
            <v>5</v>
          </cell>
          <cell r="Z2225">
            <v>156</v>
          </cell>
          <cell r="AA2225">
            <v>0.25</v>
          </cell>
        </row>
        <row r="2226">
          <cell r="I2226">
            <v>2914</v>
          </cell>
          <cell r="J2226">
            <v>24024.8610677</v>
          </cell>
          <cell r="P2226">
            <v>7</v>
          </cell>
          <cell r="Q2226">
            <v>1</v>
          </cell>
          <cell r="R2226">
            <v>1</v>
          </cell>
          <cell r="V2226">
            <v>1</v>
          </cell>
          <cell r="W2226">
            <v>5</v>
          </cell>
          <cell r="Y2226">
            <v>1</v>
          </cell>
          <cell r="Z2226">
            <v>156</v>
          </cell>
          <cell r="AA2226">
            <v>1</v>
          </cell>
        </row>
        <row r="2227">
          <cell r="I2227">
            <v>2915</v>
          </cell>
          <cell r="J2227">
            <v>32056.755242899999</v>
          </cell>
          <cell r="P2227">
            <v>9</v>
          </cell>
          <cell r="Q2227">
            <v>1</v>
          </cell>
          <cell r="R2227">
            <v>1</v>
          </cell>
          <cell r="V2227">
            <v>1</v>
          </cell>
          <cell r="W2227">
            <v>5</v>
          </cell>
          <cell r="Y2227">
            <v>5</v>
          </cell>
          <cell r="Z2227">
            <v>364</v>
          </cell>
          <cell r="AA2227">
            <v>1</v>
          </cell>
        </row>
        <row r="2228">
          <cell r="I2228">
            <v>2916</v>
          </cell>
          <cell r="J2228">
            <v>14588.2984947</v>
          </cell>
          <cell r="P2228">
            <v>3</v>
          </cell>
          <cell r="Q2228">
            <v>1</v>
          </cell>
          <cell r="R2228">
            <v>1</v>
          </cell>
          <cell r="V2228">
            <v>1</v>
          </cell>
          <cell r="W2228">
            <v>5</v>
          </cell>
          <cell r="Y2228">
            <v>3</v>
          </cell>
          <cell r="Z2228">
            <v>364</v>
          </cell>
          <cell r="AA2228">
            <v>1</v>
          </cell>
        </row>
        <row r="2229">
          <cell r="I2229">
            <v>2917</v>
          </cell>
          <cell r="J2229">
            <v>19271.2933663</v>
          </cell>
          <cell r="P2229">
            <v>7</v>
          </cell>
          <cell r="Q2229">
            <v>1</v>
          </cell>
          <cell r="R2229">
            <v>1</v>
          </cell>
          <cell r="V2229">
            <v>1</v>
          </cell>
          <cell r="W2229">
            <v>5</v>
          </cell>
          <cell r="Y2229">
            <v>5</v>
          </cell>
          <cell r="Z2229">
            <v>650</v>
          </cell>
          <cell r="AA2229">
            <v>0.75</v>
          </cell>
        </row>
        <row r="2230">
          <cell r="I2230">
            <v>2920</v>
          </cell>
          <cell r="J2230">
            <v>19922.766685800001</v>
          </cell>
          <cell r="P2230">
            <v>6</v>
          </cell>
          <cell r="Q2230">
            <v>1</v>
          </cell>
          <cell r="R2230">
            <v>1</v>
          </cell>
          <cell r="V2230">
            <v>1</v>
          </cell>
          <cell r="W2230">
            <v>5</v>
          </cell>
          <cell r="Y2230">
            <v>5</v>
          </cell>
          <cell r="Z2230">
            <v>156</v>
          </cell>
          <cell r="AA2230">
            <v>1</v>
          </cell>
        </row>
        <row r="2231">
          <cell r="I2231">
            <v>2921</v>
          </cell>
          <cell r="J2231">
            <v>37371.032071499998</v>
          </cell>
          <cell r="P2231">
            <v>1</v>
          </cell>
          <cell r="Q2231">
            <v>1</v>
          </cell>
          <cell r="R2231">
            <v>1</v>
          </cell>
          <cell r="V2231">
            <v>1</v>
          </cell>
          <cell r="W2231">
            <v>1</v>
          </cell>
          <cell r="Y2231">
            <v>1</v>
          </cell>
          <cell r="Z2231">
            <v>156</v>
          </cell>
          <cell r="AA2231">
            <v>1</v>
          </cell>
        </row>
        <row r="2232">
          <cell r="I2232">
            <v>2924</v>
          </cell>
          <cell r="J2232">
            <v>27075.057486199999</v>
          </cell>
          <cell r="P2232">
            <v>5</v>
          </cell>
          <cell r="Q2232">
            <v>1</v>
          </cell>
          <cell r="R2232">
            <v>1</v>
          </cell>
          <cell r="V2232">
            <v>1</v>
          </cell>
          <cell r="W2232">
            <v>5</v>
          </cell>
          <cell r="Y2232">
            <v>5</v>
          </cell>
          <cell r="Z2232">
            <v>156</v>
          </cell>
          <cell r="AA2232">
            <v>1</v>
          </cell>
        </row>
        <row r="2233">
          <cell r="I2233">
            <v>2926</v>
          </cell>
          <cell r="J2233">
            <v>30196.225247499999</v>
          </cell>
          <cell r="P2233">
            <v>2</v>
          </cell>
          <cell r="Q2233">
            <v>1</v>
          </cell>
          <cell r="R2233">
            <v>1</v>
          </cell>
          <cell r="V2233">
            <v>1</v>
          </cell>
          <cell r="W2233">
            <v>1</v>
          </cell>
          <cell r="Y2233">
            <v>1</v>
          </cell>
          <cell r="Z2233">
            <v>156</v>
          </cell>
          <cell r="AA2233">
            <v>0.75</v>
          </cell>
        </row>
        <row r="2234">
          <cell r="I2234">
            <v>2927</v>
          </cell>
          <cell r="J2234">
            <v>28672.925507600001</v>
          </cell>
          <cell r="P2234">
            <v>8</v>
          </cell>
          <cell r="Q2234">
            <v>1</v>
          </cell>
          <cell r="R2234">
            <v>1</v>
          </cell>
          <cell r="V2234">
            <v>1</v>
          </cell>
          <cell r="W2234">
            <v>5</v>
          </cell>
          <cell r="Y2234">
            <v>5</v>
          </cell>
          <cell r="Z2234">
            <v>364</v>
          </cell>
          <cell r="AA2234">
            <v>1</v>
          </cell>
        </row>
        <row r="2235">
          <cell r="I2235">
            <v>2928</v>
          </cell>
          <cell r="J2235">
            <v>34117.6775414</v>
          </cell>
          <cell r="P2235">
            <v>4</v>
          </cell>
          <cell r="Q2235">
            <v>1</v>
          </cell>
          <cell r="R2235">
            <v>1</v>
          </cell>
          <cell r="V2235">
            <v>1</v>
          </cell>
          <cell r="W2235">
            <v>5</v>
          </cell>
          <cell r="Y2235">
            <v>1</v>
          </cell>
          <cell r="Z2235">
            <v>364</v>
          </cell>
          <cell r="AA2235">
            <v>1</v>
          </cell>
        </row>
        <row r="2236">
          <cell r="I2236">
            <v>2930</v>
          </cell>
          <cell r="J2236">
            <v>26026.433989900001</v>
          </cell>
          <cell r="P2236">
            <v>5</v>
          </cell>
          <cell r="Q2236">
            <v>1</v>
          </cell>
          <cell r="R2236">
            <v>1</v>
          </cell>
          <cell r="V2236">
            <v>1</v>
          </cell>
          <cell r="W2236">
            <v>5</v>
          </cell>
          <cell r="Y2236">
            <v>5</v>
          </cell>
          <cell r="Z2236">
            <v>650</v>
          </cell>
          <cell r="AA2236">
            <v>1</v>
          </cell>
        </row>
        <row r="2237">
          <cell r="I2237">
            <v>2931</v>
          </cell>
          <cell r="J2237">
            <v>15537.487085500001</v>
          </cell>
          <cell r="P2237">
            <v>2</v>
          </cell>
          <cell r="Q2237">
            <v>1</v>
          </cell>
          <cell r="R2237">
            <v>1</v>
          </cell>
          <cell r="V2237">
            <v>1</v>
          </cell>
          <cell r="W2237">
            <v>5</v>
          </cell>
          <cell r="Y2237">
            <v>5</v>
          </cell>
          <cell r="Z2237">
            <v>650</v>
          </cell>
          <cell r="AA2237">
            <v>0.75</v>
          </cell>
        </row>
        <row r="2238">
          <cell r="I2238">
            <v>2932</v>
          </cell>
          <cell r="J2238">
            <v>37371.032071499998</v>
          </cell>
          <cell r="P2238">
            <v>3</v>
          </cell>
          <cell r="Q2238">
            <v>1</v>
          </cell>
          <cell r="R2238">
            <v>1</v>
          </cell>
          <cell r="V2238">
            <v>0</v>
          </cell>
          <cell r="W2238">
            <v>99</v>
          </cell>
          <cell r="Y2238">
            <v>95</v>
          </cell>
          <cell r="Z2238">
            <v>156</v>
          </cell>
          <cell r="AA2238">
            <v>0</v>
          </cell>
        </row>
        <row r="2239">
          <cell r="I2239">
            <v>2933</v>
          </cell>
          <cell r="J2239">
            <v>13422.9421669</v>
          </cell>
          <cell r="P2239">
            <v>1</v>
          </cell>
          <cell r="Q2239">
            <v>1</v>
          </cell>
          <cell r="R2239">
            <v>1</v>
          </cell>
          <cell r="V2239">
            <v>1</v>
          </cell>
          <cell r="W2239">
            <v>5</v>
          </cell>
          <cell r="Y2239">
            <v>5</v>
          </cell>
          <cell r="Z2239">
            <v>364</v>
          </cell>
          <cell r="AA2239">
            <v>1</v>
          </cell>
        </row>
        <row r="2240">
          <cell r="I2240">
            <v>2934</v>
          </cell>
          <cell r="J2240">
            <v>22667.162244499999</v>
          </cell>
          <cell r="P2240">
            <v>3</v>
          </cell>
          <cell r="Q2240">
            <v>1</v>
          </cell>
          <cell r="R2240">
            <v>1</v>
          </cell>
          <cell r="V2240">
            <v>1</v>
          </cell>
          <cell r="W2240">
            <v>5</v>
          </cell>
          <cell r="Y2240">
            <v>1</v>
          </cell>
          <cell r="Z2240">
            <v>31.2</v>
          </cell>
          <cell r="AA2240">
            <v>1</v>
          </cell>
        </row>
        <row r="2241">
          <cell r="I2241">
            <v>2936</v>
          </cell>
          <cell r="J2241">
            <v>26362.7426122</v>
          </cell>
          <cell r="P2241">
            <v>9</v>
          </cell>
          <cell r="Q2241">
            <v>1</v>
          </cell>
          <cell r="R2241">
            <v>1</v>
          </cell>
          <cell r="V2241">
            <v>1</v>
          </cell>
          <cell r="W2241">
            <v>5</v>
          </cell>
          <cell r="Y2241">
            <v>5</v>
          </cell>
          <cell r="Z2241">
            <v>156</v>
          </cell>
          <cell r="AA2241">
            <v>1</v>
          </cell>
        </row>
        <row r="2242">
          <cell r="I2242">
            <v>2937</v>
          </cell>
          <cell r="J2242">
            <v>20428.682534600001</v>
          </cell>
          <cell r="P2242">
            <v>12</v>
          </cell>
          <cell r="Q2242">
            <v>1</v>
          </cell>
          <cell r="R2242">
            <v>1</v>
          </cell>
          <cell r="V2242">
            <v>1</v>
          </cell>
          <cell r="W2242">
            <v>5</v>
          </cell>
          <cell r="Y2242">
            <v>5</v>
          </cell>
          <cell r="Z2242">
            <v>156</v>
          </cell>
          <cell r="AA2242">
            <v>1</v>
          </cell>
        </row>
        <row r="2243">
          <cell r="I2243">
            <v>2938</v>
          </cell>
          <cell r="J2243">
            <v>31916.178600300002</v>
          </cell>
          <cell r="P2243">
            <v>1</v>
          </cell>
          <cell r="Q2243">
            <v>1</v>
          </cell>
          <cell r="R2243">
            <v>1</v>
          </cell>
          <cell r="V2243">
            <v>1</v>
          </cell>
          <cell r="W2243">
            <v>5</v>
          </cell>
          <cell r="Y2243">
            <v>1</v>
          </cell>
          <cell r="Z2243">
            <v>31.2</v>
          </cell>
          <cell r="AA2243">
            <v>1</v>
          </cell>
        </row>
        <row r="2244">
          <cell r="I2244">
            <v>2939</v>
          </cell>
          <cell r="J2244">
            <v>44111.8557229</v>
          </cell>
          <cell r="P2244">
            <v>2</v>
          </cell>
          <cell r="Q2244">
            <v>1</v>
          </cell>
          <cell r="R2244">
            <v>1</v>
          </cell>
          <cell r="V2244">
            <v>1</v>
          </cell>
          <cell r="W2244">
            <v>1</v>
          </cell>
          <cell r="Y2244">
            <v>1</v>
          </cell>
          <cell r="Z2244">
            <v>156</v>
          </cell>
          <cell r="AA2244">
            <v>1</v>
          </cell>
        </row>
        <row r="2245">
          <cell r="I2245">
            <v>2942</v>
          </cell>
          <cell r="J2245">
            <v>25862.802319999999</v>
          </cell>
          <cell r="P2245">
            <v>3</v>
          </cell>
          <cell r="Q2245">
            <v>1</v>
          </cell>
          <cell r="R2245">
            <v>1</v>
          </cell>
          <cell r="V2245">
            <v>1</v>
          </cell>
          <cell r="W2245">
            <v>5</v>
          </cell>
          <cell r="Y2245">
            <v>1</v>
          </cell>
          <cell r="Z2245">
            <v>31.2</v>
          </cell>
          <cell r="AA2245">
            <v>0.75</v>
          </cell>
        </row>
        <row r="2246">
          <cell r="I2246">
            <v>2943</v>
          </cell>
          <cell r="J2246">
            <v>22696.5321802</v>
          </cell>
          <cell r="P2246">
            <v>8</v>
          </cell>
          <cell r="Q2246">
            <v>1</v>
          </cell>
          <cell r="R2246">
            <v>1</v>
          </cell>
          <cell r="V2246">
            <v>1</v>
          </cell>
          <cell r="W2246">
            <v>5</v>
          </cell>
          <cell r="Y2246">
            <v>5</v>
          </cell>
          <cell r="Z2246">
            <v>364</v>
          </cell>
          <cell r="AA2246">
            <v>1</v>
          </cell>
        </row>
        <row r="2247">
          <cell r="I2247">
            <v>2944</v>
          </cell>
          <cell r="J2247">
            <v>20347.234062899999</v>
          </cell>
          <cell r="P2247">
            <v>2</v>
          </cell>
          <cell r="Q2247">
            <v>1</v>
          </cell>
          <cell r="R2247">
            <v>1</v>
          </cell>
          <cell r="V2247">
            <v>1</v>
          </cell>
          <cell r="W2247">
            <v>5</v>
          </cell>
          <cell r="Y2247">
            <v>5</v>
          </cell>
          <cell r="Z2247">
            <v>156</v>
          </cell>
          <cell r="AA2247">
            <v>1</v>
          </cell>
        </row>
        <row r="2248">
          <cell r="I2248">
            <v>2945</v>
          </cell>
          <cell r="J2248">
            <v>28968.904093500001</v>
          </cell>
          <cell r="P2248">
            <v>12</v>
          </cell>
          <cell r="Q2248">
            <v>1</v>
          </cell>
          <cell r="R2248">
            <v>1</v>
          </cell>
          <cell r="V2248">
            <v>1</v>
          </cell>
          <cell r="W2248">
            <v>5</v>
          </cell>
          <cell r="Y2248">
            <v>5</v>
          </cell>
          <cell r="Z2248">
            <v>156</v>
          </cell>
          <cell r="AA2248">
            <v>0.75</v>
          </cell>
        </row>
        <row r="2249">
          <cell r="I2249">
            <v>2946</v>
          </cell>
          <cell r="J2249">
            <v>17215.834018400001</v>
          </cell>
          <cell r="P2249">
            <v>7</v>
          </cell>
          <cell r="Q2249">
            <v>1</v>
          </cell>
          <cell r="R2249">
            <v>1</v>
          </cell>
          <cell r="V2249">
            <v>1</v>
          </cell>
          <cell r="W2249">
            <v>5</v>
          </cell>
          <cell r="Y2249">
            <v>5</v>
          </cell>
          <cell r="Z2249">
            <v>650</v>
          </cell>
          <cell r="AA2249">
            <v>1</v>
          </cell>
        </row>
        <row r="2250">
          <cell r="I2250">
            <v>2947</v>
          </cell>
          <cell r="J2250">
            <v>25481.6169439</v>
          </cell>
          <cell r="P2250">
            <v>7</v>
          </cell>
          <cell r="Q2250">
            <v>1</v>
          </cell>
          <cell r="R2250">
            <v>1</v>
          </cell>
          <cell r="V2250">
            <v>1</v>
          </cell>
          <cell r="W2250">
            <v>5</v>
          </cell>
          <cell r="Y2250">
            <v>2</v>
          </cell>
          <cell r="Z2250">
            <v>1014</v>
          </cell>
          <cell r="AA2250">
            <v>1</v>
          </cell>
        </row>
        <row r="2251">
          <cell r="I2251">
            <v>2948</v>
          </cell>
          <cell r="J2251">
            <v>29144.4036648</v>
          </cell>
          <cell r="P2251">
            <v>5</v>
          </cell>
          <cell r="Q2251">
            <v>1</v>
          </cell>
          <cell r="R2251">
            <v>1</v>
          </cell>
          <cell r="V2251">
            <v>1</v>
          </cell>
          <cell r="W2251">
            <v>5</v>
          </cell>
          <cell r="Y2251">
            <v>1</v>
          </cell>
          <cell r="Z2251">
            <v>650</v>
          </cell>
          <cell r="AA2251">
            <v>1</v>
          </cell>
        </row>
        <row r="2252">
          <cell r="I2252">
            <v>2949</v>
          </cell>
          <cell r="J2252">
            <v>12080.6479502</v>
          </cell>
          <cell r="P2252">
            <v>4</v>
          </cell>
          <cell r="Q2252">
            <v>1</v>
          </cell>
          <cell r="R2252">
            <v>1</v>
          </cell>
          <cell r="V2252">
            <v>1</v>
          </cell>
          <cell r="W2252">
            <v>5</v>
          </cell>
          <cell r="Y2252">
            <v>3</v>
          </cell>
          <cell r="Z2252">
            <v>364</v>
          </cell>
          <cell r="AA2252">
            <v>1</v>
          </cell>
        </row>
        <row r="2253">
          <cell r="I2253">
            <v>2950</v>
          </cell>
          <cell r="J2253">
            <v>36233.899289100002</v>
          </cell>
          <cell r="P2253">
            <v>6</v>
          </cell>
          <cell r="Q2253">
            <v>1</v>
          </cell>
          <cell r="R2253">
            <v>1</v>
          </cell>
          <cell r="V2253">
            <v>1</v>
          </cell>
          <cell r="W2253">
            <v>5</v>
          </cell>
          <cell r="Y2253">
            <v>5</v>
          </cell>
          <cell r="Z2253">
            <v>364</v>
          </cell>
          <cell r="AA2253">
            <v>1</v>
          </cell>
        </row>
        <row r="2254">
          <cell r="I2254">
            <v>2951</v>
          </cell>
          <cell r="J2254">
            <v>13506.628578100001</v>
          </cell>
          <cell r="P2254">
            <v>3</v>
          </cell>
          <cell r="Q2254">
            <v>1</v>
          </cell>
          <cell r="R2254">
            <v>1</v>
          </cell>
          <cell r="V2254">
            <v>1</v>
          </cell>
          <cell r="W2254">
            <v>1</v>
          </cell>
          <cell r="Y2254">
            <v>1</v>
          </cell>
          <cell r="Z2254">
            <v>364</v>
          </cell>
          <cell r="AA2254">
            <v>0.75</v>
          </cell>
        </row>
        <row r="2255">
          <cell r="I2255">
            <v>2952</v>
          </cell>
          <cell r="J2255">
            <v>23520.9745301</v>
          </cell>
          <cell r="P2255">
            <v>5</v>
          </cell>
          <cell r="Q2255">
            <v>1</v>
          </cell>
          <cell r="R2255">
            <v>1</v>
          </cell>
          <cell r="V2255">
            <v>1</v>
          </cell>
          <cell r="W2255">
            <v>5</v>
          </cell>
          <cell r="Y2255">
            <v>2</v>
          </cell>
          <cell r="Z2255">
            <v>364</v>
          </cell>
          <cell r="AA2255">
            <v>1</v>
          </cell>
        </row>
        <row r="2256">
          <cell r="I2256">
            <v>2953</v>
          </cell>
          <cell r="J2256">
            <v>42692.558232700001</v>
          </cell>
          <cell r="P2256">
            <v>6</v>
          </cell>
          <cell r="Q2256">
            <v>1</v>
          </cell>
          <cell r="R2256">
            <v>1</v>
          </cell>
          <cell r="V2256">
            <v>1</v>
          </cell>
          <cell r="W2256">
            <v>5</v>
          </cell>
          <cell r="Y2256">
            <v>5</v>
          </cell>
          <cell r="Z2256">
            <v>156</v>
          </cell>
          <cell r="AA2256">
            <v>0.75</v>
          </cell>
        </row>
        <row r="2257">
          <cell r="I2257">
            <v>2955</v>
          </cell>
          <cell r="J2257">
            <v>26739.4193696</v>
          </cell>
          <cell r="P2257">
            <v>2</v>
          </cell>
          <cell r="Q2257">
            <v>1</v>
          </cell>
          <cell r="R2257">
            <v>1</v>
          </cell>
          <cell r="V2257">
            <v>1</v>
          </cell>
          <cell r="W2257">
            <v>5</v>
          </cell>
          <cell r="Y2257">
            <v>5</v>
          </cell>
          <cell r="Z2257">
            <v>156</v>
          </cell>
          <cell r="AA2257">
            <v>1</v>
          </cell>
        </row>
        <row r="2258">
          <cell r="I2258">
            <v>2956</v>
          </cell>
          <cell r="J2258">
            <v>28333.537114800001</v>
          </cell>
          <cell r="P2258">
            <v>5</v>
          </cell>
          <cell r="Q2258">
            <v>1</v>
          </cell>
          <cell r="R2258">
            <v>1</v>
          </cell>
          <cell r="V2258">
            <v>1</v>
          </cell>
          <cell r="W2258">
            <v>1</v>
          </cell>
          <cell r="Y2258">
            <v>1</v>
          </cell>
          <cell r="Z2258">
            <v>156</v>
          </cell>
          <cell r="AA2258">
            <v>1</v>
          </cell>
        </row>
        <row r="2259">
          <cell r="I2259">
            <v>2957</v>
          </cell>
          <cell r="J2259">
            <v>36752.874409099997</v>
          </cell>
          <cell r="P2259">
            <v>7</v>
          </cell>
          <cell r="Q2259">
            <v>1</v>
          </cell>
          <cell r="R2259">
            <v>1</v>
          </cell>
          <cell r="V2259">
            <v>1</v>
          </cell>
          <cell r="W2259">
            <v>2</v>
          </cell>
          <cell r="Y2259">
            <v>2</v>
          </cell>
          <cell r="Z2259">
            <v>364</v>
          </cell>
          <cell r="AA2259">
            <v>1</v>
          </cell>
        </row>
        <row r="2260">
          <cell r="I2260">
            <v>2958</v>
          </cell>
          <cell r="J2260">
            <v>19093.404504499998</v>
          </cell>
          <cell r="P2260">
            <v>5</v>
          </cell>
          <cell r="Q2260">
            <v>1</v>
          </cell>
          <cell r="R2260">
            <v>1</v>
          </cell>
          <cell r="V2260">
            <v>1</v>
          </cell>
          <cell r="W2260">
            <v>5</v>
          </cell>
          <cell r="Y2260">
            <v>5</v>
          </cell>
          <cell r="Z2260">
            <v>156</v>
          </cell>
          <cell r="AA2260">
            <v>1</v>
          </cell>
        </row>
        <row r="2261">
          <cell r="I2261">
            <v>2960</v>
          </cell>
          <cell r="J2261">
            <v>52189.257967099998</v>
          </cell>
          <cell r="P2261">
            <v>4</v>
          </cell>
          <cell r="Q2261">
            <v>1</v>
          </cell>
          <cell r="R2261">
            <v>1</v>
          </cell>
          <cell r="V2261">
            <v>1</v>
          </cell>
          <cell r="W2261">
            <v>5</v>
          </cell>
          <cell r="Y2261">
            <v>5</v>
          </cell>
          <cell r="Z2261">
            <v>364</v>
          </cell>
          <cell r="AA2261">
            <v>0.75</v>
          </cell>
        </row>
        <row r="2262">
          <cell r="I2262">
            <v>2963</v>
          </cell>
          <cell r="J2262">
            <v>19183.807256200002</v>
          </cell>
          <cell r="P2262">
            <v>2</v>
          </cell>
          <cell r="Q2262">
            <v>1</v>
          </cell>
          <cell r="R2262">
            <v>1</v>
          </cell>
          <cell r="V2262">
            <v>1</v>
          </cell>
          <cell r="W2262">
            <v>5</v>
          </cell>
          <cell r="Y2262">
            <v>1</v>
          </cell>
          <cell r="Z2262">
            <v>156</v>
          </cell>
          <cell r="AA2262">
            <v>1</v>
          </cell>
        </row>
        <row r="2263">
          <cell r="I2263">
            <v>2965</v>
          </cell>
          <cell r="J2263">
            <v>4125.2324732999996</v>
          </cell>
          <cell r="P2263">
            <v>5</v>
          </cell>
          <cell r="Q2263">
            <v>1</v>
          </cell>
          <cell r="R2263">
            <v>1</v>
          </cell>
          <cell r="V2263">
            <v>1</v>
          </cell>
          <cell r="W2263">
            <v>5</v>
          </cell>
          <cell r="Y2263">
            <v>1</v>
          </cell>
          <cell r="Z2263">
            <v>156</v>
          </cell>
          <cell r="AA2263">
            <v>1</v>
          </cell>
        </row>
        <row r="2264">
          <cell r="I2264">
            <v>2966</v>
          </cell>
          <cell r="J2264">
            <v>25057.167927499999</v>
          </cell>
          <cell r="P2264">
            <v>2</v>
          </cell>
          <cell r="Q2264">
            <v>1</v>
          </cell>
          <cell r="R2264">
            <v>1</v>
          </cell>
          <cell r="V2264">
            <v>1</v>
          </cell>
          <cell r="W2264">
            <v>5</v>
          </cell>
          <cell r="Y2264">
            <v>2</v>
          </cell>
          <cell r="Z2264">
            <v>650</v>
          </cell>
          <cell r="AA2264">
            <v>1</v>
          </cell>
        </row>
        <row r="2265">
          <cell r="I2265">
            <v>2967</v>
          </cell>
          <cell r="J2265">
            <v>21770.726969899999</v>
          </cell>
          <cell r="P2265">
            <v>5</v>
          </cell>
          <cell r="Q2265">
            <v>1</v>
          </cell>
          <cell r="R2265">
            <v>1</v>
          </cell>
          <cell r="V2265">
            <v>0</v>
          </cell>
          <cell r="W2265">
            <v>99</v>
          </cell>
          <cell r="Y2265">
            <v>5</v>
          </cell>
          <cell r="Z2265">
            <v>156</v>
          </cell>
          <cell r="AA2265">
            <v>0</v>
          </cell>
        </row>
        <row r="2266">
          <cell r="I2266">
            <v>2968</v>
          </cell>
          <cell r="J2266">
            <v>29827.233460799998</v>
          </cell>
          <cell r="P2266">
            <v>7</v>
          </cell>
          <cell r="Q2266">
            <v>1</v>
          </cell>
          <cell r="R2266">
            <v>1</v>
          </cell>
          <cell r="V2266">
            <v>1</v>
          </cell>
          <cell r="W2266">
            <v>5</v>
          </cell>
          <cell r="Y2266">
            <v>1</v>
          </cell>
          <cell r="Z2266">
            <v>156</v>
          </cell>
          <cell r="AA2266">
            <v>1</v>
          </cell>
        </row>
        <row r="2267">
          <cell r="I2267">
            <v>2969</v>
          </cell>
          <cell r="J2267">
            <v>27965.003839500001</v>
          </cell>
          <cell r="P2267">
            <v>8</v>
          </cell>
          <cell r="Q2267">
            <v>1</v>
          </cell>
          <cell r="R2267">
            <v>1</v>
          </cell>
          <cell r="V2267">
            <v>1</v>
          </cell>
          <cell r="W2267">
            <v>5</v>
          </cell>
          <cell r="Y2267">
            <v>1</v>
          </cell>
          <cell r="Z2267">
            <v>156</v>
          </cell>
          <cell r="AA2267">
            <v>0.75</v>
          </cell>
        </row>
        <row r="2268">
          <cell r="I2268">
            <v>2970</v>
          </cell>
          <cell r="J2268">
            <v>28068.5496422</v>
          </cell>
          <cell r="P2268">
            <v>8</v>
          </cell>
          <cell r="Q2268">
            <v>1</v>
          </cell>
          <cell r="R2268">
            <v>1</v>
          </cell>
          <cell r="V2268">
            <v>1</v>
          </cell>
          <cell r="W2268">
            <v>5</v>
          </cell>
          <cell r="Y2268">
            <v>5</v>
          </cell>
          <cell r="Z2268">
            <v>1014</v>
          </cell>
          <cell r="AA2268">
            <v>1</v>
          </cell>
        </row>
        <row r="2269">
          <cell r="I2269">
            <v>2973</v>
          </cell>
          <cell r="J2269">
            <v>28672.925507600001</v>
          </cell>
          <cell r="P2269">
            <v>7</v>
          </cell>
          <cell r="Q2269">
            <v>1</v>
          </cell>
          <cell r="R2269">
            <v>1</v>
          </cell>
          <cell r="V2269">
            <v>1</v>
          </cell>
          <cell r="W2269">
            <v>5</v>
          </cell>
          <cell r="Y2269">
            <v>5</v>
          </cell>
          <cell r="Z2269">
            <v>650</v>
          </cell>
          <cell r="AA2269">
            <v>1</v>
          </cell>
        </row>
        <row r="2270">
          <cell r="I2270">
            <v>2974</v>
          </cell>
          <cell r="J2270">
            <v>23793.7781344</v>
          </cell>
          <cell r="P2270">
            <v>6</v>
          </cell>
          <cell r="Q2270">
            <v>1</v>
          </cell>
          <cell r="R2270">
            <v>1</v>
          </cell>
          <cell r="V2270">
            <v>1</v>
          </cell>
          <cell r="W2270">
            <v>1</v>
          </cell>
          <cell r="Y2270">
            <v>1</v>
          </cell>
          <cell r="Z2270">
            <v>156</v>
          </cell>
          <cell r="AA2270">
            <v>1</v>
          </cell>
        </row>
        <row r="2271">
          <cell r="I2271">
            <v>2975</v>
          </cell>
          <cell r="J2271">
            <v>15100.809937800001</v>
          </cell>
          <cell r="P2271">
            <v>4</v>
          </cell>
          <cell r="Q2271">
            <v>1</v>
          </cell>
          <cell r="R2271">
            <v>1</v>
          </cell>
          <cell r="V2271">
            <v>1</v>
          </cell>
          <cell r="W2271">
            <v>5</v>
          </cell>
          <cell r="Y2271">
            <v>3</v>
          </cell>
          <cell r="Z2271">
            <v>364</v>
          </cell>
          <cell r="AA2271">
            <v>1</v>
          </cell>
        </row>
        <row r="2272">
          <cell r="I2272">
            <v>2976</v>
          </cell>
          <cell r="J2272">
            <v>30169.1038004</v>
          </cell>
          <cell r="P2272">
            <v>5</v>
          </cell>
          <cell r="Q2272">
            <v>1</v>
          </cell>
          <cell r="R2272">
            <v>1</v>
          </cell>
          <cell r="V2272">
            <v>1</v>
          </cell>
          <cell r="W2272">
            <v>1</v>
          </cell>
          <cell r="Y2272">
            <v>1</v>
          </cell>
          <cell r="Z2272">
            <v>156</v>
          </cell>
          <cell r="AA2272">
            <v>1</v>
          </cell>
        </row>
        <row r="2273">
          <cell r="I2273">
            <v>2977</v>
          </cell>
          <cell r="J2273">
            <v>14168.661176199999</v>
          </cell>
          <cell r="P2273">
            <v>2</v>
          </cell>
          <cell r="Q2273">
            <v>1</v>
          </cell>
          <cell r="R2273">
            <v>1</v>
          </cell>
          <cell r="V2273">
            <v>1</v>
          </cell>
          <cell r="W2273">
            <v>5</v>
          </cell>
          <cell r="Y2273">
            <v>5</v>
          </cell>
          <cell r="Z2273">
            <v>364</v>
          </cell>
          <cell r="AA2273">
            <v>1</v>
          </cell>
        </row>
        <row r="2274">
          <cell r="I2274">
            <v>2978</v>
          </cell>
          <cell r="J2274">
            <v>29763.070140100001</v>
          </cell>
          <cell r="P2274">
            <v>3</v>
          </cell>
          <cell r="Q2274">
            <v>1</v>
          </cell>
          <cell r="R2274">
            <v>1</v>
          </cell>
          <cell r="V2274">
            <v>1</v>
          </cell>
          <cell r="W2274">
            <v>2</v>
          </cell>
          <cell r="Y2274">
            <v>2</v>
          </cell>
          <cell r="Z2274">
            <v>364</v>
          </cell>
          <cell r="AA2274">
            <v>1</v>
          </cell>
        </row>
        <row r="2275">
          <cell r="I2275">
            <v>2979</v>
          </cell>
          <cell r="J2275">
            <v>31823.3415499</v>
          </cell>
          <cell r="P2275">
            <v>4</v>
          </cell>
          <cell r="Q2275">
            <v>1</v>
          </cell>
          <cell r="R2275">
            <v>1</v>
          </cell>
          <cell r="V2275">
            <v>1</v>
          </cell>
          <cell r="W2275">
            <v>5</v>
          </cell>
          <cell r="Y2275">
            <v>5</v>
          </cell>
          <cell r="Z2275">
            <v>156</v>
          </cell>
          <cell r="AA2275">
            <v>1</v>
          </cell>
        </row>
        <row r="2276">
          <cell r="I2276">
            <v>2980</v>
          </cell>
          <cell r="J2276">
            <v>36616.741214599999</v>
          </cell>
          <cell r="P2276">
            <v>10</v>
          </cell>
          <cell r="Q2276">
            <v>1</v>
          </cell>
          <cell r="R2276">
            <v>1</v>
          </cell>
          <cell r="V2276">
            <v>1</v>
          </cell>
          <cell r="W2276">
            <v>5</v>
          </cell>
          <cell r="Y2276">
            <v>1</v>
          </cell>
          <cell r="Z2276">
            <v>364</v>
          </cell>
          <cell r="AA2276">
            <v>1</v>
          </cell>
        </row>
        <row r="2277">
          <cell r="I2277">
            <v>2981</v>
          </cell>
          <cell r="J2277">
            <v>29237.9709463</v>
          </cell>
          <cell r="P2277">
            <v>5</v>
          </cell>
          <cell r="Q2277">
            <v>1</v>
          </cell>
          <cell r="R2277">
            <v>1</v>
          </cell>
          <cell r="V2277">
            <v>1</v>
          </cell>
          <cell r="W2277">
            <v>5</v>
          </cell>
          <cell r="Y2277">
            <v>5</v>
          </cell>
          <cell r="Z2277">
            <v>364</v>
          </cell>
          <cell r="AA2277">
            <v>1</v>
          </cell>
        </row>
        <row r="2278">
          <cell r="I2278">
            <v>2982</v>
          </cell>
          <cell r="J2278">
            <v>35100.844754799997</v>
          </cell>
          <cell r="P2278">
            <v>7</v>
          </cell>
          <cell r="Q2278">
            <v>1</v>
          </cell>
          <cell r="R2278">
            <v>1</v>
          </cell>
          <cell r="V2278">
            <v>1</v>
          </cell>
          <cell r="W2278">
            <v>5</v>
          </cell>
          <cell r="Y2278">
            <v>5</v>
          </cell>
          <cell r="Z2278">
            <v>31.2</v>
          </cell>
          <cell r="AA2278">
            <v>1</v>
          </cell>
        </row>
        <row r="2279">
          <cell r="I2279">
            <v>2983</v>
          </cell>
          <cell r="J2279">
            <v>10223.294990099999</v>
          </cell>
          <cell r="P2279">
            <v>1</v>
          </cell>
          <cell r="Q2279">
            <v>1</v>
          </cell>
          <cell r="R2279">
            <v>1</v>
          </cell>
          <cell r="V2279">
            <v>1</v>
          </cell>
          <cell r="W2279">
            <v>5</v>
          </cell>
          <cell r="Y2279">
            <v>1</v>
          </cell>
          <cell r="Z2279">
            <v>31.2</v>
          </cell>
          <cell r="AA2279">
            <v>0.75</v>
          </cell>
        </row>
        <row r="2280">
          <cell r="I2280">
            <v>2985</v>
          </cell>
          <cell r="J2280">
            <v>26362.7426122</v>
          </cell>
          <cell r="P2280">
            <v>6</v>
          </cell>
          <cell r="Q2280">
            <v>1</v>
          </cell>
          <cell r="R2280">
            <v>1</v>
          </cell>
          <cell r="V2280">
            <v>1</v>
          </cell>
          <cell r="W2280">
            <v>5</v>
          </cell>
          <cell r="Y2280">
            <v>5</v>
          </cell>
          <cell r="Z2280">
            <v>650</v>
          </cell>
          <cell r="AA2280">
            <v>1</v>
          </cell>
        </row>
        <row r="2281">
          <cell r="I2281">
            <v>2986</v>
          </cell>
          <cell r="J2281">
            <v>26277.951417200002</v>
          </cell>
          <cell r="P2281">
            <v>3</v>
          </cell>
          <cell r="Q2281">
            <v>1</v>
          </cell>
          <cell r="R2281">
            <v>1</v>
          </cell>
          <cell r="V2281">
            <v>0</v>
          </cell>
          <cell r="W2281">
            <v>99</v>
          </cell>
          <cell r="Y2281">
            <v>95</v>
          </cell>
          <cell r="Z2281">
            <v>364</v>
          </cell>
          <cell r="AA2281">
            <v>0</v>
          </cell>
        </row>
        <row r="2282">
          <cell r="I2282">
            <v>2987</v>
          </cell>
          <cell r="J2282">
            <v>19597.734149100001</v>
          </cell>
          <cell r="P2282">
            <v>8</v>
          </cell>
          <cell r="Q2282">
            <v>1</v>
          </cell>
          <cell r="R2282">
            <v>1</v>
          </cell>
          <cell r="V2282">
            <v>1</v>
          </cell>
          <cell r="W2282">
            <v>5</v>
          </cell>
          <cell r="Y2282">
            <v>5</v>
          </cell>
          <cell r="Z2282">
            <v>364</v>
          </cell>
          <cell r="AA2282">
            <v>0.75</v>
          </cell>
        </row>
        <row r="2283">
          <cell r="I2283">
            <v>2988</v>
          </cell>
          <cell r="J2283">
            <v>8236.7058142999995</v>
          </cell>
          <cell r="P2283">
            <v>5</v>
          </cell>
          <cell r="Q2283">
            <v>1</v>
          </cell>
          <cell r="R2283">
            <v>1</v>
          </cell>
          <cell r="V2283">
            <v>1</v>
          </cell>
          <cell r="W2283">
            <v>5</v>
          </cell>
          <cell r="Y2283">
            <v>1</v>
          </cell>
          <cell r="Z2283">
            <v>364</v>
          </cell>
          <cell r="AA2283">
            <v>1</v>
          </cell>
        </row>
        <row r="2284">
          <cell r="I2284">
            <v>2989</v>
          </cell>
          <cell r="J2284">
            <v>38059.520930400002</v>
          </cell>
          <cell r="P2284">
            <v>6</v>
          </cell>
          <cell r="Q2284">
            <v>1</v>
          </cell>
          <cell r="R2284">
            <v>1</v>
          </cell>
          <cell r="V2284">
            <v>1</v>
          </cell>
          <cell r="W2284">
            <v>5</v>
          </cell>
          <cell r="Y2284">
            <v>5</v>
          </cell>
          <cell r="Z2284">
            <v>156</v>
          </cell>
          <cell r="AA2284">
            <v>1</v>
          </cell>
        </row>
        <row r="2285">
          <cell r="I2285">
            <v>2991</v>
          </cell>
          <cell r="J2285">
            <v>3186.1899696</v>
          </cell>
          <cell r="P2285">
            <v>7</v>
          </cell>
          <cell r="Q2285">
            <v>1</v>
          </cell>
          <cell r="R2285">
            <v>1</v>
          </cell>
          <cell r="V2285">
            <v>1</v>
          </cell>
          <cell r="W2285">
            <v>5</v>
          </cell>
          <cell r="Y2285">
            <v>5</v>
          </cell>
          <cell r="Z2285">
            <v>364</v>
          </cell>
          <cell r="AA2285">
            <v>1</v>
          </cell>
        </row>
        <row r="2286">
          <cell r="I2286">
            <v>2992</v>
          </cell>
          <cell r="J2286">
            <v>24273.850862300002</v>
          </cell>
          <cell r="P2286">
            <v>5</v>
          </cell>
          <cell r="Q2286">
            <v>1</v>
          </cell>
          <cell r="R2286">
            <v>1</v>
          </cell>
          <cell r="V2286">
            <v>1</v>
          </cell>
          <cell r="W2286">
            <v>1</v>
          </cell>
          <cell r="Y2286">
            <v>1</v>
          </cell>
          <cell r="Z2286">
            <v>650</v>
          </cell>
          <cell r="AA2286">
            <v>0.25</v>
          </cell>
        </row>
        <row r="2287">
          <cell r="I2287">
            <v>2993</v>
          </cell>
          <cell r="J2287">
            <v>26362.7426122</v>
          </cell>
          <cell r="P2287">
            <v>6</v>
          </cell>
          <cell r="Q2287">
            <v>1</v>
          </cell>
          <cell r="R2287">
            <v>1</v>
          </cell>
          <cell r="V2287">
            <v>1</v>
          </cell>
          <cell r="W2287">
            <v>5</v>
          </cell>
          <cell r="Y2287">
            <v>5</v>
          </cell>
          <cell r="Z2287">
            <v>364</v>
          </cell>
          <cell r="AA2287">
            <v>1</v>
          </cell>
        </row>
        <row r="2288">
          <cell r="I2288">
            <v>2995</v>
          </cell>
          <cell r="J2288">
            <v>26007.697352399999</v>
          </cell>
          <cell r="P2288">
            <v>1</v>
          </cell>
          <cell r="Q2288">
            <v>1</v>
          </cell>
          <cell r="R2288">
            <v>1</v>
          </cell>
          <cell r="V2288">
            <v>1</v>
          </cell>
          <cell r="W2288">
            <v>1</v>
          </cell>
          <cell r="Y2288">
            <v>1</v>
          </cell>
          <cell r="Z2288">
            <v>364</v>
          </cell>
          <cell r="AA2288">
            <v>1</v>
          </cell>
        </row>
        <row r="2289">
          <cell r="I2289">
            <v>2998</v>
          </cell>
          <cell r="J2289">
            <v>26169.000255899999</v>
          </cell>
          <cell r="P2289">
            <v>11</v>
          </cell>
          <cell r="Q2289">
            <v>1</v>
          </cell>
          <cell r="R2289">
            <v>1</v>
          </cell>
          <cell r="V2289">
            <v>1</v>
          </cell>
          <cell r="W2289">
            <v>5</v>
          </cell>
          <cell r="Y2289">
            <v>5</v>
          </cell>
          <cell r="Z2289">
            <v>156</v>
          </cell>
          <cell r="AA2289">
            <v>1</v>
          </cell>
        </row>
        <row r="2290">
          <cell r="I2290">
            <v>3001</v>
          </cell>
          <cell r="J2290">
            <v>26007.697352399999</v>
          </cell>
          <cell r="P2290">
            <v>6</v>
          </cell>
          <cell r="Q2290">
            <v>1</v>
          </cell>
          <cell r="R2290">
            <v>1</v>
          </cell>
          <cell r="V2290">
            <v>1</v>
          </cell>
          <cell r="W2290">
            <v>5</v>
          </cell>
          <cell r="Y2290">
            <v>5</v>
          </cell>
          <cell r="Z2290">
            <v>1014</v>
          </cell>
          <cell r="AA2290">
            <v>1</v>
          </cell>
        </row>
        <row r="2291">
          <cell r="I2291">
            <v>3002</v>
          </cell>
          <cell r="J2291">
            <v>30510.476778200002</v>
          </cell>
          <cell r="P2291">
            <v>10</v>
          </cell>
          <cell r="Q2291">
            <v>1</v>
          </cell>
          <cell r="R2291">
            <v>1</v>
          </cell>
          <cell r="V2291">
            <v>1</v>
          </cell>
          <cell r="W2291">
            <v>5</v>
          </cell>
          <cell r="Y2291">
            <v>5</v>
          </cell>
          <cell r="Z2291">
            <v>364</v>
          </cell>
          <cell r="AA2291">
            <v>1</v>
          </cell>
        </row>
        <row r="2292">
          <cell r="I2292">
            <v>3003</v>
          </cell>
          <cell r="J2292">
            <v>26110.409694599999</v>
          </cell>
          <cell r="P2292">
            <v>1</v>
          </cell>
          <cell r="Q2292">
            <v>1</v>
          </cell>
          <cell r="R2292">
            <v>1</v>
          </cell>
          <cell r="V2292">
            <v>1</v>
          </cell>
          <cell r="W2292">
            <v>1</v>
          </cell>
          <cell r="Y2292">
            <v>5</v>
          </cell>
          <cell r="Z2292">
            <v>156</v>
          </cell>
          <cell r="AA2292">
            <v>1</v>
          </cell>
        </row>
        <row r="2293">
          <cell r="I2293">
            <v>3004</v>
          </cell>
          <cell r="J2293">
            <v>36740.426530999997</v>
          </cell>
          <cell r="P2293">
            <v>7</v>
          </cell>
          <cell r="Q2293">
            <v>1</v>
          </cell>
          <cell r="R2293">
            <v>1</v>
          </cell>
          <cell r="V2293">
            <v>1</v>
          </cell>
          <cell r="W2293">
            <v>5</v>
          </cell>
          <cell r="Y2293">
            <v>5</v>
          </cell>
          <cell r="Z2293">
            <v>31.2</v>
          </cell>
          <cell r="AA2293">
            <v>1</v>
          </cell>
        </row>
        <row r="2294">
          <cell r="I2294">
            <v>3005</v>
          </cell>
          <cell r="J2294">
            <v>24273.850862300002</v>
          </cell>
          <cell r="P2294">
            <v>1</v>
          </cell>
          <cell r="Q2294">
            <v>1</v>
          </cell>
          <cell r="R2294">
            <v>1</v>
          </cell>
          <cell r="V2294">
            <v>0</v>
          </cell>
          <cell r="W2294">
            <v>99</v>
          </cell>
          <cell r="Y2294">
            <v>1</v>
          </cell>
          <cell r="Z2294">
            <v>156</v>
          </cell>
          <cell r="AA2294">
            <v>0</v>
          </cell>
        </row>
        <row r="2295">
          <cell r="I2295">
            <v>3007</v>
          </cell>
          <cell r="J2295">
            <v>25591.027030400001</v>
          </cell>
          <cell r="P2295">
            <v>3</v>
          </cell>
          <cell r="Q2295">
            <v>1</v>
          </cell>
          <cell r="R2295">
            <v>1</v>
          </cell>
          <cell r="V2295">
            <v>1</v>
          </cell>
          <cell r="W2295">
            <v>5</v>
          </cell>
          <cell r="Y2295">
            <v>5</v>
          </cell>
          <cell r="Z2295">
            <v>156</v>
          </cell>
          <cell r="AA2295">
            <v>1</v>
          </cell>
        </row>
        <row r="2296">
          <cell r="I2296">
            <v>3008</v>
          </cell>
          <cell r="J2296">
            <v>28609.413755099999</v>
          </cell>
          <cell r="P2296">
            <v>12</v>
          </cell>
          <cell r="Q2296">
            <v>1</v>
          </cell>
          <cell r="R2296">
            <v>1</v>
          </cell>
          <cell r="V2296">
            <v>1</v>
          </cell>
          <cell r="W2296">
            <v>5</v>
          </cell>
          <cell r="Y2296">
            <v>5</v>
          </cell>
          <cell r="Z2296">
            <v>156</v>
          </cell>
          <cell r="AA2296">
            <v>1</v>
          </cell>
        </row>
        <row r="2297">
          <cell r="I2297">
            <v>3010</v>
          </cell>
          <cell r="J2297">
            <v>31305.561627899999</v>
          </cell>
          <cell r="P2297">
            <v>3</v>
          </cell>
          <cell r="Q2297">
            <v>1</v>
          </cell>
          <cell r="R2297">
            <v>1</v>
          </cell>
          <cell r="V2297">
            <v>1</v>
          </cell>
          <cell r="W2297">
            <v>5</v>
          </cell>
          <cell r="Y2297">
            <v>1</v>
          </cell>
          <cell r="Z2297">
            <v>364</v>
          </cell>
          <cell r="AA2297">
            <v>1</v>
          </cell>
        </row>
        <row r="2298">
          <cell r="I2298">
            <v>3011</v>
          </cell>
          <cell r="J2298">
            <v>40353.587679299999</v>
          </cell>
          <cell r="P2298">
            <v>9</v>
          </cell>
          <cell r="Q2298">
            <v>1</v>
          </cell>
          <cell r="R2298">
            <v>1</v>
          </cell>
          <cell r="V2298">
            <v>1</v>
          </cell>
          <cell r="W2298">
            <v>5</v>
          </cell>
          <cell r="Y2298">
            <v>5</v>
          </cell>
          <cell r="Z2298">
            <v>156</v>
          </cell>
          <cell r="AA2298">
            <v>1</v>
          </cell>
        </row>
        <row r="2299">
          <cell r="I2299">
            <v>3012</v>
          </cell>
          <cell r="J2299">
            <v>29070.395906400001</v>
          </cell>
          <cell r="P2299">
            <v>1</v>
          </cell>
          <cell r="Q2299">
            <v>1</v>
          </cell>
          <cell r="R2299">
            <v>1</v>
          </cell>
          <cell r="V2299">
            <v>1</v>
          </cell>
          <cell r="W2299">
            <v>5</v>
          </cell>
          <cell r="Y2299">
            <v>1</v>
          </cell>
          <cell r="Z2299">
            <v>156</v>
          </cell>
          <cell r="AA2299">
            <v>1</v>
          </cell>
        </row>
        <row r="2300">
          <cell r="I2300">
            <v>3013</v>
          </cell>
          <cell r="J2300">
            <v>22742.4361599</v>
          </cell>
          <cell r="P2300">
            <v>10</v>
          </cell>
          <cell r="Q2300">
            <v>1</v>
          </cell>
          <cell r="R2300">
            <v>1</v>
          </cell>
          <cell r="V2300">
            <v>1</v>
          </cell>
          <cell r="W2300">
            <v>5</v>
          </cell>
          <cell r="Y2300">
            <v>5</v>
          </cell>
          <cell r="Z2300">
            <v>364</v>
          </cell>
          <cell r="AA2300">
            <v>1</v>
          </cell>
        </row>
        <row r="2301">
          <cell r="I2301">
            <v>3014</v>
          </cell>
          <cell r="J2301">
            <v>24411.019366500001</v>
          </cell>
          <cell r="P2301">
            <v>4</v>
          </cell>
          <cell r="Q2301">
            <v>1</v>
          </cell>
          <cell r="R2301">
            <v>1</v>
          </cell>
          <cell r="V2301">
            <v>1</v>
          </cell>
          <cell r="W2301">
            <v>5</v>
          </cell>
          <cell r="Y2301">
            <v>3</v>
          </cell>
          <cell r="Z2301">
            <v>650</v>
          </cell>
          <cell r="AA2301">
            <v>1</v>
          </cell>
        </row>
        <row r="2302">
          <cell r="I2302">
            <v>3016</v>
          </cell>
          <cell r="J2302">
            <v>29248.476332400001</v>
          </cell>
          <cell r="P2302">
            <v>7</v>
          </cell>
          <cell r="Q2302">
            <v>1</v>
          </cell>
          <cell r="R2302">
            <v>1</v>
          </cell>
          <cell r="V2302">
            <v>1</v>
          </cell>
          <cell r="W2302">
            <v>5</v>
          </cell>
          <cell r="Y2302">
            <v>1</v>
          </cell>
          <cell r="Z2302">
            <v>156</v>
          </cell>
          <cell r="AA2302">
            <v>1</v>
          </cell>
        </row>
        <row r="2303">
          <cell r="I2303">
            <v>3017</v>
          </cell>
          <cell r="J2303">
            <v>20773.442479699999</v>
          </cell>
          <cell r="P2303">
            <v>9</v>
          </cell>
          <cell r="Q2303">
            <v>1</v>
          </cell>
          <cell r="R2303">
            <v>1</v>
          </cell>
          <cell r="V2303">
            <v>1</v>
          </cell>
          <cell r="W2303">
            <v>5</v>
          </cell>
          <cell r="Y2303">
            <v>1</v>
          </cell>
          <cell r="Z2303">
            <v>364</v>
          </cell>
          <cell r="AA2303">
            <v>1</v>
          </cell>
        </row>
        <row r="2304">
          <cell r="I2304">
            <v>3020</v>
          </cell>
          <cell r="J2304">
            <v>31498.272012500001</v>
          </cell>
          <cell r="P2304">
            <v>11</v>
          </cell>
          <cell r="Q2304">
            <v>1</v>
          </cell>
          <cell r="R2304">
            <v>1</v>
          </cell>
          <cell r="V2304">
            <v>1</v>
          </cell>
          <cell r="W2304">
            <v>5</v>
          </cell>
          <cell r="Y2304">
            <v>5</v>
          </cell>
          <cell r="Z2304">
            <v>650</v>
          </cell>
          <cell r="AA2304">
            <v>1</v>
          </cell>
        </row>
        <row r="2305">
          <cell r="I2305">
            <v>3021</v>
          </cell>
          <cell r="J2305">
            <v>13001.4710132</v>
          </cell>
          <cell r="P2305">
            <v>5</v>
          </cell>
          <cell r="Q2305">
            <v>1</v>
          </cell>
          <cell r="R2305">
            <v>1</v>
          </cell>
          <cell r="V2305">
            <v>1</v>
          </cell>
          <cell r="W2305">
            <v>1</v>
          </cell>
          <cell r="Y2305">
            <v>1</v>
          </cell>
          <cell r="Z2305">
            <v>364</v>
          </cell>
          <cell r="AA2305">
            <v>1</v>
          </cell>
        </row>
        <row r="2306">
          <cell r="I2306">
            <v>3022</v>
          </cell>
          <cell r="J2306">
            <v>31498.272012500001</v>
          </cell>
          <cell r="P2306">
            <v>9</v>
          </cell>
          <cell r="Q2306">
            <v>1</v>
          </cell>
          <cell r="R2306">
            <v>1</v>
          </cell>
          <cell r="V2306">
            <v>1</v>
          </cell>
          <cell r="W2306">
            <v>5</v>
          </cell>
          <cell r="Y2306">
            <v>1</v>
          </cell>
          <cell r="Z2306">
            <v>650</v>
          </cell>
          <cell r="AA2306">
            <v>1</v>
          </cell>
        </row>
        <row r="2307">
          <cell r="I2307">
            <v>3023</v>
          </cell>
          <cell r="J2307">
            <v>31737.362477999999</v>
          </cell>
          <cell r="P2307">
            <v>10</v>
          </cell>
          <cell r="Q2307">
            <v>1</v>
          </cell>
          <cell r="R2307">
            <v>1</v>
          </cell>
          <cell r="V2307">
            <v>1</v>
          </cell>
          <cell r="W2307">
            <v>1</v>
          </cell>
          <cell r="Y2307">
            <v>1</v>
          </cell>
          <cell r="Z2307">
            <v>156</v>
          </cell>
          <cell r="AA2307">
            <v>1</v>
          </cell>
        </row>
        <row r="2308">
          <cell r="I2308">
            <v>3024</v>
          </cell>
          <cell r="J2308">
            <v>31349.477922300001</v>
          </cell>
          <cell r="P2308">
            <v>1</v>
          </cell>
          <cell r="Q2308">
            <v>1</v>
          </cell>
          <cell r="R2308">
            <v>1</v>
          </cell>
          <cell r="V2308">
            <v>1</v>
          </cell>
          <cell r="W2308">
            <v>5</v>
          </cell>
          <cell r="Y2308">
            <v>5</v>
          </cell>
          <cell r="Z2308">
            <v>31.2</v>
          </cell>
          <cell r="AA2308">
            <v>0.25</v>
          </cell>
        </row>
        <row r="2309">
          <cell r="I2309">
            <v>3025</v>
          </cell>
          <cell r="J2309">
            <v>29421.383468299999</v>
          </cell>
          <cell r="P2309">
            <v>10</v>
          </cell>
          <cell r="Q2309">
            <v>1</v>
          </cell>
          <cell r="R2309">
            <v>1</v>
          </cell>
          <cell r="V2309">
            <v>1</v>
          </cell>
          <cell r="W2309">
            <v>5</v>
          </cell>
          <cell r="Y2309">
            <v>5</v>
          </cell>
          <cell r="Z2309">
            <v>364</v>
          </cell>
          <cell r="AA2309">
            <v>1</v>
          </cell>
        </row>
        <row r="2310">
          <cell r="I2310">
            <v>3026</v>
          </cell>
          <cell r="J2310">
            <v>19569.9645805</v>
          </cell>
          <cell r="P2310">
            <v>8</v>
          </cell>
          <cell r="Q2310">
            <v>1</v>
          </cell>
          <cell r="R2310">
            <v>1</v>
          </cell>
          <cell r="V2310">
            <v>1</v>
          </cell>
          <cell r="W2310">
            <v>5</v>
          </cell>
          <cell r="Y2310">
            <v>1</v>
          </cell>
          <cell r="Z2310">
            <v>156</v>
          </cell>
          <cell r="AA2310">
            <v>1</v>
          </cell>
        </row>
        <row r="2311">
          <cell r="I2311">
            <v>3027</v>
          </cell>
          <cell r="J2311">
            <v>31999.113572900002</v>
          </cell>
          <cell r="P2311">
            <v>3</v>
          </cell>
          <cell r="Q2311">
            <v>1</v>
          </cell>
          <cell r="R2311">
            <v>1</v>
          </cell>
          <cell r="V2311">
            <v>1</v>
          </cell>
          <cell r="W2311">
            <v>1</v>
          </cell>
          <cell r="Y2311">
            <v>1</v>
          </cell>
          <cell r="Z2311">
            <v>156</v>
          </cell>
          <cell r="AA2311">
            <v>1</v>
          </cell>
        </row>
        <row r="2312">
          <cell r="I2312">
            <v>3028</v>
          </cell>
          <cell r="J2312">
            <v>22788.052018499999</v>
          </cell>
          <cell r="P2312">
            <v>3</v>
          </cell>
          <cell r="Q2312">
            <v>1</v>
          </cell>
          <cell r="R2312">
            <v>1</v>
          </cell>
          <cell r="V2312">
            <v>1</v>
          </cell>
          <cell r="W2312">
            <v>5</v>
          </cell>
          <cell r="Y2312">
            <v>1</v>
          </cell>
          <cell r="Z2312">
            <v>156</v>
          </cell>
          <cell r="AA2312">
            <v>1</v>
          </cell>
        </row>
        <row r="2313">
          <cell r="I2313">
            <v>3031</v>
          </cell>
          <cell r="J2313">
            <v>13336.0374625</v>
          </cell>
          <cell r="P2313">
            <v>4</v>
          </cell>
          <cell r="Q2313">
            <v>1</v>
          </cell>
          <cell r="R2313">
            <v>1</v>
          </cell>
          <cell r="V2313">
            <v>1</v>
          </cell>
          <cell r="W2313">
            <v>5</v>
          </cell>
          <cell r="Y2313">
            <v>5</v>
          </cell>
          <cell r="Z2313">
            <v>364</v>
          </cell>
          <cell r="AA2313">
            <v>1</v>
          </cell>
        </row>
        <row r="2314">
          <cell r="I2314">
            <v>3032</v>
          </cell>
          <cell r="J2314">
            <v>24789.285609899998</v>
          </cell>
          <cell r="P2314">
            <v>5</v>
          </cell>
          <cell r="Q2314">
            <v>1</v>
          </cell>
          <cell r="R2314">
            <v>1</v>
          </cell>
          <cell r="V2314">
            <v>1</v>
          </cell>
          <cell r="W2314">
            <v>5</v>
          </cell>
          <cell r="Y2314">
            <v>1</v>
          </cell>
          <cell r="Z2314">
            <v>650</v>
          </cell>
          <cell r="AA2314">
            <v>1</v>
          </cell>
        </row>
        <row r="2315">
          <cell r="I2315">
            <v>3033</v>
          </cell>
          <cell r="J2315">
            <v>3902.0152042</v>
          </cell>
          <cell r="P2315">
            <v>5</v>
          </cell>
          <cell r="Q2315">
            <v>1</v>
          </cell>
          <cell r="R2315">
            <v>1</v>
          </cell>
          <cell r="V2315">
            <v>1</v>
          </cell>
          <cell r="W2315">
            <v>5</v>
          </cell>
          <cell r="Y2315">
            <v>1</v>
          </cell>
          <cell r="Z2315">
            <v>650</v>
          </cell>
          <cell r="AA2315">
            <v>1</v>
          </cell>
        </row>
        <row r="2316">
          <cell r="I2316">
            <v>3034</v>
          </cell>
          <cell r="J2316">
            <v>48416.560758699998</v>
          </cell>
          <cell r="P2316">
            <v>6</v>
          </cell>
          <cell r="Q2316">
            <v>1</v>
          </cell>
          <cell r="R2316">
            <v>1</v>
          </cell>
          <cell r="V2316">
            <v>1</v>
          </cell>
          <cell r="W2316">
            <v>5</v>
          </cell>
          <cell r="Y2316">
            <v>5</v>
          </cell>
          <cell r="Z2316">
            <v>156</v>
          </cell>
          <cell r="AA2316">
            <v>1</v>
          </cell>
        </row>
        <row r="2317">
          <cell r="I2317">
            <v>3036</v>
          </cell>
          <cell r="J2317">
            <v>29343.972696000001</v>
          </cell>
          <cell r="P2317">
            <v>10</v>
          </cell>
          <cell r="Q2317">
            <v>1</v>
          </cell>
          <cell r="R2317">
            <v>1</v>
          </cell>
          <cell r="V2317">
            <v>1</v>
          </cell>
          <cell r="W2317">
            <v>1</v>
          </cell>
          <cell r="Y2317">
            <v>1</v>
          </cell>
          <cell r="Z2317">
            <v>31.2</v>
          </cell>
          <cell r="AA2317">
            <v>1</v>
          </cell>
        </row>
        <row r="2318">
          <cell r="I2318">
            <v>3038</v>
          </cell>
          <cell r="J2318">
            <v>17489.417880199999</v>
          </cell>
          <cell r="P2318">
            <v>1</v>
          </cell>
          <cell r="Q2318">
            <v>1</v>
          </cell>
          <cell r="R2318">
            <v>1</v>
          </cell>
          <cell r="V2318">
            <v>1</v>
          </cell>
          <cell r="W2318">
            <v>5</v>
          </cell>
          <cell r="Y2318">
            <v>5</v>
          </cell>
          <cell r="Z2318">
            <v>364</v>
          </cell>
          <cell r="AA2318">
            <v>1</v>
          </cell>
        </row>
        <row r="2319">
          <cell r="I2319">
            <v>3040</v>
          </cell>
          <cell r="J2319">
            <v>7299.9904716000001</v>
          </cell>
          <cell r="P2319">
            <v>1</v>
          </cell>
          <cell r="Q2319">
            <v>1</v>
          </cell>
          <cell r="R2319">
            <v>1</v>
          </cell>
          <cell r="V2319">
            <v>1</v>
          </cell>
          <cell r="W2319">
            <v>1</v>
          </cell>
          <cell r="Y2319">
            <v>1</v>
          </cell>
          <cell r="Z2319">
            <v>31.2</v>
          </cell>
          <cell r="AA2319">
            <v>0.75</v>
          </cell>
        </row>
        <row r="2320">
          <cell r="I2320">
            <v>3041</v>
          </cell>
          <cell r="J2320">
            <v>8236.7058142999995</v>
          </cell>
          <cell r="P2320">
            <v>9</v>
          </cell>
          <cell r="Q2320">
            <v>1</v>
          </cell>
          <cell r="R2320">
            <v>1</v>
          </cell>
          <cell r="V2320">
            <v>1</v>
          </cell>
          <cell r="W2320">
            <v>1</v>
          </cell>
          <cell r="Y2320">
            <v>1</v>
          </cell>
          <cell r="Z2320">
            <v>156</v>
          </cell>
          <cell r="AA2320">
            <v>0.75</v>
          </cell>
        </row>
        <row r="2321">
          <cell r="I2321">
            <v>3043</v>
          </cell>
          <cell r="J2321">
            <v>26016.250915799999</v>
          </cell>
          <cell r="P2321">
            <v>10</v>
          </cell>
          <cell r="Q2321">
            <v>1</v>
          </cell>
          <cell r="R2321">
            <v>1</v>
          </cell>
          <cell r="V2321">
            <v>1</v>
          </cell>
          <cell r="W2321">
            <v>1</v>
          </cell>
          <cell r="Y2321">
            <v>1</v>
          </cell>
          <cell r="Z2321">
            <v>364</v>
          </cell>
          <cell r="AA2321">
            <v>1</v>
          </cell>
        </row>
        <row r="2322">
          <cell r="I2322">
            <v>3047</v>
          </cell>
          <cell r="J2322">
            <v>26362.7426122</v>
          </cell>
          <cell r="P2322">
            <v>8</v>
          </cell>
          <cell r="Q2322">
            <v>1</v>
          </cell>
          <cell r="R2322">
            <v>1</v>
          </cell>
          <cell r="V2322">
            <v>1</v>
          </cell>
          <cell r="W2322">
            <v>5</v>
          </cell>
          <cell r="Y2322">
            <v>5</v>
          </cell>
          <cell r="Z2322">
            <v>364</v>
          </cell>
          <cell r="AA2322">
            <v>1</v>
          </cell>
        </row>
        <row r="2323">
          <cell r="I2323">
            <v>3048</v>
          </cell>
          <cell r="J2323">
            <v>27565.842227000001</v>
          </cell>
          <cell r="P2323">
            <v>5</v>
          </cell>
          <cell r="Q2323">
            <v>1</v>
          </cell>
          <cell r="R2323">
            <v>1</v>
          </cell>
          <cell r="V2323">
            <v>1</v>
          </cell>
          <cell r="W2323">
            <v>1</v>
          </cell>
          <cell r="Y2323">
            <v>5</v>
          </cell>
          <cell r="Z2323">
            <v>364</v>
          </cell>
          <cell r="AA2323">
            <v>1</v>
          </cell>
        </row>
        <row r="2324">
          <cell r="I2324">
            <v>3051</v>
          </cell>
          <cell r="J2324">
            <v>37701.842004899998</v>
          </cell>
          <cell r="P2324">
            <v>6</v>
          </cell>
          <cell r="Q2324">
            <v>1</v>
          </cell>
          <cell r="R2324">
            <v>1</v>
          </cell>
          <cell r="V2324">
            <v>1</v>
          </cell>
          <cell r="W2324">
            <v>5</v>
          </cell>
          <cell r="Y2324">
            <v>1</v>
          </cell>
          <cell r="Z2324">
            <v>364</v>
          </cell>
          <cell r="AA2324">
            <v>1</v>
          </cell>
        </row>
        <row r="2325">
          <cell r="I2325">
            <v>3052</v>
          </cell>
          <cell r="J2325">
            <v>27824.740976500001</v>
          </cell>
          <cell r="P2325">
            <v>4</v>
          </cell>
          <cell r="Q2325">
            <v>1</v>
          </cell>
          <cell r="R2325">
            <v>1</v>
          </cell>
          <cell r="V2325">
            <v>1</v>
          </cell>
          <cell r="W2325">
            <v>5</v>
          </cell>
          <cell r="Y2325">
            <v>5</v>
          </cell>
          <cell r="Z2325">
            <v>364</v>
          </cell>
          <cell r="AA2325">
            <v>1</v>
          </cell>
        </row>
        <row r="2326">
          <cell r="I2326">
            <v>3053</v>
          </cell>
          <cell r="J2326">
            <v>37966.874688099997</v>
          </cell>
          <cell r="P2326">
            <v>3</v>
          </cell>
          <cell r="Q2326">
            <v>1</v>
          </cell>
          <cell r="R2326">
            <v>1</v>
          </cell>
          <cell r="V2326">
            <v>1</v>
          </cell>
          <cell r="W2326">
            <v>5</v>
          </cell>
          <cell r="Y2326">
            <v>1</v>
          </cell>
          <cell r="Z2326">
            <v>156</v>
          </cell>
          <cell r="AA2326">
            <v>0.75</v>
          </cell>
        </row>
        <row r="2327">
          <cell r="I2327">
            <v>3054</v>
          </cell>
          <cell r="J2327">
            <v>21349.537226299999</v>
          </cell>
          <cell r="P2327">
            <v>7</v>
          </cell>
          <cell r="Q2327">
            <v>1</v>
          </cell>
          <cell r="R2327">
            <v>1</v>
          </cell>
          <cell r="V2327">
            <v>1</v>
          </cell>
          <cell r="W2327">
            <v>5</v>
          </cell>
          <cell r="Y2327">
            <v>5</v>
          </cell>
          <cell r="Z2327">
            <v>156</v>
          </cell>
          <cell r="AA2327">
            <v>1</v>
          </cell>
        </row>
        <row r="2328">
          <cell r="I2328">
            <v>3057</v>
          </cell>
          <cell r="J2328">
            <v>31498.272012500001</v>
          </cell>
          <cell r="P2328">
            <v>2</v>
          </cell>
          <cell r="Q2328">
            <v>1</v>
          </cell>
          <cell r="R2328">
            <v>1</v>
          </cell>
          <cell r="V2328">
            <v>1</v>
          </cell>
          <cell r="W2328">
            <v>5</v>
          </cell>
          <cell r="Y2328">
            <v>1</v>
          </cell>
          <cell r="Z2328">
            <v>156</v>
          </cell>
          <cell r="AA2328">
            <v>1</v>
          </cell>
        </row>
        <row r="2329">
          <cell r="I2329">
            <v>3058</v>
          </cell>
          <cell r="J2329">
            <v>50360.127450400003</v>
          </cell>
          <cell r="P2329">
            <v>5</v>
          </cell>
          <cell r="Q2329">
            <v>1</v>
          </cell>
          <cell r="R2329">
            <v>1</v>
          </cell>
          <cell r="V2329">
            <v>1</v>
          </cell>
          <cell r="W2329">
            <v>1</v>
          </cell>
          <cell r="Y2329">
            <v>1</v>
          </cell>
          <cell r="Z2329">
            <v>364</v>
          </cell>
          <cell r="AA2329">
            <v>0.75</v>
          </cell>
        </row>
        <row r="2330">
          <cell r="I2330">
            <v>3062</v>
          </cell>
          <cell r="J2330">
            <v>11187.6978335</v>
          </cell>
          <cell r="P2330">
            <v>8</v>
          </cell>
          <cell r="Q2330">
            <v>1</v>
          </cell>
          <cell r="R2330">
            <v>1</v>
          </cell>
          <cell r="V2330">
            <v>1</v>
          </cell>
          <cell r="W2330">
            <v>5</v>
          </cell>
          <cell r="Y2330">
            <v>5</v>
          </cell>
          <cell r="Z2330">
            <v>364</v>
          </cell>
          <cell r="AA2330">
            <v>0.75</v>
          </cell>
        </row>
        <row r="2331">
          <cell r="I2331">
            <v>3064</v>
          </cell>
          <cell r="J2331">
            <v>21507.518973900002</v>
          </cell>
          <cell r="P2331">
            <v>9</v>
          </cell>
          <cell r="Q2331">
            <v>1</v>
          </cell>
          <cell r="R2331">
            <v>1</v>
          </cell>
          <cell r="V2331">
            <v>0</v>
          </cell>
          <cell r="W2331">
            <v>99</v>
          </cell>
          <cell r="Y2331">
            <v>1</v>
          </cell>
          <cell r="Z2331">
            <v>156</v>
          </cell>
          <cell r="AA2331">
            <v>0</v>
          </cell>
        </row>
        <row r="2332">
          <cell r="I2332">
            <v>3066</v>
          </cell>
          <cell r="J2332">
            <v>4161.5919702000001</v>
          </cell>
          <cell r="P2332">
            <v>6</v>
          </cell>
          <cell r="Q2332">
            <v>1</v>
          </cell>
          <cell r="R2332">
            <v>1</v>
          </cell>
          <cell r="V2332">
            <v>1</v>
          </cell>
          <cell r="W2332">
            <v>5</v>
          </cell>
          <cell r="Y2332">
            <v>1</v>
          </cell>
          <cell r="Z2332">
            <v>364</v>
          </cell>
          <cell r="AA2332">
            <v>1</v>
          </cell>
        </row>
        <row r="2333">
          <cell r="I2333">
            <v>3067</v>
          </cell>
          <cell r="J2333">
            <v>35172.0560549</v>
          </cell>
          <cell r="P2333">
            <v>8</v>
          </cell>
          <cell r="Q2333">
            <v>1</v>
          </cell>
          <cell r="R2333">
            <v>1</v>
          </cell>
          <cell r="V2333">
            <v>0</v>
          </cell>
          <cell r="W2333">
            <v>99</v>
          </cell>
          <cell r="Y2333">
            <v>5</v>
          </cell>
          <cell r="Z2333">
            <v>156</v>
          </cell>
          <cell r="AA2333">
            <v>0</v>
          </cell>
        </row>
        <row r="2334">
          <cell r="I2334">
            <v>3068</v>
          </cell>
          <cell r="J2334">
            <v>5278.5465981999996</v>
          </cell>
          <cell r="P2334">
            <v>1</v>
          </cell>
          <cell r="Q2334">
            <v>1</v>
          </cell>
          <cell r="R2334">
            <v>1</v>
          </cell>
          <cell r="V2334">
            <v>1</v>
          </cell>
          <cell r="W2334">
            <v>1</v>
          </cell>
          <cell r="Y2334">
            <v>1</v>
          </cell>
          <cell r="Z2334">
            <v>1014</v>
          </cell>
          <cell r="AA2334">
            <v>1</v>
          </cell>
        </row>
        <row r="2335">
          <cell r="I2335">
            <v>3069</v>
          </cell>
          <cell r="J2335">
            <v>22882.162562099998</v>
          </cell>
          <cell r="P2335">
            <v>8</v>
          </cell>
          <cell r="Q2335">
            <v>1</v>
          </cell>
          <cell r="R2335">
            <v>1</v>
          </cell>
          <cell r="V2335">
            <v>1</v>
          </cell>
          <cell r="W2335">
            <v>5</v>
          </cell>
          <cell r="Y2335">
            <v>5</v>
          </cell>
          <cell r="Z2335">
            <v>364</v>
          </cell>
          <cell r="AA2335">
            <v>1</v>
          </cell>
        </row>
        <row r="2336">
          <cell r="I2336">
            <v>3070</v>
          </cell>
          <cell r="J2336">
            <v>27068.149794100002</v>
          </cell>
          <cell r="P2336">
            <v>5</v>
          </cell>
          <cell r="Q2336">
            <v>1</v>
          </cell>
          <cell r="R2336">
            <v>1</v>
          </cell>
          <cell r="V2336">
            <v>0</v>
          </cell>
          <cell r="W2336">
            <v>99</v>
          </cell>
          <cell r="Y2336">
            <v>2</v>
          </cell>
          <cell r="Z2336">
            <v>31.2</v>
          </cell>
          <cell r="AA2336">
            <v>0</v>
          </cell>
        </row>
        <row r="2337">
          <cell r="I2337">
            <v>3071</v>
          </cell>
          <cell r="J2337">
            <v>19379.551419899999</v>
          </cell>
          <cell r="P2337">
            <v>5</v>
          </cell>
          <cell r="Q2337">
            <v>1</v>
          </cell>
          <cell r="R2337">
            <v>1</v>
          </cell>
          <cell r="V2337">
            <v>1</v>
          </cell>
          <cell r="W2337">
            <v>5</v>
          </cell>
          <cell r="Y2337">
            <v>5</v>
          </cell>
          <cell r="Z2337">
            <v>364</v>
          </cell>
          <cell r="AA2337">
            <v>0.75</v>
          </cell>
        </row>
        <row r="2338">
          <cell r="I2338">
            <v>3073</v>
          </cell>
          <cell r="J2338">
            <v>22696.5321802</v>
          </cell>
          <cell r="P2338">
            <v>5</v>
          </cell>
          <cell r="Q2338">
            <v>1</v>
          </cell>
          <cell r="R2338">
            <v>1</v>
          </cell>
          <cell r="V2338">
            <v>1</v>
          </cell>
          <cell r="W2338">
            <v>1</v>
          </cell>
          <cell r="Y2338">
            <v>1</v>
          </cell>
          <cell r="Z2338">
            <v>650</v>
          </cell>
          <cell r="AA2338">
            <v>1</v>
          </cell>
        </row>
        <row r="2339">
          <cell r="I2339">
            <v>3075</v>
          </cell>
          <cell r="J2339">
            <v>4735.4443886999998</v>
          </cell>
          <cell r="P2339">
            <v>5</v>
          </cell>
          <cell r="Q2339">
            <v>1</v>
          </cell>
          <cell r="R2339">
            <v>1</v>
          </cell>
          <cell r="V2339">
            <v>1</v>
          </cell>
          <cell r="W2339">
            <v>5</v>
          </cell>
          <cell r="Y2339">
            <v>5</v>
          </cell>
          <cell r="Z2339">
            <v>156</v>
          </cell>
          <cell r="AA2339">
            <v>1</v>
          </cell>
        </row>
        <row r="2340">
          <cell r="I2340">
            <v>3077</v>
          </cell>
          <cell r="J2340">
            <v>29156.195174199998</v>
          </cell>
          <cell r="P2340">
            <v>7</v>
          </cell>
          <cell r="Q2340">
            <v>1</v>
          </cell>
          <cell r="R2340">
            <v>1</v>
          </cell>
          <cell r="V2340">
            <v>1</v>
          </cell>
          <cell r="W2340">
            <v>5</v>
          </cell>
          <cell r="Y2340">
            <v>1</v>
          </cell>
          <cell r="Z2340">
            <v>156</v>
          </cell>
          <cell r="AA2340">
            <v>1</v>
          </cell>
        </row>
        <row r="2341">
          <cell r="I2341">
            <v>3079</v>
          </cell>
          <cell r="J2341">
            <v>31999.113572900002</v>
          </cell>
          <cell r="P2341">
            <v>3</v>
          </cell>
          <cell r="Q2341">
            <v>1</v>
          </cell>
          <cell r="R2341">
            <v>1</v>
          </cell>
          <cell r="V2341">
            <v>1</v>
          </cell>
          <cell r="W2341">
            <v>5</v>
          </cell>
          <cell r="Y2341">
            <v>1</v>
          </cell>
          <cell r="Z2341">
            <v>364</v>
          </cell>
          <cell r="AA2341">
            <v>1</v>
          </cell>
        </row>
        <row r="2342">
          <cell r="I2342">
            <v>3080</v>
          </cell>
          <cell r="J2342">
            <v>31113.3023478</v>
          </cell>
          <cell r="P2342">
            <v>3</v>
          </cell>
          <cell r="Q2342">
            <v>1</v>
          </cell>
          <cell r="R2342">
            <v>1</v>
          </cell>
          <cell r="V2342">
            <v>1</v>
          </cell>
          <cell r="W2342">
            <v>1</v>
          </cell>
          <cell r="Y2342">
            <v>1</v>
          </cell>
          <cell r="Z2342">
            <v>156</v>
          </cell>
          <cell r="AA2342">
            <v>1</v>
          </cell>
        </row>
        <row r="2343">
          <cell r="I2343">
            <v>3081</v>
          </cell>
          <cell r="J2343">
            <v>24273.850862300002</v>
          </cell>
          <cell r="P2343">
            <v>2</v>
          </cell>
          <cell r="Q2343">
            <v>1</v>
          </cell>
          <cell r="R2343">
            <v>1</v>
          </cell>
          <cell r="V2343">
            <v>1</v>
          </cell>
          <cell r="W2343">
            <v>1</v>
          </cell>
          <cell r="Y2343">
            <v>1</v>
          </cell>
          <cell r="Z2343">
            <v>650</v>
          </cell>
          <cell r="AA2343">
            <v>0.75</v>
          </cell>
        </row>
        <row r="2344">
          <cell r="I2344">
            <v>3084</v>
          </cell>
          <cell r="J2344">
            <v>27969.121337699999</v>
          </cell>
          <cell r="P2344">
            <v>1</v>
          </cell>
          <cell r="Q2344">
            <v>1</v>
          </cell>
          <cell r="R2344">
            <v>1</v>
          </cell>
          <cell r="V2344">
            <v>1</v>
          </cell>
          <cell r="W2344">
            <v>1</v>
          </cell>
          <cell r="Y2344">
            <v>1</v>
          </cell>
          <cell r="Z2344">
            <v>650</v>
          </cell>
          <cell r="AA2344">
            <v>1</v>
          </cell>
        </row>
        <row r="2345">
          <cell r="I2345">
            <v>3086</v>
          </cell>
          <cell r="J2345">
            <v>24134.4241052</v>
          </cell>
          <cell r="P2345">
            <v>5</v>
          </cell>
          <cell r="Q2345">
            <v>1</v>
          </cell>
          <cell r="R2345">
            <v>1</v>
          </cell>
          <cell r="V2345">
            <v>1</v>
          </cell>
          <cell r="W2345">
            <v>5</v>
          </cell>
          <cell r="Y2345">
            <v>5</v>
          </cell>
          <cell r="Z2345">
            <v>650</v>
          </cell>
          <cell r="AA2345">
            <v>1</v>
          </cell>
        </row>
        <row r="2346">
          <cell r="I2346">
            <v>3089</v>
          </cell>
          <cell r="J2346">
            <v>14719.724607300001</v>
          </cell>
          <cell r="P2346">
            <v>8</v>
          </cell>
          <cell r="Q2346">
            <v>1</v>
          </cell>
          <cell r="R2346">
            <v>1</v>
          </cell>
          <cell r="V2346">
            <v>1</v>
          </cell>
          <cell r="W2346">
            <v>5</v>
          </cell>
          <cell r="Y2346">
            <v>5</v>
          </cell>
          <cell r="Z2346">
            <v>156</v>
          </cell>
          <cell r="AA2346">
            <v>1</v>
          </cell>
        </row>
        <row r="2347">
          <cell r="I2347">
            <v>3090</v>
          </cell>
          <cell r="J2347">
            <v>7444.9513108000001</v>
          </cell>
          <cell r="P2347">
            <v>5</v>
          </cell>
          <cell r="Q2347">
            <v>1</v>
          </cell>
          <cell r="R2347">
            <v>1</v>
          </cell>
          <cell r="V2347">
            <v>0</v>
          </cell>
          <cell r="W2347">
            <v>99</v>
          </cell>
          <cell r="Y2347">
            <v>1</v>
          </cell>
          <cell r="Z2347">
            <v>156</v>
          </cell>
          <cell r="AA2347">
            <v>0</v>
          </cell>
        </row>
        <row r="2348">
          <cell r="I2348">
            <v>3091</v>
          </cell>
          <cell r="J2348">
            <v>22132.6167766</v>
          </cell>
          <cell r="P2348">
            <v>4</v>
          </cell>
          <cell r="Q2348">
            <v>1</v>
          </cell>
          <cell r="R2348">
            <v>1</v>
          </cell>
          <cell r="V2348">
            <v>1</v>
          </cell>
          <cell r="W2348">
            <v>5</v>
          </cell>
          <cell r="Y2348">
            <v>1</v>
          </cell>
          <cell r="Z2348">
            <v>1014</v>
          </cell>
          <cell r="AA2348">
            <v>1</v>
          </cell>
        </row>
        <row r="2349">
          <cell r="I2349">
            <v>3093</v>
          </cell>
          <cell r="J2349">
            <v>25840.237803700002</v>
          </cell>
          <cell r="P2349">
            <v>5</v>
          </cell>
          <cell r="Q2349">
            <v>1</v>
          </cell>
          <cell r="R2349">
            <v>1</v>
          </cell>
          <cell r="V2349">
            <v>1</v>
          </cell>
          <cell r="W2349">
            <v>5</v>
          </cell>
          <cell r="Y2349">
            <v>5</v>
          </cell>
          <cell r="Z2349">
            <v>156</v>
          </cell>
          <cell r="AA2349">
            <v>1</v>
          </cell>
        </row>
        <row r="2350">
          <cell r="I2350">
            <v>3094</v>
          </cell>
          <cell r="J2350">
            <v>24273.850862300002</v>
          </cell>
          <cell r="P2350">
            <v>5</v>
          </cell>
          <cell r="Q2350">
            <v>1</v>
          </cell>
          <cell r="R2350">
            <v>1</v>
          </cell>
          <cell r="V2350">
            <v>1</v>
          </cell>
          <cell r="W2350">
            <v>5</v>
          </cell>
          <cell r="Y2350">
            <v>1</v>
          </cell>
          <cell r="Z2350">
            <v>364</v>
          </cell>
          <cell r="AA2350">
            <v>1</v>
          </cell>
        </row>
        <row r="2351">
          <cell r="I2351">
            <v>3095</v>
          </cell>
          <cell r="J2351">
            <v>45682.311588800003</v>
          </cell>
          <cell r="P2351">
            <v>1</v>
          </cell>
          <cell r="Q2351">
            <v>1</v>
          </cell>
          <cell r="R2351">
            <v>1</v>
          </cell>
          <cell r="V2351">
            <v>1</v>
          </cell>
          <cell r="W2351">
            <v>1</v>
          </cell>
          <cell r="Y2351">
            <v>1</v>
          </cell>
          <cell r="Z2351">
            <v>156</v>
          </cell>
          <cell r="AA2351">
            <v>1</v>
          </cell>
        </row>
        <row r="2352">
          <cell r="I2352">
            <v>3096</v>
          </cell>
          <cell r="J2352">
            <v>26053.740582900002</v>
          </cell>
          <cell r="P2352">
            <v>9</v>
          </cell>
          <cell r="Q2352">
            <v>1</v>
          </cell>
          <cell r="R2352">
            <v>1</v>
          </cell>
          <cell r="V2352">
            <v>1</v>
          </cell>
          <cell r="W2352">
            <v>5</v>
          </cell>
          <cell r="Y2352">
            <v>5</v>
          </cell>
          <cell r="Z2352">
            <v>364</v>
          </cell>
          <cell r="AA2352">
            <v>1</v>
          </cell>
        </row>
        <row r="2353">
          <cell r="I2353">
            <v>3097</v>
          </cell>
          <cell r="J2353">
            <v>27784.543633000001</v>
          </cell>
          <cell r="P2353">
            <v>5</v>
          </cell>
          <cell r="Q2353">
            <v>1</v>
          </cell>
          <cell r="R2353">
            <v>1</v>
          </cell>
          <cell r="V2353">
            <v>1</v>
          </cell>
          <cell r="W2353">
            <v>5</v>
          </cell>
          <cell r="Y2353">
            <v>5</v>
          </cell>
          <cell r="Z2353">
            <v>364</v>
          </cell>
          <cell r="AA2353">
            <v>1</v>
          </cell>
        </row>
        <row r="2354">
          <cell r="I2354">
            <v>3098</v>
          </cell>
          <cell r="J2354">
            <v>17905.278747299999</v>
          </cell>
          <cell r="P2354">
            <v>9</v>
          </cell>
          <cell r="Q2354">
            <v>1</v>
          </cell>
          <cell r="R2354">
            <v>1</v>
          </cell>
          <cell r="V2354">
            <v>1</v>
          </cell>
          <cell r="W2354">
            <v>5</v>
          </cell>
          <cell r="Y2354">
            <v>1</v>
          </cell>
          <cell r="Z2354">
            <v>364</v>
          </cell>
          <cell r="AA2354">
            <v>1</v>
          </cell>
        </row>
        <row r="2355">
          <cell r="I2355">
            <v>3099</v>
          </cell>
          <cell r="J2355">
            <v>30628.713585599999</v>
          </cell>
          <cell r="P2355">
            <v>5</v>
          </cell>
          <cell r="Q2355">
            <v>1</v>
          </cell>
          <cell r="R2355">
            <v>1</v>
          </cell>
          <cell r="V2355">
            <v>1</v>
          </cell>
          <cell r="W2355">
            <v>5</v>
          </cell>
          <cell r="Y2355">
            <v>1</v>
          </cell>
          <cell r="Z2355">
            <v>650</v>
          </cell>
          <cell r="AA2355">
            <v>1</v>
          </cell>
        </row>
        <row r="2356">
          <cell r="I2356">
            <v>3100</v>
          </cell>
          <cell r="J2356">
            <v>26641.865600000001</v>
          </cell>
          <cell r="P2356">
            <v>1</v>
          </cell>
          <cell r="Q2356">
            <v>1</v>
          </cell>
          <cell r="R2356">
            <v>1</v>
          </cell>
          <cell r="V2356">
            <v>1</v>
          </cell>
          <cell r="W2356">
            <v>5</v>
          </cell>
          <cell r="Y2356">
            <v>3</v>
          </cell>
          <cell r="Z2356">
            <v>156</v>
          </cell>
          <cell r="AA2356">
            <v>0.75</v>
          </cell>
        </row>
        <row r="2357">
          <cell r="I2357">
            <v>3101</v>
          </cell>
          <cell r="J2357">
            <v>25950.8386398</v>
          </cell>
          <cell r="P2357">
            <v>10</v>
          </cell>
          <cell r="Q2357">
            <v>1</v>
          </cell>
          <cell r="R2357">
            <v>1</v>
          </cell>
          <cell r="V2357">
            <v>1</v>
          </cell>
          <cell r="W2357">
            <v>2</v>
          </cell>
          <cell r="Y2357">
            <v>2</v>
          </cell>
          <cell r="Z2357">
            <v>364</v>
          </cell>
          <cell r="AA2357">
            <v>0.75</v>
          </cell>
        </row>
        <row r="2358">
          <cell r="I2358">
            <v>3102</v>
          </cell>
          <cell r="J2358">
            <v>25955.156549700001</v>
          </cell>
          <cell r="P2358">
            <v>5</v>
          </cell>
          <cell r="Q2358">
            <v>1</v>
          </cell>
          <cell r="R2358">
            <v>1</v>
          </cell>
          <cell r="V2358">
            <v>1</v>
          </cell>
          <cell r="W2358">
            <v>1</v>
          </cell>
          <cell r="Y2358">
            <v>1</v>
          </cell>
          <cell r="Z2358">
            <v>364</v>
          </cell>
          <cell r="AA2358">
            <v>1</v>
          </cell>
        </row>
        <row r="2359">
          <cell r="I2359">
            <v>3105</v>
          </cell>
          <cell r="J2359">
            <v>35872.7670296</v>
          </cell>
          <cell r="P2359">
            <v>4</v>
          </cell>
          <cell r="Q2359">
            <v>1</v>
          </cell>
          <cell r="R2359">
            <v>1</v>
          </cell>
          <cell r="V2359">
            <v>1</v>
          </cell>
          <cell r="W2359">
            <v>5</v>
          </cell>
          <cell r="Y2359">
            <v>1</v>
          </cell>
          <cell r="Z2359">
            <v>364</v>
          </cell>
          <cell r="AA2359">
            <v>1</v>
          </cell>
        </row>
        <row r="2360">
          <cell r="I2360">
            <v>3106</v>
          </cell>
          <cell r="J2360">
            <v>36816.709056699998</v>
          </cell>
          <cell r="P2360">
            <v>8</v>
          </cell>
          <cell r="Q2360">
            <v>1</v>
          </cell>
          <cell r="R2360">
            <v>1</v>
          </cell>
          <cell r="V2360">
            <v>1</v>
          </cell>
          <cell r="W2360">
            <v>5</v>
          </cell>
          <cell r="Y2360">
            <v>2</v>
          </cell>
          <cell r="Z2360">
            <v>156</v>
          </cell>
          <cell r="AA2360">
            <v>0.75</v>
          </cell>
        </row>
        <row r="2361">
          <cell r="I2361">
            <v>3107</v>
          </cell>
          <cell r="J2361">
            <v>25292.6641772</v>
          </cell>
          <cell r="P2361">
            <v>5</v>
          </cell>
          <cell r="Q2361">
            <v>1</v>
          </cell>
          <cell r="R2361">
            <v>1</v>
          </cell>
          <cell r="V2361">
            <v>1</v>
          </cell>
          <cell r="W2361">
            <v>5</v>
          </cell>
          <cell r="Y2361">
            <v>5</v>
          </cell>
          <cell r="Z2361">
            <v>364</v>
          </cell>
          <cell r="AA2361">
            <v>1</v>
          </cell>
        </row>
        <row r="2362">
          <cell r="I2362">
            <v>3108</v>
          </cell>
          <cell r="J2362">
            <v>26420.843230900002</v>
          </cell>
          <cell r="P2362">
            <v>3</v>
          </cell>
          <cell r="Q2362">
            <v>1</v>
          </cell>
          <cell r="R2362">
            <v>1</v>
          </cell>
          <cell r="V2362">
            <v>1</v>
          </cell>
          <cell r="W2362">
            <v>5</v>
          </cell>
          <cell r="Y2362">
            <v>5</v>
          </cell>
          <cell r="Z2362">
            <v>156</v>
          </cell>
          <cell r="AA2362">
            <v>1</v>
          </cell>
        </row>
        <row r="2363">
          <cell r="I2363">
            <v>3110</v>
          </cell>
          <cell r="J2363">
            <v>24411.019366500001</v>
          </cell>
          <cell r="P2363">
            <v>8</v>
          </cell>
          <cell r="Q2363">
            <v>1</v>
          </cell>
          <cell r="R2363">
            <v>1</v>
          </cell>
          <cell r="V2363">
            <v>1</v>
          </cell>
          <cell r="W2363">
            <v>5</v>
          </cell>
          <cell r="Y2363">
            <v>3</v>
          </cell>
          <cell r="Z2363">
            <v>650</v>
          </cell>
          <cell r="AA2363">
            <v>1</v>
          </cell>
        </row>
        <row r="2364">
          <cell r="I2364">
            <v>3112</v>
          </cell>
          <cell r="J2364">
            <v>7299.9904716000001</v>
          </cell>
          <cell r="P2364">
            <v>1</v>
          </cell>
          <cell r="Q2364">
            <v>1</v>
          </cell>
          <cell r="R2364">
            <v>1</v>
          </cell>
          <cell r="V2364">
            <v>1</v>
          </cell>
          <cell r="W2364">
            <v>5</v>
          </cell>
          <cell r="Y2364">
            <v>5</v>
          </cell>
          <cell r="Z2364">
            <v>650</v>
          </cell>
          <cell r="AA2364">
            <v>1</v>
          </cell>
        </row>
        <row r="2365">
          <cell r="I2365">
            <v>3114</v>
          </cell>
          <cell r="J2365">
            <v>24273.850862300002</v>
          </cell>
          <cell r="P2365">
            <v>5</v>
          </cell>
          <cell r="Q2365">
            <v>1</v>
          </cell>
          <cell r="R2365">
            <v>1</v>
          </cell>
          <cell r="V2365">
            <v>1</v>
          </cell>
          <cell r="W2365">
            <v>5</v>
          </cell>
          <cell r="Y2365">
            <v>1</v>
          </cell>
          <cell r="Z2365">
            <v>364</v>
          </cell>
          <cell r="AA2365">
            <v>1</v>
          </cell>
        </row>
        <row r="2366">
          <cell r="I2366">
            <v>3116</v>
          </cell>
          <cell r="J2366">
            <v>3912.0378285000002</v>
          </cell>
          <cell r="P2366">
            <v>9</v>
          </cell>
          <cell r="Q2366">
            <v>1</v>
          </cell>
          <cell r="R2366">
            <v>1</v>
          </cell>
          <cell r="V2366">
            <v>1</v>
          </cell>
          <cell r="W2366">
            <v>5</v>
          </cell>
          <cell r="Y2366">
            <v>5</v>
          </cell>
          <cell r="Z2366">
            <v>364</v>
          </cell>
          <cell r="AA2366">
            <v>1</v>
          </cell>
        </row>
        <row r="2367">
          <cell r="I2367">
            <v>3117</v>
          </cell>
          <cell r="J2367">
            <v>32103.4725688</v>
          </cell>
          <cell r="P2367">
            <v>7</v>
          </cell>
          <cell r="Q2367">
            <v>1</v>
          </cell>
          <cell r="R2367">
            <v>1</v>
          </cell>
          <cell r="V2367">
            <v>1</v>
          </cell>
          <cell r="W2367">
            <v>5</v>
          </cell>
          <cell r="Y2367">
            <v>5</v>
          </cell>
          <cell r="Z2367">
            <v>156</v>
          </cell>
          <cell r="AA2367">
            <v>1</v>
          </cell>
        </row>
        <row r="2368">
          <cell r="I2368">
            <v>3118</v>
          </cell>
          <cell r="J2368">
            <v>31449.167621100001</v>
          </cell>
          <cell r="P2368">
            <v>2</v>
          </cell>
          <cell r="Q2368">
            <v>1</v>
          </cell>
          <cell r="R2368">
            <v>1</v>
          </cell>
          <cell r="V2368">
            <v>1</v>
          </cell>
          <cell r="W2368">
            <v>1</v>
          </cell>
          <cell r="Y2368">
            <v>1</v>
          </cell>
          <cell r="Z2368">
            <v>156</v>
          </cell>
          <cell r="AA2368">
            <v>1</v>
          </cell>
        </row>
        <row r="2369">
          <cell r="I2369">
            <v>3119</v>
          </cell>
          <cell r="J2369">
            <v>26711.663324900001</v>
          </cell>
          <cell r="P2369">
            <v>8</v>
          </cell>
          <cell r="Q2369">
            <v>1</v>
          </cell>
          <cell r="R2369">
            <v>1</v>
          </cell>
          <cell r="V2369">
            <v>1</v>
          </cell>
          <cell r="W2369">
            <v>5</v>
          </cell>
          <cell r="Y2369">
            <v>5</v>
          </cell>
          <cell r="Z2369">
            <v>156</v>
          </cell>
          <cell r="AA2369">
            <v>1</v>
          </cell>
        </row>
        <row r="2370">
          <cell r="I2370">
            <v>3120</v>
          </cell>
          <cell r="J2370">
            <v>20428.682534600001</v>
          </cell>
          <cell r="P2370">
            <v>4</v>
          </cell>
          <cell r="Q2370">
            <v>1</v>
          </cell>
          <cell r="R2370">
            <v>1</v>
          </cell>
          <cell r="V2370">
            <v>1</v>
          </cell>
          <cell r="W2370">
            <v>5</v>
          </cell>
          <cell r="Y2370">
            <v>5</v>
          </cell>
          <cell r="Z2370">
            <v>364</v>
          </cell>
          <cell r="AA2370">
            <v>0.75</v>
          </cell>
        </row>
        <row r="2371">
          <cell r="I2371">
            <v>3121</v>
          </cell>
          <cell r="J2371">
            <v>33796.119514899998</v>
          </cell>
          <cell r="P2371">
            <v>9</v>
          </cell>
          <cell r="Q2371">
            <v>1</v>
          </cell>
          <cell r="R2371">
            <v>1</v>
          </cell>
          <cell r="V2371">
            <v>1</v>
          </cell>
          <cell r="W2371">
            <v>5</v>
          </cell>
          <cell r="Y2371">
            <v>5</v>
          </cell>
          <cell r="Z2371">
            <v>156</v>
          </cell>
          <cell r="AA2371">
            <v>1</v>
          </cell>
        </row>
        <row r="2372">
          <cell r="I2372">
            <v>3122</v>
          </cell>
          <cell r="J2372">
            <v>18515.051850399999</v>
          </cell>
          <cell r="P2372">
            <v>1</v>
          </cell>
          <cell r="Q2372">
            <v>1</v>
          </cell>
          <cell r="R2372">
            <v>1</v>
          </cell>
          <cell r="V2372">
            <v>1</v>
          </cell>
          <cell r="W2372">
            <v>5</v>
          </cell>
          <cell r="Y2372">
            <v>1</v>
          </cell>
          <cell r="Z2372">
            <v>364</v>
          </cell>
          <cell r="AA2372">
            <v>1</v>
          </cell>
        </row>
        <row r="2373">
          <cell r="I2373">
            <v>3123</v>
          </cell>
          <cell r="J2373">
            <v>4762.1851446999999</v>
          </cell>
          <cell r="P2373">
            <v>9</v>
          </cell>
          <cell r="Q2373">
            <v>1</v>
          </cell>
          <cell r="R2373">
            <v>1</v>
          </cell>
          <cell r="V2373">
            <v>1</v>
          </cell>
          <cell r="W2373">
            <v>5</v>
          </cell>
          <cell r="Y2373">
            <v>5</v>
          </cell>
          <cell r="Z2373">
            <v>156</v>
          </cell>
          <cell r="AA2373">
            <v>1</v>
          </cell>
        </row>
        <row r="2374">
          <cell r="I2374">
            <v>3124</v>
          </cell>
          <cell r="J2374">
            <v>31965.687275600001</v>
          </cell>
          <cell r="P2374">
            <v>9</v>
          </cell>
          <cell r="Q2374">
            <v>1</v>
          </cell>
          <cell r="R2374">
            <v>1</v>
          </cell>
          <cell r="V2374">
            <v>1</v>
          </cell>
          <cell r="W2374">
            <v>5</v>
          </cell>
          <cell r="Y2374">
            <v>5</v>
          </cell>
          <cell r="Z2374">
            <v>650</v>
          </cell>
          <cell r="AA2374">
            <v>1</v>
          </cell>
        </row>
        <row r="2375">
          <cell r="I2375">
            <v>3125</v>
          </cell>
          <cell r="J2375">
            <v>22696.5321802</v>
          </cell>
          <cell r="P2375">
            <v>5</v>
          </cell>
          <cell r="Q2375">
            <v>1</v>
          </cell>
          <cell r="R2375">
            <v>1</v>
          </cell>
          <cell r="V2375">
            <v>1</v>
          </cell>
          <cell r="W2375">
            <v>1</v>
          </cell>
          <cell r="Y2375">
            <v>1</v>
          </cell>
          <cell r="Z2375">
            <v>364</v>
          </cell>
          <cell r="AA2375">
            <v>1</v>
          </cell>
        </row>
        <row r="2376">
          <cell r="I2376">
            <v>3126</v>
          </cell>
          <cell r="J2376">
            <v>30280.660022100001</v>
          </cell>
          <cell r="P2376">
            <v>4</v>
          </cell>
          <cell r="Q2376">
            <v>1</v>
          </cell>
          <cell r="R2376">
            <v>1</v>
          </cell>
          <cell r="V2376">
            <v>1</v>
          </cell>
          <cell r="W2376">
            <v>5</v>
          </cell>
          <cell r="Y2376">
            <v>1</v>
          </cell>
          <cell r="Z2376">
            <v>364</v>
          </cell>
          <cell r="AA2376">
            <v>1</v>
          </cell>
        </row>
        <row r="2377">
          <cell r="I2377">
            <v>3127</v>
          </cell>
          <cell r="J2377">
            <v>22447.805410100002</v>
          </cell>
          <cell r="P2377">
            <v>9</v>
          </cell>
          <cell r="Q2377">
            <v>1</v>
          </cell>
          <cell r="R2377">
            <v>1</v>
          </cell>
          <cell r="V2377">
            <v>1</v>
          </cell>
          <cell r="W2377">
            <v>1</v>
          </cell>
          <cell r="Y2377">
            <v>1</v>
          </cell>
          <cell r="Z2377">
            <v>156</v>
          </cell>
          <cell r="AA2377">
            <v>1</v>
          </cell>
        </row>
        <row r="2378">
          <cell r="I2378">
            <v>3128</v>
          </cell>
          <cell r="J2378">
            <v>27504.078578600001</v>
          </cell>
          <cell r="P2378">
            <v>9</v>
          </cell>
          <cell r="Q2378">
            <v>1</v>
          </cell>
          <cell r="R2378">
            <v>1</v>
          </cell>
          <cell r="V2378">
            <v>1</v>
          </cell>
          <cell r="W2378">
            <v>5</v>
          </cell>
          <cell r="Y2378">
            <v>5</v>
          </cell>
          <cell r="Z2378">
            <v>364</v>
          </cell>
          <cell r="AA2378">
            <v>1</v>
          </cell>
        </row>
        <row r="2379">
          <cell r="I2379">
            <v>3129</v>
          </cell>
          <cell r="J2379">
            <v>22825.956290800001</v>
          </cell>
          <cell r="P2379">
            <v>4</v>
          </cell>
          <cell r="Q2379">
            <v>1</v>
          </cell>
          <cell r="R2379">
            <v>1</v>
          </cell>
          <cell r="V2379">
            <v>1</v>
          </cell>
          <cell r="W2379">
            <v>5</v>
          </cell>
          <cell r="Y2379">
            <v>1</v>
          </cell>
          <cell r="Z2379">
            <v>364</v>
          </cell>
          <cell r="AA2379">
            <v>1</v>
          </cell>
        </row>
        <row r="2380">
          <cell r="I2380">
            <v>3130</v>
          </cell>
          <cell r="J2380">
            <v>28060.1948452</v>
          </cell>
          <cell r="P2380">
            <v>4</v>
          </cell>
          <cell r="Q2380">
            <v>1</v>
          </cell>
          <cell r="R2380">
            <v>1</v>
          </cell>
          <cell r="V2380">
            <v>1</v>
          </cell>
          <cell r="W2380">
            <v>5</v>
          </cell>
          <cell r="Y2380">
            <v>1</v>
          </cell>
          <cell r="Z2380">
            <v>364</v>
          </cell>
          <cell r="AA2380">
            <v>1</v>
          </cell>
        </row>
        <row r="2381">
          <cell r="I2381">
            <v>3131</v>
          </cell>
          <cell r="J2381">
            <v>27892.1077768</v>
          </cell>
          <cell r="P2381">
            <v>7</v>
          </cell>
          <cell r="Q2381">
            <v>1</v>
          </cell>
          <cell r="R2381">
            <v>1</v>
          </cell>
          <cell r="V2381">
            <v>1</v>
          </cell>
          <cell r="W2381">
            <v>5</v>
          </cell>
          <cell r="Y2381">
            <v>5</v>
          </cell>
          <cell r="Z2381">
            <v>650</v>
          </cell>
          <cell r="AA2381">
            <v>1</v>
          </cell>
        </row>
        <row r="2382">
          <cell r="I2382">
            <v>3132</v>
          </cell>
          <cell r="J2382">
            <v>13303.094469</v>
          </cell>
          <cell r="P2382">
            <v>1</v>
          </cell>
          <cell r="Q2382">
            <v>1</v>
          </cell>
          <cell r="R2382">
            <v>1</v>
          </cell>
          <cell r="V2382">
            <v>1</v>
          </cell>
          <cell r="W2382">
            <v>5</v>
          </cell>
          <cell r="Y2382">
            <v>5</v>
          </cell>
          <cell r="Z2382">
            <v>650</v>
          </cell>
          <cell r="AA2382">
            <v>1</v>
          </cell>
        </row>
        <row r="2383">
          <cell r="I2383">
            <v>3133</v>
          </cell>
          <cell r="J2383">
            <v>33890.4707977</v>
          </cell>
          <cell r="P2383">
            <v>8</v>
          </cell>
          <cell r="Q2383">
            <v>1</v>
          </cell>
          <cell r="R2383">
            <v>1</v>
          </cell>
          <cell r="V2383">
            <v>1</v>
          </cell>
          <cell r="W2383">
            <v>5</v>
          </cell>
          <cell r="Y2383">
            <v>5</v>
          </cell>
          <cell r="Z2383">
            <v>156</v>
          </cell>
          <cell r="AA2383">
            <v>1</v>
          </cell>
        </row>
        <row r="2384">
          <cell r="I2384">
            <v>3134</v>
          </cell>
          <cell r="J2384">
            <v>27699.291938499999</v>
          </cell>
          <cell r="P2384">
            <v>5</v>
          </cell>
          <cell r="Q2384">
            <v>1</v>
          </cell>
          <cell r="R2384">
            <v>1</v>
          </cell>
          <cell r="V2384">
            <v>1</v>
          </cell>
          <cell r="W2384">
            <v>2</v>
          </cell>
          <cell r="Y2384">
            <v>2</v>
          </cell>
          <cell r="Z2384">
            <v>364</v>
          </cell>
          <cell r="AA2384">
            <v>1</v>
          </cell>
        </row>
        <row r="2385">
          <cell r="I2385">
            <v>3135</v>
          </cell>
          <cell r="J2385">
            <v>22659.8959469</v>
          </cell>
          <cell r="P2385">
            <v>1</v>
          </cell>
          <cell r="Q2385">
            <v>1</v>
          </cell>
          <cell r="R2385">
            <v>1</v>
          </cell>
          <cell r="V2385">
            <v>1</v>
          </cell>
          <cell r="W2385">
            <v>5</v>
          </cell>
          <cell r="Y2385">
            <v>5</v>
          </cell>
          <cell r="Z2385">
            <v>156</v>
          </cell>
          <cell r="AA2385">
            <v>1</v>
          </cell>
        </row>
        <row r="2386">
          <cell r="I2386">
            <v>3136</v>
          </cell>
          <cell r="J2386">
            <v>29066.958494400002</v>
          </cell>
          <cell r="P2386">
            <v>5</v>
          </cell>
          <cell r="Q2386">
            <v>1</v>
          </cell>
          <cell r="R2386">
            <v>1</v>
          </cell>
          <cell r="V2386">
            <v>1</v>
          </cell>
          <cell r="W2386">
            <v>5</v>
          </cell>
          <cell r="Y2386">
            <v>3</v>
          </cell>
          <cell r="Z2386">
            <v>650</v>
          </cell>
          <cell r="AA2386">
            <v>1</v>
          </cell>
        </row>
        <row r="2387">
          <cell r="I2387">
            <v>3137</v>
          </cell>
          <cell r="J2387">
            <v>31737.362477999999</v>
          </cell>
          <cell r="P2387">
            <v>6</v>
          </cell>
          <cell r="Q2387">
            <v>1</v>
          </cell>
          <cell r="R2387">
            <v>1</v>
          </cell>
          <cell r="V2387">
            <v>1</v>
          </cell>
          <cell r="W2387">
            <v>1</v>
          </cell>
          <cell r="Y2387">
            <v>1</v>
          </cell>
          <cell r="Z2387">
            <v>31.2</v>
          </cell>
          <cell r="AA2387">
            <v>1</v>
          </cell>
        </row>
        <row r="2388">
          <cell r="I2388">
            <v>3138</v>
          </cell>
          <cell r="J2388">
            <v>27110.420244000001</v>
          </cell>
          <cell r="P2388">
            <v>8</v>
          </cell>
          <cell r="Q2388">
            <v>1</v>
          </cell>
          <cell r="R2388">
            <v>1</v>
          </cell>
          <cell r="V2388">
            <v>1</v>
          </cell>
          <cell r="W2388">
            <v>1</v>
          </cell>
          <cell r="Y2388">
            <v>1</v>
          </cell>
          <cell r="Z2388">
            <v>650</v>
          </cell>
          <cell r="AA2388">
            <v>1</v>
          </cell>
        </row>
        <row r="2389">
          <cell r="I2389">
            <v>3139</v>
          </cell>
          <cell r="J2389">
            <v>31187.882844299998</v>
          </cell>
          <cell r="P2389">
            <v>6</v>
          </cell>
          <cell r="Q2389">
            <v>1</v>
          </cell>
          <cell r="R2389">
            <v>1</v>
          </cell>
          <cell r="V2389">
            <v>1</v>
          </cell>
          <cell r="W2389">
            <v>5</v>
          </cell>
          <cell r="Y2389">
            <v>5</v>
          </cell>
          <cell r="Z2389">
            <v>156</v>
          </cell>
          <cell r="AA2389">
            <v>1</v>
          </cell>
        </row>
        <row r="2390">
          <cell r="I2390">
            <v>3140</v>
          </cell>
          <cell r="J2390">
            <v>24106.7786734</v>
          </cell>
          <cell r="P2390">
            <v>7</v>
          </cell>
          <cell r="Q2390">
            <v>1</v>
          </cell>
          <cell r="R2390">
            <v>1</v>
          </cell>
          <cell r="V2390">
            <v>1</v>
          </cell>
          <cell r="W2390">
            <v>5</v>
          </cell>
          <cell r="Y2390">
            <v>5</v>
          </cell>
          <cell r="Z2390">
            <v>31.2</v>
          </cell>
          <cell r="AA2390">
            <v>1</v>
          </cell>
        </row>
        <row r="2391">
          <cell r="I2391">
            <v>3141</v>
          </cell>
          <cell r="J2391">
            <v>30639.956176299998</v>
          </cell>
          <cell r="P2391">
            <v>1</v>
          </cell>
          <cell r="Q2391">
            <v>1</v>
          </cell>
          <cell r="R2391">
            <v>1</v>
          </cell>
          <cell r="V2391">
            <v>1</v>
          </cell>
          <cell r="W2391">
            <v>5</v>
          </cell>
          <cell r="Y2391">
            <v>1</v>
          </cell>
          <cell r="Z2391">
            <v>364</v>
          </cell>
          <cell r="AA2391">
            <v>1</v>
          </cell>
        </row>
        <row r="2392">
          <cell r="I2392">
            <v>3142</v>
          </cell>
          <cell r="J2392">
            <v>18997.266918400001</v>
          </cell>
          <cell r="P2392">
            <v>6</v>
          </cell>
          <cell r="Q2392">
            <v>1</v>
          </cell>
          <cell r="R2392">
            <v>1</v>
          </cell>
          <cell r="V2392">
            <v>1</v>
          </cell>
          <cell r="W2392">
            <v>5</v>
          </cell>
          <cell r="Y2392">
            <v>1</v>
          </cell>
          <cell r="Z2392">
            <v>156</v>
          </cell>
          <cell r="AA2392">
            <v>1</v>
          </cell>
        </row>
        <row r="2393">
          <cell r="I2393">
            <v>3143</v>
          </cell>
          <cell r="J2393">
            <v>32189.652226300001</v>
          </cell>
          <cell r="P2393">
            <v>1</v>
          </cell>
          <cell r="Q2393">
            <v>1</v>
          </cell>
          <cell r="R2393">
            <v>1</v>
          </cell>
          <cell r="V2393">
            <v>1</v>
          </cell>
          <cell r="W2393">
            <v>5</v>
          </cell>
          <cell r="Y2393">
            <v>1</v>
          </cell>
          <cell r="Z2393">
            <v>156</v>
          </cell>
          <cell r="AA2393">
            <v>0.75</v>
          </cell>
        </row>
        <row r="2394">
          <cell r="I2394">
            <v>3144</v>
          </cell>
          <cell r="J2394">
            <v>28107.329489799999</v>
          </cell>
          <cell r="P2394">
            <v>4</v>
          </cell>
          <cell r="Q2394">
            <v>1</v>
          </cell>
          <cell r="R2394">
            <v>1</v>
          </cell>
          <cell r="V2394">
            <v>1</v>
          </cell>
          <cell r="W2394">
            <v>1</v>
          </cell>
          <cell r="Y2394">
            <v>1</v>
          </cell>
          <cell r="Z2394">
            <v>156</v>
          </cell>
          <cell r="AA2394">
            <v>1</v>
          </cell>
        </row>
        <row r="2395">
          <cell r="I2395">
            <v>3145</v>
          </cell>
          <cell r="J2395">
            <v>41506.547327300003</v>
          </cell>
          <cell r="P2395">
            <v>2</v>
          </cell>
          <cell r="Q2395">
            <v>1</v>
          </cell>
          <cell r="R2395">
            <v>1</v>
          </cell>
          <cell r="V2395">
            <v>1</v>
          </cell>
          <cell r="W2395">
            <v>5</v>
          </cell>
          <cell r="Y2395">
            <v>5</v>
          </cell>
          <cell r="Z2395">
            <v>31.2</v>
          </cell>
          <cell r="AA2395">
            <v>1</v>
          </cell>
        </row>
        <row r="2396">
          <cell r="I2396">
            <v>3146</v>
          </cell>
          <cell r="J2396">
            <v>26362.7426122</v>
          </cell>
          <cell r="P2396">
            <v>9</v>
          </cell>
          <cell r="Q2396">
            <v>1</v>
          </cell>
          <cell r="R2396">
            <v>1</v>
          </cell>
          <cell r="V2396">
            <v>1</v>
          </cell>
          <cell r="W2396">
            <v>5</v>
          </cell>
          <cell r="Y2396">
            <v>5</v>
          </cell>
          <cell r="Z2396">
            <v>156</v>
          </cell>
          <cell r="AA2396">
            <v>1</v>
          </cell>
        </row>
        <row r="2397">
          <cell r="I2397">
            <v>3147</v>
          </cell>
          <cell r="J2397">
            <v>25292.6641772</v>
          </cell>
          <cell r="P2397">
            <v>6</v>
          </cell>
          <cell r="Q2397">
            <v>1</v>
          </cell>
          <cell r="R2397">
            <v>1</v>
          </cell>
          <cell r="V2397">
            <v>1</v>
          </cell>
          <cell r="W2397">
            <v>1</v>
          </cell>
          <cell r="Y2397">
            <v>1</v>
          </cell>
          <cell r="Z2397">
            <v>156</v>
          </cell>
          <cell r="AA2397">
            <v>1</v>
          </cell>
        </row>
        <row r="2398">
          <cell r="I2398">
            <v>3148</v>
          </cell>
          <cell r="J2398">
            <v>34570.335941999998</v>
          </cell>
          <cell r="P2398">
            <v>5</v>
          </cell>
          <cell r="Q2398">
            <v>1</v>
          </cell>
          <cell r="R2398">
            <v>1</v>
          </cell>
          <cell r="V2398">
            <v>1</v>
          </cell>
          <cell r="W2398">
            <v>5</v>
          </cell>
          <cell r="Y2398">
            <v>5</v>
          </cell>
          <cell r="Z2398">
            <v>156</v>
          </cell>
          <cell r="AA2398">
            <v>1</v>
          </cell>
        </row>
        <row r="2399">
          <cell r="I2399">
            <v>3149</v>
          </cell>
          <cell r="J2399">
            <v>31823.3415499</v>
          </cell>
          <cell r="P2399">
            <v>5</v>
          </cell>
          <cell r="Q2399">
            <v>1</v>
          </cell>
          <cell r="R2399">
            <v>1</v>
          </cell>
          <cell r="V2399">
            <v>1</v>
          </cell>
          <cell r="W2399">
            <v>5</v>
          </cell>
          <cell r="Y2399">
            <v>5</v>
          </cell>
          <cell r="Z2399">
            <v>156</v>
          </cell>
          <cell r="AA2399">
            <v>1</v>
          </cell>
        </row>
        <row r="2400">
          <cell r="I2400">
            <v>3150</v>
          </cell>
          <cell r="J2400">
            <v>19093.404504499998</v>
          </cell>
          <cell r="P2400">
            <v>10</v>
          </cell>
          <cell r="Q2400">
            <v>1</v>
          </cell>
          <cell r="R2400">
            <v>1</v>
          </cell>
          <cell r="V2400">
            <v>1</v>
          </cell>
          <cell r="W2400">
            <v>5</v>
          </cell>
          <cell r="Y2400">
            <v>5</v>
          </cell>
          <cell r="Z2400">
            <v>364</v>
          </cell>
          <cell r="AA2400">
            <v>0.75</v>
          </cell>
        </row>
        <row r="2401">
          <cell r="I2401">
            <v>3151</v>
          </cell>
          <cell r="J2401">
            <v>18630.3611719</v>
          </cell>
          <cell r="P2401">
            <v>2</v>
          </cell>
          <cell r="Q2401">
            <v>1</v>
          </cell>
          <cell r="R2401">
            <v>1</v>
          </cell>
          <cell r="V2401">
            <v>1</v>
          </cell>
          <cell r="W2401">
            <v>5</v>
          </cell>
          <cell r="Y2401">
            <v>5</v>
          </cell>
          <cell r="Z2401">
            <v>31.2</v>
          </cell>
          <cell r="AA2401">
            <v>1</v>
          </cell>
        </row>
        <row r="2402">
          <cell r="I2402">
            <v>3152</v>
          </cell>
          <cell r="J2402">
            <v>31766.246925700001</v>
          </cell>
          <cell r="P2402">
            <v>9</v>
          </cell>
          <cell r="Q2402">
            <v>1</v>
          </cell>
          <cell r="R2402">
            <v>1</v>
          </cell>
          <cell r="V2402">
            <v>1</v>
          </cell>
          <cell r="W2402">
            <v>5</v>
          </cell>
          <cell r="Y2402">
            <v>1</v>
          </cell>
          <cell r="Z2402">
            <v>31.2</v>
          </cell>
          <cell r="AA2402">
            <v>1</v>
          </cell>
        </row>
        <row r="2403">
          <cell r="I2403">
            <v>3154</v>
          </cell>
          <cell r="J2403">
            <v>4537.2950152000003</v>
          </cell>
          <cell r="P2403">
            <v>3</v>
          </cell>
          <cell r="Q2403">
            <v>1</v>
          </cell>
          <cell r="R2403">
            <v>1</v>
          </cell>
          <cell r="V2403">
            <v>1</v>
          </cell>
          <cell r="W2403">
            <v>5</v>
          </cell>
          <cell r="Y2403">
            <v>1</v>
          </cell>
          <cell r="Z2403">
            <v>156</v>
          </cell>
          <cell r="AA2403">
            <v>1</v>
          </cell>
        </row>
        <row r="2404">
          <cell r="I2404">
            <v>3155</v>
          </cell>
          <cell r="J2404">
            <v>23540.060686199999</v>
          </cell>
          <cell r="P2404">
            <v>3</v>
          </cell>
          <cell r="Q2404">
            <v>1</v>
          </cell>
          <cell r="R2404">
            <v>1</v>
          </cell>
          <cell r="V2404">
            <v>1</v>
          </cell>
          <cell r="W2404">
            <v>5</v>
          </cell>
          <cell r="Y2404">
            <v>1</v>
          </cell>
          <cell r="Z2404">
            <v>156</v>
          </cell>
          <cell r="AA2404">
            <v>0.75</v>
          </cell>
        </row>
        <row r="2405">
          <cell r="I2405">
            <v>3157</v>
          </cell>
          <cell r="J2405">
            <v>34570.335941999998</v>
          </cell>
          <cell r="P2405">
            <v>2</v>
          </cell>
          <cell r="Q2405">
            <v>1</v>
          </cell>
          <cell r="R2405">
            <v>1</v>
          </cell>
          <cell r="V2405">
            <v>1</v>
          </cell>
          <cell r="W2405">
            <v>5</v>
          </cell>
          <cell r="Y2405">
            <v>1</v>
          </cell>
          <cell r="Z2405">
            <v>156</v>
          </cell>
          <cell r="AA2405">
            <v>0.75</v>
          </cell>
        </row>
        <row r="2406">
          <cell r="I2406">
            <v>3158</v>
          </cell>
          <cell r="J2406">
            <v>31439.199841599999</v>
          </cell>
          <cell r="P2406">
            <v>3</v>
          </cell>
          <cell r="Q2406">
            <v>1</v>
          </cell>
          <cell r="R2406">
            <v>1</v>
          </cell>
          <cell r="V2406">
            <v>1</v>
          </cell>
          <cell r="W2406">
            <v>1</v>
          </cell>
          <cell r="Y2406">
            <v>5</v>
          </cell>
          <cell r="Z2406">
            <v>650</v>
          </cell>
          <cell r="AA2406">
            <v>1</v>
          </cell>
        </row>
        <row r="2407">
          <cell r="I2407">
            <v>3161</v>
          </cell>
          <cell r="J2407">
            <v>26711.663324900001</v>
          </cell>
          <cell r="P2407">
            <v>5</v>
          </cell>
          <cell r="Q2407">
            <v>1</v>
          </cell>
          <cell r="R2407">
            <v>1</v>
          </cell>
          <cell r="V2407">
            <v>1</v>
          </cell>
          <cell r="W2407">
            <v>5</v>
          </cell>
          <cell r="Y2407">
            <v>5</v>
          </cell>
          <cell r="Z2407">
            <v>156</v>
          </cell>
          <cell r="AA2407">
            <v>1</v>
          </cell>
        </row>
        <row r="2408">
          <cell r="I2408">
            <v>3162</v>
          </cell>
          <cell r="J2408">
            <v>40880.671752499999</v>
          </cell>
          <cell r="P2408">
            <v>4</v>
          </cell>
          <cell r="Q2408">
            <v>1</v>
          </cell>
          <cell r="R2408">
            <v>1</v>
          </cell>
          <cell r="V2408">
            <v>1</v>
          </cell>
          <cell r="W2408">
            <v>5</v>
          </cell>
          <cell r="Y2408">
            <v>1</v>
          </cell>
          <cell r="Z2408">
            <v>156</v>
          </cell>
          <cell r="AA2408">
            <v>1</v>
          </cell>
        </row>
        <row r="2409">
          <cell r="I2409">
            <v>3163</v>
          </cell>
          <cell r="J2409">
            <v>4125.2324732999996</v>
          </cell>
          <cell r="P2409">
            <v>5</v>
          </cell>
          <cell r="Q2409">
            <v>1</v>
          </cell>
          <cell r="R2409">
            <v>1</v>
          </cell>
          <cell r="V2409">
            <v>1</v>
          </cell>
          <cell r="W2409">
            <v>5</v>
          </cell>
          <cell r="Y2409">
            <v>1</v>
          </cell>
          <cell r="Z2409">
            <v>650</v>
          </cell>
          <cell r="AA2409">
            <v>1</v>
          </cell>
        </row>
        <row r="2410">
          <cell r="I2410">
            <v>3164</v>
          </cell>
          <cell r="J2410">
            <v>59791.759357100003</v>
          </cell>
          <cell r="P2410">
            <v>12</v>
          </cell>
          <cell r="Q2410">
            <v>1</v>
          </cell>
          <cell r="R2410">
            <v>1</v>
          </cell>
          <cell r="V2410">
            <v>1</v>
          </cell>
          <cell r="W2410">
            <v>5</v>
          </cell>
          <cell r="Y2410">
            <v>5</v>
          </cell>
          <cell r="Z2410">
            <v>156</v>
          </cell>
          <cell r="AA2410">
            <v>1</v>
          </cell>
        </row>
        <row r="2411">
          <cell r="I2411">
            <v>3167</v>
          </cell>
          <cell r="J2411">
            <v>22819.196755699999</v>
          </cell>
          <cell r="P2411">
            <v>1</v>
          </cell>
          <cell r="Q2411">
            <v>1</v>
          </cell>
          <cell r="R2411">
            <v>1</v>
          </cell>
          <cell r="V2411">
            <v>1</v>
          </cell>
          <cell r="W2411">
            <v>5</v>
          </cell>
          <cell r="Y2411">
            <v>5</v>
          </cell>
          <cell r="Z2411">
            <v>156</v>
          </cell>
          <cell r="AA2411">
            <v>1</v>
          </cell>
        </row>
        <row r="2412">
          <cell r="I2412">
            <v>3168</v>
          </cell>
          <cell r="J2412">
            <v>15100.809937800001</v>
          </cell>
          <cell r="P2412">
            <v>7</v>
          </cell>
          <cell r="Q2412">
            <v>1</v>
          </cell>
          <cell r="R2412">
            <v>1</v>
          </cell>
          <cell r="V2412">
            <v>1</v>
          </cell>
          <cell r="W2412">
            <v>5</v>
          </cell>
          <cell r="Y2412">
            <v>3</v>
          </cell>
          <cell r="Z2412">
            <v>364</v>
          </cell>
          <cell r="AA2412">
            <v>1</v>
          </cell>
        </row>
        <row r="2413">
          <cell r="I2413">
            <v>3169</v>
          </cell>
          <cell r="J2413">
            <v>42967.977481499998</v>
          </cell>
          <cell r="P2413">
            <v>4</v>
          </cell>
          <cell r="Q2413">
            <v>1</v>
          </cell>
          <cell r="R2413">
            <v>1</v>
          </cell>
          <cell r="V2413">
            <v>1</v>
          </cell>
          <cell r="W2413">
            <v>5</v>
          </cell>
          <cell r="Y2413">
            <v>1</v>
          </cell>
          <cell r="Z2413">
            <v>31.2</v>
          </cell>
          <cell r="AA2413">
            <v>1</v>
          </cell>
        </row>
        <row r="2414">
          <cell r="I2414">
            <v>3171</v>
          </cell>
          <cell r="J2414">
            <v>24788.530789799999</v>
          </cell>
          <cell r="P2414">
            <v>6</v>
          </cell>
          <cell r="Q2414">
            <v>1</v>
          </cell>
          <cell r="R2414">
            <v>1</v>
          </cell>
          <cell r="V2414">
            <v>1</v>
          </cell>
          <cell r="W2414">
            <v>5</v>
          </cell>
          <cell r="Y2414">
            <v>1</v>
          </cell>
          <cell r="Z2414">
            <v>364</v>
          </cell>
          <cell r="AA2414">
            <v>1</v>
          </cell>
        </row>
        <row r="2415">
          <cell r="I2415">
            <v>3173</v>
          </cell>
          <cell r="J2415">
            <v>37178.379368599999</v>
          </cell>
          <cell r="P2415">
            <v>4</v>
          </cell>
          <cell r="Q2415">
            <v>1</v>
          </cell>
          <cell r="R2415">
            <v>1</v>
          </cell>
          <cell r="V2415">
            <v>1</v>
          </cell>
          <cell r="W2415">
            <v>1</v>
          </cell>
          <cell r="Y2415">
            <v>1</v>
          </cell>
          <cell r="Z2415">
            <v>156</v>
          </cell>
          <cell r="AA2415">
            <v>1</v>
          </cell>
        </row>
        <row r="2416">
          <cell r="I2416">
            <v>3174</v>
          </cell>
          <cell r="J2416">
            <v>14293.0911333</v>
          </cell>
          <cell r="P2416">
            <v>1</v>
          </cell>
          <cell r="Q2416">
            <v>1</v>
          </cell>
          <cell r="R2416">
            <v>1</v>
          </cell>
          <cell r="V2416">
            <v>1</v>
          </cell>
          <cell r="W2416">
            <v>5</v>
          </cell>
          <cell r="Y2416">
            <v>3</v>
          </cell>
          <cell r="Z2416">
            <v>156</v>
          </cell>
          <cell r="AA2416">
            <v>1</v>
          </cell>
        </row>
        <row r="2417">
          <cell r="I2417">
            <v>3176</v>
          </cell>
          <cell r="J2417">
            <v>29638.015709700001</v>
          </cell>
          <cell r="P2417">
            <v>8</v>
          </cell>
          <cell r="Q2417">
            <v>1</v>
          </cell>
          <cell r="R2417">
            <v>1</v>
          </cell>
          <cell r="V2417">
            <v>1</v>
          </cell>
          <cell r="W2417">
            <v>5</v>
          </cell>
          <cell r="Y2417">
            <v>1</v>
          </cell>
          <cell r="Z2417">
            <v>156</v>
          </cell>
          <cell r="AA2417">
            <v>1</v>
          </cell>
        </row>
        <row r="2418">
          <cell r="I2418">
            <v>3177</v>
          </cell>
          <cell r="J2418">
            <v>27110.420244000001</v>
          </cell>
          <cell r="P2418">
            <v>3</v>
          </cell>
          <cell r="Q2418">
            <v>1</v>
          </cell>
          <cell r="R2418">
            <v>1</v>
          </cell>
          <cell r="V2418">
            <v>1</v>
          </cell>
          <cell r="W2418">
            <v>1</v>
          </cell>
          <cell r="Y2418">
            <v>1</v>
          </cell>
          <cell r="Z2418">
            <v>650</v>
          </cell>
          <cell r="AA2418">
            <v>1</v>
          </cell>
        </row>
        <row r="2419">
          <cell r="I2419">
            <v>3178</v>
          </cell>
          <cell r="J2419">
            <v>25500.613510300002</v>
          </cell>
          <cell r="P2419">
            <v>10</v>
          </cell>
          <cell r="Q2419">
            <v>1</v>
          </cell>
          <cell r="R2419">
            <v>1</v>
          </cell>
          <cell r="V2419">
            <v>1</v>
          </cell>
          <cell r="W2419">
            <v>1</v>
          </cell>
          <cell r="Y2419">
            <v>1</v>
          </cell>
          <cell r="Z2419">
            <v>650</v>
          </cell>
          <cell r="AA2419">
            <v>1</v>
          </cell>
        </row>
        <row r="2420">
          <cell r="I2420">
            <v>3181</v>
          </cell>
          <cell r="J2420">
            <v>31978.393774299999</v>
          </cell>
          <cell r="P2420">
            <v>2</v>
          </cell>
          <cell r="Q2420">
            <v>1</v>
          </cell>
          <cell r="R2420">
            <v>1</v>
          </cell>
          <cell r="V2420">
            <v>1</v>
          </cell>
          <cell r="W2420">
            <v>5</v>
          </cell>
          <cell r="Y2420">
            <v>5</v>
          </cell>
          <cell r="Z2420">
            <v>364</v>
          </cell>
          <cell r="AA2420">
            <v>1</v>
          </cell>
        </row>
        <row r="2421">
          <cell r="I2421">
            <v>3182</v>
          </cell>
          <cell r="J2421">
            <v>34586.192738999998</v>
          </cell>
          <cell r="P2421">
            <v>6</v>
          </cell>
          <cell r="Q2421">
            <v>1</v>
          </cell>
          <cell r="R2421">
            <v>1</v>
          </cell>
          <cell r="V2421">
            <v>1</v>
          </cell>
          <cell r="W2421">
            <v>5</v>
          </cell>
          <cell r="Y2421">
            <v>5</v>
          </cell>
          <cell r="Z2421">
            <v>156</v>
          </cell>
          <cell r="AA2421">
            <v>1</v>
          </cell>
        </row>
        <row r="2422">
          <cell r="I2422">
            <v>3183</v>
          </cell>
          <cell r="J2422">
            <v>19849.295414200002</v>
          </cell>
          <cell r="P2422">
            <v>8</v>
          </cell>
          <cell r="Q2422">
            <v>1</v>
          </cell>
          <cell r="R2422">
            <v>1</v>
          </cell>
          <cell r="V2422">
            <v>1</v>
          </cell>
          <cell r="W2422">
            <v>5</v>
          </cell>
          <cell r="Y2422">
            <v>1</v>
          </cell>
          <cell r="Z2422">
            <v>364</v>
          </cell>
          <cell r="AA2422">
            <v>1</v>
          </cell>
        </row>
        <row r="2423">
          <cell r="I2423">
            <v>3185</v>
          </cell>
          <cell r="J2423">
            <v>8236.7058142999995</v>
          </cell>
          <cell r="P2423">
            <v>6</v>
          </cell>
          <cell r="Q2423">
            <v>1</v>
          </cell>
          <cell r="R2423">
            <v>1</v>
          </cell>
          <cell r="V2423">
            <v>1</v>
          </cell>
          <cell r="W2423">
            <v>5</v>
          </cell>
          <cell r="Y2423">
            <v>1</v>
          </cell>
          <cell r="Z2423">
            <v>156</v>
          </cell>
          <cell r="AA2423">
            <v>1</v>
          </cell>
        </row>
        <row r="2424">
          <cell r="I2424">
            <v>3187</v>
          </cell>
          <cell r="J2424">
            <v>36912.037514700001</v>
          </cell>
          <cell r="P2424">
            <v>3</v>
          </cell>
          <cell r="Q2424">
            <v>1</v>
          </cell>
          <cell r="R2424">
            <v>1</v>
          </cell>
          <cell r="V2424">
            <v>1</v>
          </cell>
          <cell r="W2424">
            <v>1</v>
          </cell>
          <cell r="Y2424">
            <v>1</v>
          </cell>
          <cell r="Z2424">
            <v>1014</v>
          </cell>
          <cell r="AA2424">
            <v>1</v>
          </cell>
        </row>
        <row r="2425">
          <cell r="I2425">
            <v>3188</v>
          </cell>
          <cell r="J2425">
            <v>27500.874505200001</v>
          </cell>
          <cell r="P2425">
            <v>6</v>
          </cell>
          <cell r="Q2425">
            <v>1</v>
          </cell>
          <cell r="R2425">
            <v>1</v>
          </cell>
          <cell r="V2425">
            <v>1</v>
          </cell>
          <cell r="W2425">
            <v>5</v>
          </cell>
          <cell r="Y2425">
            <v>5</v>
          </cell>
          <cell r="Z2425">
            <v>364</v>
          </cell>
          <cell r="AA2425">
            <v>1</v>
          </cell>
        </row>
        <row r="2426">
          <cell r="I2426">
            <v>3189</v>
          </cell>
          <cell r="J2426">
            <v>24610.648156800002</v>
          </cell>
          <cell r="P2426">
            <v>3</v>
          </cell>
          <cell r="Q2426">
            <v>1</v>
          </cell>
          <cell r="R2426">
            <v>1</v>
          </cell>
          <cell r="V2426">
            <v>1</v>
          </cell>
          <cell r="W2426">
            <v>5</v>
          </cell>
          <cell r="Y2426">
            <v>1</v>
          </cell>
          <cell r="Z2426">
            <v>364</v>
          </cell>
          <cell r="AA2426">
            <v>0.75</v>
          </cell>
        </row>
        <row r="2427">
          <cell r="I2427">
            <v>3190</v>
          </cell>
          <cell r="J2427">
            <v>22132.6167766</v>
          </cell>
          <cell r="P2427">
            <v>4</v>
          </cell>
          <cell r="Q2427">
            <v>1</v>
          </cell>
          <cell r="R2427">
            <v>1</v>
          </cell>
          <cell r="V2427">
            <v>0</v>
          </cell>
          <cell r="W2427">
            <v>99</v>
          </cell>
          <cell r="Y2427">
            <v>1</v>
          </cell>
          <cell r="Z2427">
            <v>156</v>
          </cell>
          <cell r="AA2427">
            <v>0</v>
          </cell>
        </row>
        <row r="2428">
          <cell r="I2428">
            <v>3191</v>
          </cell>
          <cell r="J2428">
            <v>29873.992133</v>
          </cell>
          <cell r="P2428">
            <v>2</v>
          </cell>
          <cell r="Q2428">
            <v>1</v>
          </cell>
          <cell r="R2428">
            <v>1</v>
          </cell>
          <cell r="V2428">
            <v>0</v>
          </cell>
          <cell r="W2428">
            <v>99</v>
          </cell>
          <cell r="Y2428">
            <v>5</v>
          </cell>
          <cell r="Z2428">
            <v>364</v>
          </cell>
          <cell r="AA2428">
            <v>0</v>
          </cell>
        </row>
        <row r="2429">
          <cell r="I2429">
            <v>3192</v>
          </cell>
          <cell r="J2429">
            <v>28195.318648699998</v>
          </cell>
          <cell r="P2429">
            <v>1</v>
          </cell>
          <cell r="Q2429">
            <v>1</v>
          </cell>
          <cell r="R2429">
            <v>1</v>
          </cell>
          <cell r="V2429">
            <v>1</v>
          </cell>
          <cell r="W2429">
            <v>5</v>
          </cell>
          <cell r="Y2429">
            <v>5</v>
          </cell>
          <cell r="Z2429">
            <v>1014</v>
          </cell>
          <cell r="AA2429">
            <v>1</v>
          </cell>
        </row>
        <row r="2430">
          <cell r="I2430">
            <v>3193</v>
          </cell>
          <cell r="J2430">
            <v>14027.889149099999</v>
          </cell>
          <cell r="P2430">
            <v>3</v>
          </cell>
          <cell r="Q2430">
            <v>1</v>
          </cell>
          <cell r="R2430">
            <v>1</v>
          </cell>
          <cell r="V2430">
            <v>1</v>
          </cell>
          <cell r="W2430">
            <v>5</v>
          </cell>
          <cell r="Y2430">
            <v>5</v>
          </cell>
          <cell r="Z2430">
            <v>156</v>
          </cell>
          <cell r="AA2430">
            <v>0.75</v>
          </cell>
        </row>
        <row r="2431">
          <cell r="I2431">
            <v>3195</v>
          </cell>
          <cell r="J2431">
            <v>28427.065762800001</v>
          </cell>
          <cell r="P2431">
            <v>5</v>
          </cell>
          <cell r="Q2431">
            <v>1</v>
          </cell>
          <cell r="R2431">
            <v>1</v>
          </cell>
          <cell r="V2431">
            <v>1</v>
          </cell>
          <cell r="W2431">
            <v>5</v>
          </cell>
          <cell r="Y2431">
            <v>2</v>
          </cell>
          <cell r="Z2431">
            <v>650</v>
          </cell>
          <cell r="AA2431">
            <v>1</v>
          </cell>
        </row>
        <row r="2432">
          <cell r="I2432">
            <v>3196</v>
          </cell>
          <cell r="J2432">
            <v>30842.501128299999</v>
          </cell>
          <cell r="P2432">
            <v>4</v>
          </cell>
          <cell r="Q2432">
            <v>1</v>
          </cell>
          <cell r="R2432">
            <v>1</v>
          </cell>
          <cell r="V2432">
            <v>1</v>
          </cell>
          <cell r="W2432">
            <v>1</v>
          </cell>
          <cell r="Y2432">
            <v>1</v>
          </cell>
          <cell r="Z2432">
            <v>156</v>
          </cell>
          <cell r="AA2432">
            <v>0.75</v>
          </cell>
        </row>
        <row r="2433">
          <cell r="I2433">
            <v>3197</v>
          </cell>
          <cell r="J2433">
            <v>23378.834268099999</v>
          </cell>
          <cell r="P2433">
            <v>3</v>
          </cell>
          <cell r="Q2433">
            <v>1</v>
          </cell>
          <cell r="R2433">
            <v>1</v>
          </cell>
          <cell r="V2433">
            <v>1</v>
          </cell>
          <cell r="W2433">
            <v>5</v>
          </cell>
          <cell r="Y2433">
            <v>5</v>
          </cell>
          <cell r="Z2433">
            <v>156</v>
          </cell>
          <cell r="AA2433">
            <v>1</v>
          </cell>
        </row>
        <row r="2434">
          <cell r="I2434">
            <v>3198</v>
          </cell>
          <cell r="J2434">
            <v>14381.723750200001</v>
          </cell>
          <cell r="P2434">
            <v>1</v>
          </cell>
          <cell r="Q2434">
            <v>1</v>
          </cell>
          <cell r="R2434">
            <v>1</v>
          </cell>
          <cell r="V2434">
            <v>1</v>
          </cell>
          <cell r="W2434">
            <v>1</v>
          </cell>
          <cell r="Y2434">
            <v>1</v>
          </cell>
          <cell r="Z2434">
            <v>156</v>
          </cell>
          <cell r="AA2434">
            <v>1</v>
          </cell>
        </row>
        <row r="2435">
          <cell r="I2435">
            <v>3199</v>
          </cell>
          <cell r="J2435">
            <v>15379.325876700001</v>
          </cell>
          <cell r="P2435">
            <v>1</v>
          </cell>
          <cell r="Q2435">
            <v>1</v>
          </cell>
          <cell r="R2435">
            <v>1</v>
          </cell>
          <cell r="V2435">
            <v>1</v>
          </cell>
          <cell r="W2435">
            <v>5</v>
          </cell>
          <cell r="Y2435">
            <v>1</v>
          </cell>
          <cell r="Z2435">
            <v>364</v>
          </cell>
          <cell r="AA2435">
            <v>1</v>
          </cell>
        </row>
        <row r="2436">
          <cell r="I2436">
            <v>3200</v>
          </cell>
          <cell r="J2436">
            <v>28880.850318299999</v>
          </cell>
          <cell r="P2436">
            <v>1</v>
          </cell>
          <cell r="Q2436">
            <v>1</v>
          </cell>
          <cell r="R2436">
            <v>1</v>
          </cell>
          <cell r="V2436">
            <v>1</v>
          </cell>
          <cell r="W2436">
            <v>1</v>
          </cell>
          <cell r="Y2436">
            <v>1</v>
          </cell>
          <cell r="Z2436">
            <v>156</v>
          </cell>
          <cell r="AA2436">
            <v>1</v>
          </cell>
        </row>
        <row r="2437">
          <cell r="I2437">
            <v>3201</v>
          </cell>
          <cell r="J2437">
            <v>21147.977546499998</v>
          </cell>
          <cell r="P2437">
            <v>6</v>
          </cell>
          <cell r="Q2437">
            <v>1</v>
          </cell>
          <cell r="R2437">
            <v>1</v>
          </cell>
          <cell r="V2437">
            <v>1</v>
          </cell>
          <cell r="W2437">
            <v>5</v>
          </cell>
          <cell r="Y2437">
            <v>5</v>
          </cell>
          <cell r="Z2437">
            <v>31.2</v>
          </cell>
          <cell r="AA2437">
            <v>1</v>
          </cell>
        </row>
        <row r="2438">
          <cell r="I2438">
            <v>3202</v>
          </cell>
          <cell r="J2438">
            <v>30842.501128299999</v>
          </cell>
          <cell r="P2438">
            <v>3</v>
          </cell>
          <cell r="Q2438">
            <v>1</v>
          </cell>
          <cell r="R2438">
            <v>1</v>
          </cell>
          <cell r="V2438">
            <v>1</v>
          </cell>
          <cell r="W2438">
            <v>5</v>
          </cell>
          <cell r="Y2438">
            <v>5</v>
          </cell>
          <cell r="Z2438">
            <v>364</v>
          </cell>
          <cell r="AA2438">
            <v>0.25</v>
          </cell>
        </row>
        <row r="2439">
          <cell r="I2439">
            <v>3203</v>
          </cell>
          <cell r="J2439">
            <v>27419.364872999999</v>
          </cell>
          <cell r="P2439">
            <v>6</v>
          </cell>
          <cell r="Q2439">
            <v>1</v>
          </cell>
          <cell r="R2439">
            <v>1</v>
          </cell>
          <cell r="V2439">
            <v>1</v>
          </cell>
          <cell r="W2439">
            <v>5</v>
          </cell>
          <cell r="Y2439">
            <v>1</v>
          </cell>
          <cell r="Z2439">
            <v>364</v>
          </cell>
          <cell r="AA2439">
            <v>1</v>
          </cell>
        </row>
        <row r="2440">
          <cell r="I2440">
            <v>3204</v>
          </cell>
          <cell r="J2440">
            <v>31020.098327299998</v>
          </cell>
          <cell r="P2440">
            <v>10</v>
          </cell>
          <cell r="Q2440">
            <v>1</v>
          </cell>
          <cell r="R2440">
            <v>1</v>
          </cell>
          <cell r="V2440">
            <v>1</v>
          </cell>
          <cell r="W2440">
            <v>5</v>
          </cell>
          <cell r="Y2440">
            <v>5</v>
          </cell>
          <cell r="Z2440">
            <v>650</v>
          </cell>
          <cell r="AA2440">
            <v>1</v>
          </cell>
        </row>
        <row r="2441">
          <cell r="I2441">
            <v>3205</v>
          </cell>
          <cell r="J2441">
            <v>31823.3415499</v>
          </cell>
          <cell r="P2441">
            <v>5</v>
          </cell>
          <cell r="Q2441">
            <v>1</v>
          </cell>
          <cell r="R2441">
            <v>1</v>
          </cell>
          <cell r="V2441">
            <v>1</v>
          </cell>
          <cell r="W2441">
            <v>5</v>
          </cell>
          <cell r="Y2441">
            <v>5</v>
          </cell>
          <cell r="Z2441">
            <v>650</v>
          </cell>
          <cell r="AA2441">
            <v>1</v>
          </cell>
        </row>
        <row r="2442">
          <cell r="I2442">
            <v>3206</v>
          </cell>
          <cell r="J2442">
            <v>22849.744787899999</v>
          </cell>
          <cell r="P2442">
            <v>10</v>
          </cell>
          <cell r="Q2442">
            <v>1</v>
          </cell>
          <cell r="R2442">
            <v>1</v>
          </cell>
          <cell r="V2442">
            <v>1</v>
          </cell>
          <cell r="W2442">
            <v>5</v>
          </cell>
          <cell r="Y2442">
            <v>95</v>
          </cell>
          <cell r="Z2442">
            <v>156</v>
          </cell>
          <cell r="AA2442">
            <v>1</v>
          </cell>
        </row>
        <row r="2443">
          <cell r="I2443">
            <v>3207</v>
          </cell>
          <cell r="J2443">
            <v>4679.7800794000004</v>
          </cell>
          <cell r="P2443">
            <v>1</v>
          </cell>
          <cell r="Q2443">
            <v>1</v>
          </cell>
          <cell r="R2443">
            <v>1</v>
          </cell>
          <cell r="V2443">
            <v>1</v>
          </cell>
          <cell r="W2443">
            <v>1</v>
          </cell>
          <cell r="Y2443">
            <v>1</v>
          </cell>
          <cell r="Z2443">
            <v>156</v>
          </cell>
          <cell r="AA2443">
            <v>1</v>
          </cell>
        </row>
        <row r="2444">
          <cell r="I2444">
            <v>3208</v>
          </cell>
          <cell r="J2444">
            <v>22174.8502916</v>
          </cell>
          <cell r="P2444">
            <v>2</v>
          </cell>
          <cell r="Q2444">
            <v>1</v>
          </cell>
          <cell r="R2444">
            <v>1</v>
          </cell>
          <cell r="V2444">
            <v>1</v>
          </cell>
          <cell r="W2444">
            <v>5</v>
          </cell>
          <cell r="Y2444">
            <v>5</v>
          </cell>
          <cell r="Z2444">
            <v>650</v>
          </cell>
          <cell r="AA2444">
            <v>1</v>
          </cell>
        </row>
        <row r="2445">
          <cell r="I2445">
            <v>3209</v>
          </cell>
          <cell r="J2445">
            <v>25355.7065711</v>
          </cell>
          <cell r="P2445">
            <v>8</v>
          </cell>
          <cell r="Q2445">
            <v>1</v>
          </cell>
          <cell r="R2445">
            <v>1</v>
          </cell>
          <cell r="V2445">
            <v>1</v>
          </cell>
          <cell r="W2445">
            <v>5</v>
          </cell>
          <cell r="Y2445">
            <v>3</v>
          </cell>
          <cell r="Z2445">
            <v>364</v>
          </cell>
          <cell r="AA2445">
            <v>1</v>
          </cell>
        </row>
        <row r="2446">
          <cell r="I2446">
            <v>3211</v>
          </cell>
          <cell r="J2446">
            <v>23815.053943200001</v>
          </cell>
          <cell r="P2446">
            <v>8</v>
          </cell>
          <cell r="Q2446">
            <v>1</v>
          </cell>
          <cell r="R2446">
            <v>1</v>
          </cell>
          <cell r="V2446">
            <v>1</v>
          </cell>
          <cell r="W2446">
            <v>5</v>
          </cell>
          <cell r="Y2446">
            <v>5</v>
          </cell>
          <cell r="Z2446">
            <v>31.2</v>
          </cell>
          <cell r="AA2446">
            <v>0.75</v>
          </cell>
        </row>
        <row r="2447">
          <cell r="I2447">
            <v>3212</v>
          </cell>
          <cell r="J2447">
            <v>35445.085916700002</v>
          </cell>
          <cell r="P2447">
            <v>5</v>
          </cell>
          <cell r="Q2447">
            <v>1</v>
          </cell>
          <cell r="R2447">
            <v>1</v>
          </cell>
          <cell r="V2447">
            <v>1</v>
          </cell>
          <cell r="W2447">
            <v>5</v>
          </cell>
          <cell r="Y2447">
            <v>1</v>
          </cell>
          <cell r="Z2447">
            <v>156</v>
          </cell>
          <cell r="AA2447">
            <v>1</v>
          </cell>
        </row>
        <row r="2448">
          <cell r="I2448">
            <v>3213</v>
          </cell>
          <cell r="J2448">
            <v>22805.874748499999</v>
          </cell>
          <cell r="P2448">
            <v>5</v>
          </cell>
          <cell r="Q2448">
            <v>1</v>
          </cell>
          <cell r="R2448">
            <v>1</v>
          </cell>
          <cell r="V2448">
            <v>1</v>
          </cell>
          <cell r="W2448">
            <v>5</v>
          </cell>
          <cell r="Y2448">
            <v>5</v>
          </cell>
          <cell r="Z2448">
            <v>156</v>
          </cell>
          <cell r="AA2448">
            <v>1</v>
          </cell>
        </row>
        <row r="2449">
          <cell r="I2449">
            <v>3214</v>
          </cell>
          <cell r="J2449">
            <v>48885.262288600003</v>
          </cell>
          <cell r="P2449">
            <v>9</v>
          </cell>
          <cell r="Q2449">
            <v>1</v>
          </cell>
          <cell r="R2449">
            <v>1</v>
          </cell>
          <cell r="V2449">
            <v>1</v>
          </cell>
          <cell r="W2449">
            <v>5</v>
          </cell>
          <cell r="Y2449">
            <v>5</v>
          </cell>
          <cell r="Z2449">
            <v>364</v>
          </cell>
          <cell r="AA2449">
            <v>1</v>
          </cell>
        </row>
        <row r="2450">
          <cell r="I2450">
            <v>3215</v>
          </cell>
          <cell r="J2450">
            <v>28252.941146100002</v>
          </cell>
          <cell r="P2450">
            <v>2</v>
          </cell>
          <cell r="Q2450">
            <v>1</v>
          </cell>
          <cell r="R2450">
            <v>1</v>
          </cell>
          <cell r="V2450">
            <v>1</v>
          </cell>
          <cell r="W2450">
            <v>5</v>
          </cell>
          <cell r="Y2450">
            <v>1</v>
          </cell>
          <cell r="Z2450">
            <v>156</v>
          </cell>
          <cell r="AA2450">
            <v>1</v>
          </cell>
        </row>
        <row r="2451">
          <cell r="I2451">
            <v>3219</v>
          </cell>
          <cell r="J2451">
            <v>29605.975437599998</v>
          </cell>
          <cell r="P2451">
            <v>4</v>
          </cell>
          <cell r="Q2451">
            <v>1</v>
          </cell>
          <cell r="R2451">
            <v>1</v>
          </cell>
          <cell r="V2451">
            <v>1</v>
          </cell>
          <cell r="W2451">
            <v>5</v>
          </cell>
          <cell r="Y2451">
            <v>1</v>
          </cell>
          <cell r="Z2451">
            <v>364</v>
          </cell>
          <cell r="AA2451">
            <v>1</v>
          </cell>
        </row>
        <row r="2452">
          <cell r="I2452">
            <v>3220</v>
          </cell>
          <cell r="J2452">
            <v>22464.6060282</v>
          </cell>
          <cell r="P2452">
            <v>2</v>
          </cell>
          <cell r="Q2452">
            <v>1</v>
          </cell>
          <cell r="R2452">
            <v>1</v>
          </cell>
          <cell r="V2452">
            <v>1</v>
          </cell>
          <cell r="W2452">
            <v>5</v>
          </cell>
          <cell r="Y2452">
            <v>1</v>
          </cell>
          <cell r="Z2452">
            <v>650</v>
          </cell>
          <cell r="AA2452">
            <v>1</v>
          </cell>
        </row>
        <row r="2453">
          <cell r="I2453">
            <v>3221</v>
          </cell>
          <cell r="J2453">
            <v>22742.4361599</v>
          </cell>
          <cell r="P2453">
            <v>7</v>
          </cell>
          <cell r="Q2453">
            <v>1</v>
          </cell>
          <cell r="R2453">
            <v>1</v>
          </cell>
          <cell r="V2453">
            <v>1</v>
          </cell>
          <cell r="W2453">
            <v>5</v>
          </cell>
          <cell r="Y2453">
            <v>5</v>
          </cell>
          <cell r="Z2453">
            <v>364</v>
          </cell>
          <cell r="AA2453">
            <v>1</v>
          </cell>
        </row>
        <row r="2454">
          <cell r="I2454">
            <v>3222</v>
          </cell>
          <cell r="J2454">
            <v>34255.562712999999</v>
          </cell>
          <cell r="P2454">
            <v>1</v>
          </cell>
          <cell r="Q2454">
            <v>1</v>
          </cell>
          <cell r="R2454">
            <v>1</v>
          </cell>
          <cell r="V2454">
            <v>1</v>
          </cell>
          <cell r="W2454">
            <v>5</v>
          </cell>
          <cell r="Y2454">
            <v>1</v>
          </cell>
          <cell r="Z2454">
            <v>156</v>
          </cell>
          <cell r="AA2454">
            <v>1</v>
          </cell>
        </row>
        <row r="2455">
          <cell r="I2455">
            <v>3223</v>
          </cell>
          <cell r="J2455">
            <v>35172.0560549</v>
          </cell>
          <cell r="P2455">
            <v>12</v>
          </cell>
          <cell r="Q2455">
            <v>1</v>
          </cell>
          <cell r="R2455">
            <v>1</v>
          </cell>
          <cell r="V2455">
            <v>1</v>
          </cell>
          <cell r="W2455">
            <v>5</v>
          </cell>
          <cell r="Y2455">
            <v>5</v>
          </cell>
          <cell r="Z2455">
            <v>156</v>
          </cell>
          <cell r="AA2455">
            <v>1</v>
          </cell>
        </row>
        <row r="2456">
          <cell r="I2456">
            <v>3226</v>
          </cell>
          <cell r="J2456">
            <v>24344.8308779</v>
          </cell>
          <cell r="P2456">
            <v>4</v>
          </cell>
          <cell r="Q2456">
            <v>1</v>
          </cell>
          <cell r="R2456">
            <v>1</v>
          </cell>
          <cell r="V2456">
            <v>1</v>
          </cell>
          <cell r="W2456">
            <v>5</v>
          </cell>
          <cell r="Y2456">
            <v>5</v>
          </cell>
          <cell r="Z2456">
            <v>31.2</v>
          </cell>
          <cell r="AA2456">
            <v>1</v>
          </cell>
        </row>
        <row r="2457">
          <cell r="I2457">
            <v>3227</v>
          </cell>
          <cell r="J2457">
            <v>25292.6641772</v>
          </cell>
          <cell r="P2457">
            <v>7</v>
          </cell>
          <cell r="Q2457">
            <v>1</v>
          </cell>
          <cell r="R2457">
            <v>1</v>
          </cell>
          <cell r="V2457">
            <v>1</v>
          </cell>
          <cell r="W2457">
            <v>1</v>
          </cell>
          <cell r="Y2457">
            <v>1</v>
          </cell>
          <cell r="Z2457">
            <v>156</v>
          </cell>
          <cell r="AA2457">
            <v>1</v>
          </cell>
        </row>
        <row r="2458">
          <cell r="I2458">
            <v>3228</v>
          </cell>
          <cell r="J2458">
            <v>27465.193036199998</v>
          </cell>
          <cell r="P2458">
            <v>1</v>
          </cell>
          <cell r="Q2458">
            <v>1</v>
          </cell>
          <cell r="R2458">
            <v>1</v>
          </cell>
          <cell r="V2458">
            <v>1</v>
          </cell>
          <cell r="W2458">
            <v>5</v>
          </cell>
          <cell r="Y2458">
            <v>1</v>
          </cell>
          <cell r="Z2458">
            <v>156</v>
          </cell>
          <cell r="AA2458">
            <v>0.75</v>
          </cell>
        </row>
        <row r="2459">
          <cell r="I2459">
            <v>3229</v>
          </cell>
          <cell r="J2459">
            <v>5278.5465981999996</v>
          </cell>
          <cell r="P2459">
            <v>1</v>
          </cell>
          <cell r="Q2459">
            <v>1</v>
          </cell>
          <cell r="R2459">
            <v>1</v>
          </cell>
          <cell r="V2459">
            <v>1</v>
          </cell>
          <cell r="W2459">
            <v>5</v>
          </cell>
          <cell r="Y2459">
            <v>1</v>
          </cell>
          <cell r="Z2459">
            <v>31.2</v>
          </cell>
          <cell r="AA2459">
            <v>1</v>
          </cell>
        </row>
        <row r="2460">
          <cell r="I2460">
            <v>3230</v>
          </cell>
          <cell r="J2460">
            <v>30902.734860199998</v>
          </cell>
          <cell r="P2460">
            <v>1</v>
          </cell>
          <cell r="Q2460">
            <v>1</v>
          </cell>
          <cell r="R2460">
            <v>1</v>
          </cell>
          <cell r="V2460">
            <v>1</v>
          </cell>
          <cell r="W2460">
            <v>5</v>
          </cell>
          <cell r="Y2460">
            <v>5</v>
          </cell>
          <cell r="Z2460">
            <v>364</v>
          </cell>
          <cell r="AA2460">
            <v>0.75</v>
          </cell>
        </row>
        <row r="2461">
          <cell r="I2461">
            <v>3231</v>
          </cell>
          <cell r="J2461">
            <v>30031.822897499998</v>
          </cell>
          <cell r="P2461">
            <v>5</v>
          </cell>
          <cell r="Q2461">
            <v>1</v>
          </cell>
          <cell r="R2461">
            <v>1</v>
          </cell>
          <cell r="V2461">
            <v>1</v>
          </cell>
          <cell r="W2461">
            <v>5</v>
          </cell>
          <cell r="Y2461">
            <v>5</v>
          </cell>
          <cell r="Z2461">
            <v>364</v>
          </cell>
          <cell r="AA2461">
            <v>1</v>
          </cell>
        </row>
        <row r="2462">
          <cell r="I2462">
            <v>3232</v>
          </cell>
          <cell r="J2462">
            <v>5665.8754184999998</v>
          </cell>
          <cell r="P2462">
            <v>3</v>
          </cell>
          <cell r="Q2462">
            <v>1</v>
          </cell>
          <cell r="R2462">
            <v>1</v>
          </cell>
          <cell r="V2462">
            <v>1</v>
          </cell>
          <cell r="W2462">
            <v>1</v>
          </cell>
          <cell r="Y2462">
            <v>1</v>
          </cell>
          <cell r="Z2462">
            <v>364</v>
          </cell>
          <cell r="AA2462">
            <v>1</v>
          </cell>
        </row>
        <row r="2463">
          <cell r="I2463">
            <v>3233</v>
          </cell>
          <cell r="J2463">
            <v>26566.490618899999</v>
          </cell>
          <cell r="P2463">
            <v>7</v>
          </cell>
          <cell r="Q2463">
            <v>1</v>
          </cell>
          <cell r="R2463">
            <v>1</v>
          </cell>
          <cell r="V2463">
            <v>1</v>
          </cell>
          <cell r="W2463">
            <v>5</v>
          </cell>
          <cell r="Y2463">
            <v>95</v>
          </cell>
          <cell r="Z2463">
            <v>364</v>
          </cell>
          <cell r="AA2463">
            <v>1</v>
          </cell>
        </row>
        <row r="2464">
          <cell r="I2464">
            <v>3234</v>
          </cell>
          <cell r="J2464">
            <v>37116.194788300003</v>
          </cell>
          <cell r="P2464">
            <v>8</v>
          </cell>
          <cell r="Q2464">
            <v>1</v>
          </cell>
          <cell r="R2464">
            <v>1</v>
          </cell>
          <cell r="V2464">
            <v>1</v>
          </cell>
          <cell r="W2464">
            <v>5</v>
          </cell>
          <cell r="Y2464">
            <v>5</v>
          </cell>
          <cell r="Z2464">
            <v>156</v>
          </cell>
          <cell r="AA2464">
            <v>1</v>
          </cell>
        </row>
        <row r="2465">
          <cell r="I2465">
            <v>3235</v>
          </cell>
          <cell r="J2465">
            <v>24273.850862300002</v>
          </cell>
          <cell r="P2465">
            <v>5</v>
          </cell>
          <cell r="Q2465">
            <v>1</v>
          </cell>
          <cell r="R2465">
            <v>1</v>
          </cell>
          <cell r="V2465">
            <v>1</v>
          </cell>
          <cell r="W2465">
            <v>1</v>
          </cell>
          <cell r="Y2465">
            <v>1</v>
          </cell>
          <cell r="Z2465">
            <v>156</v>
          </cell>
          <cell r="AA2465">
            <v>0.75</v>
          </cell>
        </row>
        <row r="2466">
          <cell r="I2466">
            <v>3236</v>
          </cell>
          <cell r="J2466">
            <v>4679.7800794000004</v>
          </cell>
          <cell r="P2466">
            <v>6</v>
          </cell>
          <cell r="Q2466">
            <v>1</v>
          </cell>
          <cell r="R2466">
            <v>1</v>
          </cell>
          <cell r="V2466">
            <v>1</v>
          </cell>
          <cell r="W2466">
            <v>5</v>
          </cell>
          <cell r="Y2466">
            <v>1</v>
          </cell>
          <cell r="Z2466">
            <v>650</v>
          </cell>
          <cell r="AA2466">
            <v>1</v>
          </cell>
        </row>
        <row r="2467">
          <cell r="I2467">
            <v>3237</v>
          </cell>
          <cell r="J2467">
            <v>29729.2713444</v>
          </cell>
          <cell r="P2467">
            <v>3</v>
          </cell>
          <cell r="Q2467">
            <v>1</v>
          </cell>
          <cell r="R2467">
            <v>1</v>
          </cell>
          <cell r="V2467">
            <v>1</v>
          </cell>
          <cell r="W2467">
            <v>5</v>
          </cell>
          <cell r="Y2467">
            <v>5</v>
          </cell>
          <cell r="Z2467">
            <v>364</v>
          </cell>
          <cell r="AA2467">
            <v>0.75</v>
          </cell>
        </row>
        <row r="2468">
          <cell r="I2468">
            <v>3238</v>
          </cell>
          <cell r="J2468">
            <v>32048.614756999999</v>
          </cell>
          <cell r="P2468">
            <v>1</v>
          </cell>
          <cell r="Q2468">
            <v>1</v>
          </cell>
          <cell r="R2468">
            <v>1</v>
          </cell>
          <cell r="V2468">
            <v>1</v>
          </cell>
          <cell r="W2468">
            <v>5</v>
          </cell>
          <cell r="Y2468">
            <v>1</v>
          </cell>
          <cell r="Z2468">
            <v>31.2</v>
          </cell>
          <cell r="AA2468">
            <v>1</v>
          </cell>
        </row>
        <row r="2469">
          <cell r="I2469">
            <v>3240</v>
          </cell>
          <cell r="J2469">
            <v>42692.558232700001</v>
          </cell>
          <cell r="P2469">
            <v>5</v>
          </cell>
          <cell r="Q2469">
            <v>1</v>
          </cell>
          <cell r="R2469">
            <v>1</v>
          </cell>
          <cell r="V2469">
            <v>1</v>
          </cell>
          <cell r="W2469">
            <v>5</v>
          </cell>
          <cell r="Y2469">
            <v>5</v>
          </cell>
          <cell r="Z2469">
            <v>156</v>
          </cell>
          <cell r="AA2469">
            <v>1</v>
          </cell>
        </row>
        <row r="2470">
          <cell r="I2470">
            <v>3241</v>
          </cell>
          <cell r="J2470">
            <v>22136.3433038</v>
          </cell>
          <cell r="P2470">
            <v>1</v>
          </cell>
          <cell r="Q2470">
            <v>1</v>
          </cell>
          <cell r="R2470">
            <v>1</v>
          </cell>
          <cell r="V2470">
            <v>1</v>
          </cell>
          <cell r="W2470">
            <v>5</v>
          </cell>
          <cell r="Y2470">
            <v>1</v>
          </cell>
          <cell r="Z2470">
            <v>364</v>
          </cell>
          <cell r="AA2470">
            <v>1</v>
          </cell>
        </row>
        <row r="2471">
          <cell r="I2471">
            <v>3242</v>
          </cell>
          <cell r="J2471">
            <v>37854.523270799997</v>
          </cell>
          <cell r="P2471">
            <v>6</v>
          </cell>
          <cell r="Q2471">
            <v>1</v>
          </cell>
          <cell r="R2471">
            <v>1</v>
          </cell>
          <cell r="V2471">
            <v>1</v>
          </cell>
          <cell r="W2471">
            <v>5</v>
          </cell>
          <cell r="Y2471">
            <v>1</v>
          </cell>
          <cell r="Z2471">
            <v>364</v>
          </cell>
          <cell r="AA2471">
            <v>1</v>
          </cell>
        </row>
        <row r="2472">
          <cell r="I2472">
            <v>3243</v>
          </cell>
          <cell r="J2472">
            <v>4125.2324732999996</v>
          </cell>
          <cell r="P2472">
            <v>4</v>
          </cell>
          <cell r="Q2472">
            <v>1</v>
          </cell>
          <cell r="R2472">
            <v>1</v>
          </cell>
          <cell r="V2472">
            <v>0</v>
          </cell>
          <cell r="W2472">
            <v>99</v>
          </cell>
          <cell r="Y2472">
            <v>1</v>
          </cell>
          <cell r="Z2472">
            <v>650</v>
          </cell>
          <cell r="AA2472">
            <v>0</v>
          </cell>
        </row>
        <row r="2473">
          <cell r="I2473">
            <v>3244</v>
          </cell>
          <cell r="J2473">
            <v>22667.162244499999</v>
          </cell>
          <cell r="P2473">
            <v>1</v>
          </cell>
          <cell r="Q2473">
            <v>1</v>
          </cell>
          <cell r="R2473">
            <v>1</v>
          </cell>
          <cell r="V2473">
            <v>1</v>
          </cell>
          <cell r="W2473">
            <v>5</v>
          </cell>
          <cell r="Y2473">
            <v>1</v>
          </cell>
          <cell r="Z2473">
            <v>156</v>
          </cell>
          <cell r="AA2473">
            <v>1</v>
          </cell>
        </row>
        <row r="2474">
          <cell r="I2474">
            <v>3245</v>
          </cell>
          <cell r="J2474">
            <v>15442.964841200001</v>
          </cell>
          <cell r="P2474">
            <v>3</v>
          </cell>
          <cell r="Q2474">
            <v>1</v>
          </cell>
          <cell r="R2474">
            <v>1</v>
          </cell>
          <cell r="V2474">
            <v>1</v>
          </cell>
          <cell r="W2474">
            <v>1</v>
          </cell>
          <cell r="Y2474">
            <v>1</v>
          </cell>
          <cell r="Z2474">
            <v>156</v>
          </cell>
          <cell r="AA2474">
            <v>1</v>
          </cell>
        </row>
        <row r="2475">
          <cell r="I2475">
            <v>3246</v>
          </cell>
          <cell r="J2475">
            <v>25591.027030400001</v>
          </cell>
          <cell r="P2475">
            <v>3</v>
          </cell>
          <cell r="Q2475">
            <v>1</v>
          </cell>
          <cell r="R2475">
            <v>1</v>
          </cell>
          <cell r="V2475">
            <v>1</v>
          </cell>
          <cell r="W2475">
            <v>5</v>
          </cell>
          <cell r="Y2475">
            <v>5</v>
          </cell>
          <cell r="Z2475">
            <v>650</v>
          </cell>
          <cell r="AA2475">
            <v>1</v>
          </cell>
        </row>
        <row r="2476">
          <cell r="I2476">
            <v>3247</v>
          </cell>
          <cell r="J2476">
            <v>30293.0647728</v>
          </cell>
          <cell r="P2476">
            <v>4</v>
          </cell>
          <cell r="Q2476">
            <v>1</v>
          </cell>
          <cell r="R2476">
            <v>1</v>
          </cell>
          <cell r="V2476">
            <v>1</v>
          </cell>
          <cell r="W2476">
            <v>5</v>
          </cell>
          <cell r="Y2476">
            <v>1</v>
          </cell>
          <cell r="Z2476">
            <v>364</v>
          </cell>
          <cell r="AA2476">
            <v>1</v>
          </cell>
        </row>
        <row r="2477">
          <cell r="I2477">
            <v>3248</v>
          </cell>
          <cell r="J2477">
            <v>29248.476332400001</v>
          </cell>
          <cell r="P2477">
            <v>5</v>
          </cell>
          <cell r="Q2477">
            <v>1</v>
          </cell>
          <cell r="R2477">
            <v>1</v>
          </cell>
          <cell r="V2477">
            <v>1</v>
          </cell>
          <cell r="W2477">
            <v>5</v>
          </cell>
          <cell r="Y2477">
            <v>1</v>
          </cell>
          <cell r="Z2477">
            <v>364</v>
          </cell>
          <cell r="AA2477">
            <v>1</v>
          </cell>
        </row>
        <row r="2478">
          <cell r="I2478">
            <v>3249</v>
          </cell>
          <cell r="J2478">
            <v>26110.409694599999</v>
          </cell>
          <cell r="P2478">
            <v>7</v>
          </cell>
          <cell r="Q2478">
            <v>1</v>
          </cell>
          <cell r="R2478">
            <v>1</v>
          </cell>
          <cell r="V2478">
            <v>1</v>
          </cell>
          <cell r="W2478">
            <v>1</v>
          </cell>
          <cell r="Y2478">
            <v>1</v>
          </cell>
          <cell r="Z2478">
            <v>364</v>
          </cell>
          <cell r="AA2478">
            <v>1</v>
          </cell>
        </row>
        <row r="2479">
          <cell r="I2479">
            <v>3251</v>
          </cell>
          <cell r="J2479">
            <v>29947.2692174</v>
          </cell>
          <cell r="P2479">
            <v>6</v>
          </cell>
          <cell r="Q2479">
            <v>1</v>
          </cell>
          <cell r="R2479">
            <v>1</v>
          </cell>
          <cell r="V2479">
            <v>1</v>
          </cell>
          <cell r="W2479">
            <v>5</v>
          </cell>
          <cell r="Y2479">
            <v>5</v>
          </cell>
          <cell r="Z2479">
            <v>156</v>
          </cell>
          <cell r="AA2479">
            <v>1</v>
          </cell>
        </row>
        <row r="2480">
          <cell r="I2480">
            <v>3253</v>
          </cell>
          <cell r="J2480">
            <v>29019.7275677</v>
          </cell>
          <cell r="P2480">
            <v>1</v>
          </cell>
          <cell r="Q2480">
            <v>1</v>
          </cell>
          <cell r="R2480">
            <v>1</v>
          </cell>
          <cell r="V2480">
            <v>1</v>
          </cell>
          <cell r="W2480">
            <v>5</v>
          </cell>
          <cell r="Y2480">
            <v>1</v>
          </cell>
          <cell r="Z2480">
            <v>364</v>
          </cell>
          <cell r="AA2480">
            <v>1</v>
          </cell>
        </row>
        <row r="2481">
          <cell r="I2481">
            <v>3254</v>
          </cell>
          <cell r="J2481">
            <v>28255.192281299998</v>
          </cell>
          <cell r="P2481">
            <v>9</v>
          </cell>
          <cell r="Q2481">
            <v>1</v>
          </cell>
          <cell r="R2481">
            <v>1</v>
          </cell>
          <cell r="V2481">
            <v>1</v>
          </cell>
          <cell r="W2481">
            <v>5</v>
          </cell>
          <cell r="Y2481">
            <v>5</v>
          </cell>
          <cell r="Z2481">
            <v>650</v>
          </cell>
          <cell r="AA2481">
            <v>0.75</v>
          </cell>
        </row>
        <row r="2482">
          <cell r="I2482">
            <v>3255</v>
          </cell>
          <cell r="J2482">
            <v>19922.766685800001</v>
          </cell>
          <cell r="P2482">
            <v>10</v>
          </cell>
          <cell r="Q2482">
            <v>1</v>
          </cell>
          <cell r="R2482">
            <v>1</v>
          </cell>
          <cell r="V2482">
            <v>1</v>
          </cell>
          <cell r="W2482">
            <v>5</v>
          </cell>
          <cell r="Y2482">
            <v>2</v>
          </cell>
          <cell r="Z2482">
            <v>650</v>
          </cell>
          <cell r="AA2482">
            <v>1</v>
          </cell>
        </row>
        <row r="2483">
          <cell r="I2483">
            <v>3256</v>
          </cell>
          <cell r="J2483">
            <v>24776.578910600001</v>
          </cell>
          <cell r="P2483">
            <v>5</v>
          </cell>
          <cell r="Q2483">
            <v>1</v>
          </cell>
          <cell r="R2483">
            <v>1</v>
          </cell>
          <cell r="V2483">
            <v>1</v>
          </cell>
          <cell r="W2483">
            <v>5</v>
          </cell>
          <cell r="Y2483">
            <v>5</v>
          </cell>
          <cell r="Z2483">
            <v>156</v>
          </cell>
          <cell r="AA2483">
            <v>1</v>
          </cell>
        </row>
        <row r="2484">
          <cell r="I2484">
            <v>3257</v>
          </cell>
          <cell r="J2484">
            <v>26007.697352399999</v>
          </cell>
          <cell r="P2484">
            <v>1</v>
          </cell>
          <cell r="Q2484">
            <v>1</v>
          </cell>
          <cell r="R2484">
            <v>1</v>
          </cell>
          <cell r="V2484">
            <v>1</v>
          </cell>
          <cell r="W2484">
            <v>5</v>
          </cell>
          <cell r="Y2484">
            <v>1</v>
          </cell>
          <cell r="Z2484">
            <v>364</v>
          </cell>
          <cell r="AA2484">
            <v>1</v>
          </cell>
        </row>
        <row r="2485">
          <cell r="I2485">
            <v>3258</v>
          </cell>
          <cell r="J2485">
            <v>35439.5949444</v>
          </cell>
          <cell r="P2485">
            <v>7</v>
          </cell>
          <cell r="Q2485">
            <v>1</v>
          </cell>
          <cell r="R2485">
            <v>1</v>
          </cell>
          <cell r="V2485">
            <v>1</v>
          </cell>
          <cell r="W2485">
            <v>5</v>
          </cell>
          <cell r="Y2485">
            <v>1</v>
          </cell>
          <cell r="Z2485">
            <v>31.2</v>
          </cell>
          <cell r="AA2485">
            <v>1</v>
          </cell>
        </row>
        <row r="2486">
          <cell r="I2486">
            <v>3259</v>
          </cell>
          <cell r="J2486">
            <v>36912.037514700001</v>
          </cell>
          <cell r="P2486">
            <v>2</v>
          </cell>
          <cell r="Q2486">
            <v>1</v>
          </cell>
          <cell r="R2486">
            <v>1</v>
          </cell>
          <cell r="V2486">
            <v>1</v>
          </cell>
          <cell r="W2486">
            <v>1</v>
          </cell>
          <cell r="Y2486">
            <v>1</v>
          </cell>
          <cell r="Z2486">
            <v>156</v>
          </cell>
          <cell r="AA2486">
            <v>1</v>
          </cell>
        </row>
        <row r="2487">
          <cell r="I2487">
            <v>3260</v>
          </cell>
          <cell r="J2487">
            <v>28495.3489826</v>
          </cell>
          <cell r="P2487">
            <v>5</v>
          </cell>
          <cell r="Q2487">
            <v>1</v>
          </cell>
          <cell r="R2487">
            <v>1</v>
          </cell>
          <cell r="V2487">
            <v>1</v>
          </cell>
          <cell r="W2487">
            <v>5</v>
          </cell>
          <cell r="Y2487">
            <v>5</v>
          </cell>
          <cell r="Z2487">
            <v>31.2</v>
          </cell>
          <cell r="AA2487">
            <v>1</v>
          </cell>
        </row>
        <row r="2488">
          <cell r="I2488">
            <v>3261</v>
          </cell>
          <cell r="J2488">
            <v>25254.6781725</v>
          </cell>
          <cell r="P2488">
            <v>3</v>
          </cell>
          <cell r="Q2488">
            <v>1</v>
          </cell>
          <cell r="R2488">
            <v>1</v>
          </cell>
          <cell r="V2488">
            <v>1</v>
          </cell>
          <cell r="W2488">
            <v>5</v>
          </cell>
          <cell r="Y2488">
            <v>1</v>
          </cell>
          <cell r="Z2488">
            <v>156</v>
          </cell>
          <cell r="AA2488">
            <v>0.75</v>
          </cell>
        </row>
        <row r="2489">
          <cell r="I2489">
            <v>3262</v>
          </cell>
          <cell r="J2489">
            <v>16194.2088461</v>
          </cell>
          <cell r="P2489">
            <v>5</v>
          </cell>
          <cell r="Q2489">
            <v>1</v>
          </cell>
          <cell r="R2489">
            <v>1</v>
          </cell>
          <cell r="V2489">
            <v>0</v>
          </cell>
          <cell r="W2489">
            <v>99</v>
          </cell>
          <cell r="Y2489">
            <v>5</v>
          </cell>
          <cell r="Z2489">
            <v>156</v>
          </cell>
          <cell r="AA2489">
            <v>0</v>
          </cell>
        </row>
        <row r="2490">
          <cell r="I2490">
            <v>3263</v>
          </cell>
          <cell r="J2490">
            <v>24411.019366500001</v>
          </cell>
          <cell r="P2490">
            <v>2</v>
          </cell>
          <cell r="Q2490">
            <v>1</v>
          </cell>
          <cell r="R2490">
            <v>1</v>
          </cell>
          <cell r="V2490">
            <v>1</v>
          </cell>
          <cell r="W2490">
            <v>5</v>
          </cell>
          <cell r="Y2490">
            <v>3</v>
          </cell>
          <cell r="Z2490">
            <v>364</v>
          </cell>
          <cell r="AA2490">
            <v>1</v>
          </cell>
        </row>
        <row r="2491">
          <cell r="I2491">
            <v>3265</v>
          </cell>
          <cell r="J2491">
            <v>35127.781039900001</v>
          </cell>
          <cell r="P2491">
            <v>7</v>
          </cell>
          <cell r="Q2491">
            <v>1</v>
          </cell>
          <cell r="R2491">
            <v>1</v>
          </cell>
          <cell r="V2491">
            <v>1</v>
          </cell>
          <cell r="W2491">
            <v>5</v>
          </cell>
          <cell r="Y2491">
            <v>5</v>
          </cell>
          <cell r="Z2491">
            <v>650</v>
          </cell>
          <cell r="AA2491">
            <v>1</v>
          </cell>
        </row>
        <row r="2492">
          <cell r="I2492">
            <v>3267</v>
          </cell>
          <cell r="J2492">
            <v>5675.9686502000004</v>
          </cell>
          <cell r="P2492">
            <v>5</v>
          </cell>
          <cell r="Q2492">
            <v>1</v>
          </cell>
          <cell r="R2492">
            <v>1</v>
          </cell>
          <cell r="V2492">
            <v>1</v>
          </cell>
          <cell r="W2492">
            <v>5</v>
          </cell>
          <cell r="Y2492">
            <v>1</v>
          </cell>
          <cell r="Z2492">
            <v>156</v>
          </cell>
          <cell r="AA2492">
            <v>1</v>
          </cell>
        </row>
        <row r="2493">
          <cell r="I2493">
            <v>3268</v>
          </cell>
          <cell r="J2493">
            <v>22742.4361599</v>
          </cell>
          <cell r="P2493">
            <v>5</v>
          </cell>
          <cell r="Q2493">
            <v>1</v>
          </cell>
          <cell r="R2493">
            <v>1</v>
          </cell>
          <cell r="V2493">
            <v>1</v>
          </cell>
          <cell r="W2493">
            <v>5</v>
          </cell>
          <cell r="Y2493">
            <v>5</v>
          </cell>
          <cell r="Z2493">
            <v>156</v>
          </cell>
          <cell r="AA2493">
            <v>1</v>
          </cell>
        </row>
        <row r="2494">
          <cell r="I2494">
            <v>3269</v>
          </cell>
          <cell r="J2494">
            <v>4699.9983259000001</v>
          </cell>
          <cell r="P2494">
            <v>3</v>
          </cell>
          <cell r="Q2494">
            <v>1</v>
          </cell>
          <cell r="R2494">
            <v>1</v>
          </cell>
          <cell r="V2494">
            <v>1</v>
          </cell>
          <cell r="W2494">
            <v>5</v>
          </cell>
          <cell r="Y2494">
            <v>1</v>
          </cell>
          <cell r="Z2494">
            <v>156</v>
          </cell>
          <cell r="AA2494">
            <v>1</v>
          </cell>
        </row>
        <row r="2495">
          <cell r="I2495">
            <v>3270</v>
          </cell>
          <cell r="J2495">
            <v>30118.695316599998</v>
          </cell>
          <cell r="P2495">
            <v>6</v>
          </cell>
          <cell r="Q2495">
            <v>1</v>
          </cell>
          <cell r="R2495">
            <v>1</v>
          </cell>
          <cell r="V2495">
            <v>1</v>
          </cell>
          <cell r="W2495">
            <v>1</v>
          </cell>
          <cell r="Y2495">
            <v>1</v>
          </cell>
          <cell r="Z2495">
            <v>156</v>
          </cell>
          <cell r="AA2495">
            <v>1</v>
          </cell>
        </row>
        <row r="2496">
          <cell r="I2496">
            <v>3271</v>
          </cell>
          <cell r="J2496">
            <v>30293.0647728</v>
          </cell>
          <cell r="P2496">
            <v>9</v>
          </cell>
          <cell r="Q2496">
            <v>1</v>
          </cell>
          <cell r="R2496">
            <v>1</v>
          </cell>
          <cell r="V2496">
            <v>1</v>
          </cell>
          <cell r="W2496">
            <v>5</v>
          </cell>
          <cell r="Y2496">
            <v>1</v>
          </cell>
          <cell r="Z2496">
            <v>156</v>
          </cell>
          <cell r="AA2496">
            <v>0.75</v>
          </cell>
        </row>
        <row r="2497">
          <cell r="I2497">
            <v>3272</v>
          </cell>
          <cell r="J2497">
            <v>39486.2241268</v>
          </cell>
          <cell r="P2497">
            <v>10</v>
          </cell>
          <cell r="Q2497">
            <v>1</v>
          </cell>
          <cell r="R2497">
            <v>1</v>
          </cell>
          <cell r="V2497">
            <v>1</v>
          </cell>
          <cell r="W2497">
            <v>5</v>
          </cell>
          <cell r="Y2497">
            <v>5</v>
          </cell>
          <cell r="Z2497">
            <v>156</v>
          </cell>
          <cell r="AA2497">
            <v>1</v>
          </cell>
        </row>
        <row r="2498">
          <cell r="I2498">
            <v>3273</v>
          </cell>
          <cell r="J2498">
            <v>44111.8557229</v>
          </cell>
          <cell r="P2498">
            <v>1</v>
          </cell>
          <cell r="Q2498">
            <v>1</v>
          </cell>
          <cell r="R2498">
            <v>1</v>
          </cell>
          <cell r="V2498">
            <v>0</v>
          </cell>
          <cell r="W2498">
            <v>99</v>
          </cell>
          <cell r="Y2498">
            <v>1</v>
          </cell>
          <cell r="Z2498">
            <v>31.2</v>
          </cell>
          <cell r="AA2498">
            <v>0</v>
          </cell>
        </row>
        <row r="2499">
          <cell r="I2499">
            <v>3274</v>
          </cell>
          <cell r="J2499">
            <v>19882.619320000002</v>
          </cell>
          <cell r="P2499">
            <v>7</v>
          </cell>
          <cell r="Q2499">
            <v>1</v>
          </cell>
          <cell r="R2499">
            <v>1</v>
          </cell>
          <cell r="V2499">
            <v>1</v>
          </cell>
          <cell r="W2499">
            <v>5</v>
          </cell>
          <cell r="Y2499">
            <v>5</v>
          </cell>
          <cell r="Z2499">
            <v>364</v>
          </cell>
          <cell r="AA2499">
            <v>1</v>
          </cell>
        </row>
        <row r="2500">
          <cell r="I2500">
            <v>3276</v>
          </cell>
          <cell r="J2500">
            <v>37854.523270799997</v>
          </cell>
          <cell r="P2500">
            <v>1</v>
          </cell>
          <cell r="Q2500">
            <v>1</v>
          </cell>
          <cell r="R2500">
            <v>1</v>
          </cell>
          <cell r="V2500">
            <v>1</v>
          </cell>
          <cell r="W2500">
            <v>1</v>
          </cell>
          <cell r="Y2500">
            <v>1</v>
          </cell>
          <cell r="Z2500">
            <v>156</v>
          </cell>
          <cell r="AA2500">
            <v>1</v>
          </cell>
        </row>
        <row r="2501">
          <cell r="I2501">
            <v>3277</v>
          </cell>
          <cell r="J2501">
            <v>7299.9904716000001</v>
          </cell>
          <cell r="P2501">
            <v>1</v>
          </cell>
          <cell r="Q2501">
            <v>1</v>
          </cell>
          <cell r="R2501">
            <v>1</v>
          </cell>
          <cell r="V2501">
            <v>1</v>
          </cell>
          <cell r="W2501">
            <v>5</v>
          </cell>
          <cell r="Y2501">
            <v>1</v>
          </cell>
          <cell r="Z2501">
            <v>650</v>
          </cell>
          <cell r="AA2501">
            <v>1</v>
          </cell>
        </row>
        <row r="2502">
          <cell r="I2502">
            <v>3278</v>
          </cell>
          <cell r="J2502">
            <v>29296.133721999999</v>
          </cell>
          <cell r="P2502">
            <v>4</v>
          </cell>
          <cell r="Q2502">
            <v>1</v>
          </cell>
          <cell r="R2502">
            <v>1</v>
          </cell>
          <cell r="V2502">
            <v>1</v>
          </cell>
          <cell r="W2502">
            <v>5</v>
          </cell>
          <cell r="Y2502">
            <v>1</v>
          </cell>
          <cell r="Z2502">
            <v>156</v>
          </cell>
          <cell r="AA2502">
            <v>1</v>
          </cell>
        </row>
        <row r="2503">
          <cell r="I2503">
            <v>3280</v>
          </cell>
          <cell r="J2503">
            <v>20959.252575999999</v>
          </cell>
          <cell r="P2503">
            <v>9</v>
          </cell>
          <cell r="Q2503">
            <v>1</v>
          </cell>
          <cell r="R2503">
            <v>1</v>
          </cell>
          <cell r="V2503">
            <v>1</v>
          </cell>
          <cell r="W2503">
            <v>5</v>
          </cell>
          <cell r="Y2503">
            <v>5</v>
          </cell>
          <cell r="Z2503">
            <v>156</v>
          </cell>
          <cell r="AA2503">
            <v>1</v>
          </cell>
        </row>
        <row r="2504">
          <cell r="I2504">
            <v>3281</v>
          </cell>
          <cell r="J2504">
            <v>31687.213244099999</v>
          </cell>
          <cell r="P2504">
            <v>7</v>
          </cell>
          <cell r="Q2504">
            <v>1</v>
          </cell>
          <cell r="R2504">
            <v>1</v>
          </cell>
          <cell r="V2504">
            <v>1</v>
          </cell>
          <cell r="W2504">
            <v>5</v>
          </cell>
          <cell r="Y2504">
            <v>5</v>
          </cell>
          <cell r="Z2504">
            <v>364</v>
          </cell>
          <cell r="AA2504">
            <v>1</v>
          </cell>
        </row>
        <row r="2505">
          <cell r="I2505">
            <v>3282</v>
          </cell>
          <cell r="J2505">
            <v>36233.899289100002</v>
          </cell>
          <cell r="P2505">
            <v>10</v>
          </cell>
          <cell r="Q2505">
            <v>1</v>
          </cell>
          <cell r="R2505">
            <v>1</v>
          </cell>
          <cell r="V2505">
            <v>1</v>
          </cell>
          <cell r="W2505">
            <v>5</v>
          </cell>
          <cell r="Y2505">
            <v>5</v>
          </cell>
          <cell r="Z2505">
            <v>156</v>
          </cell>
          <cell r="AA2505">
            <v>1</v>
          </cell>
        </row>
        <row r="2506">
          <cell r="I2506">
            <v>3285</v>
          </cell>
          <cell r="J2506">
            <v>30441.5293862</v>
          </cell>
          <cell r="P2506">
            <v>7</v>
          </cell>
          <cell r="Q2506">
            <v>1</v>
          </cell>
          <cell r="R2506">
            <v>1</v>
          </cell>
          <cell r="V2506">
            <v>1</v>
          </cell>
          <cell r="W2506">
            <v>2</v>
          </cell>
          <cell r="Y2506">
            <v>2</v>
          </cell>
          <cell r="Z2506">
            <v>156</v>
          </cell>
          <cell r="AA2506">
            <v>1</v>
          </cell>
        </row>
        <row r="2507">
          <cell r="I2507">
            <v>3286</v>
          </cell>
          <cell r="J2507">
            <v>24050.8593138</v>
          </cell>
          <cell r="P2507">
            <v>3</v>
          </cell>
          <cell r="Q2507">
            <v>1</v>
          </cell>
          <cell r="R2507">
            <v>1</v>
          </cell>
          <cell r="V2507">
            <v>1</v>
          </cell>
          <cell r="W2507">
            <v>5</v>
          </cell>
          <cell r="Y2507">
            <v>1</v>
          </cell>
          <cell r="Z2507">
            <v>31.2</v>
          </cell>
          <cell r="AA2507">
            <v>1</v>
          </cell>
        </row>
        <row r="2508">
          <cell r="I2508">
            <v>3287</v>
          </cell>
          <cell r="J2508">
            <v>21193.18345</v>
          </cell>
          <cell r="P2508">
            <v>9</v>
          </cell>
          <cell r="Q2508">
            <v>1</v>
          </cell>
          <cell r="R2508">
            <v>1</v>
          </cell>
          <cell r="V2508">
            <v>0</v>
          </cell>
          <cell r="W2508">
            <v>99</v>
          </cell>
          <cell r="Y2508">
            <v>5</v>
          </cell>
          <cell r="Z2508">
            <v>156</v>
          </cell>
          <cell r="AA2508">
            <v>0</v>
          </cell>
        </row>
        <row r="2509">
          <cell r="I2509">
            <v>3288</v>
          </cell>
          <cell r="J2509">
            <v>26047.713909900001</v>
          </cell>
          <cell r="P2509">
            <v>1</v>
          </cell>
          <cell r="Q2509">
            <v>1</v>
          </cell>
          <cell r="R2509">
            <v>1</v>
          </cell>
          <cell r="V2509">
            <v>1</v>
          </cell>
          <cell r="W2509">
            <v>1</v>
          </cell>
          <cell r="Y2509">
            <v>1</v>
          </cell>
          <cell r="Z2509">
            <v>156</v>
          </cell>
          <cell r="AA2509">
            <v>0.25</v>
          </cell>
        </row>
        <row r="2510">
          <cell r="I2510">
            <v>3289</v>
          </cell>
          <cell r="J2510">
            <v>26330.6011899</v>
          </cell>
          <cell r="P2510">
            <v>8</v>
          </cell>
          <cell r="Q2510">
            <v>1</v>
          </cell>
          <cell r="R2510">
            <v>1</v>
          </cell>
          <cell r="V2510">
            <v>1</v>
          </cell>
          <cell r="W2510">
            <v>5</v>
          </cell>
          <cell r="Y2510">
            <v>5</v>
          </cell>
          <cell r="Z2510">
            <v>364</v>
          </cell>
          <cell r="AA2510">
            <v>1</v>
          </cell>
        </row>
        <row r="2511">
          <cell r="I2511">
            <v>3290</v>
          </cell>
          <cell r="J2511">
            <v>27075.057486199999</v>
          </cell>
          <cell r="P2511">
            <v>1</v>
          </cell>
          <cell r="Q2511">
            <v>1</v>
          </cell>
          <cell r="R2511">
            <v>1</v>
          </cell>
          <cell r="V2511">
            <v>1</v>
          </cell>
          <cell r="W2511">
            <v>5</v>
          </cell>
          <cell r="Y2511">
            <v>5</v>
          </cell>
          <cell r="Z2511">
            <v>364</v>
          </cell>
          <cell r="AA2511">
            <v>1</v>
          </cell>
        </row>
        <row r="2512">
          <cell r="I2512">
            <v>3291</v>
          </cell>
          <cell r="J2512">
            <v>13438.948675899999</v>
          </cell>
          <cell r="P2512">
            <v>3</v>
          </cell>
          <cell r="Q2512">
            <v>1</v>
          </cell>
          <cell r="R2512">
            <v>1</v>
          </cell>
          <cell r="V2512">
            <v>1</v>
          </cell>
          <cell r="W2512">
            <v>5</v>
          </cell>
          <cell r="Y2512">
            <v>5</v>
          </cell>
          <cell r="Z2512">
            <v>364</v>
          </cell>
          <cell r="AA2512">
            <v>1</v>
          </cell>
        </row>
        <row r="2513">
          <cell r="I2513">
            <v>3293</v>
          </cell>
          <cell r="J2513">
            <v>26169.000255899999</v>
          </cell>
          <cell r="P2513">
            <v>10</v>
          </cell>
          <cell r="Q2513">
            <v>1</v>
          </cell>
          <cell r="R2513">
            <v>1</v>
          </cell>
          <cell r="V2513">
            <v>1</v>
          </cell>
          <cell r="W2513">
            <v>5</v>
          </cell>
          <cell r="Y2513">
            <v>5</v>
          </cell>
          <cell r="Z2513">
            <v>156</v>
          </cell>
          <cell r="AA2513">
            <v>0.75</v>
          </cell>
        </row>
        <row r="2514">
          <cell r="I2514">
            <v>3294</v>
          </cell>
          <cell r="J2514">
            <v>30598.5415178</v>
          </cell>
          <cell r="P2514">
            <v>4</v>
          </cell>
          <cell r="Q2514">
            <v>1</v>
          </cell>
          <cell r="R2514">
            <v>1</v>
          </cell>
          <cell r="V2514">
            <v>1</v>
          </cell>
          <cell r="W2514">
            <v>5</v>
          </cell>
          <cell r="Y2514">
            <v>1</v>
          </cell>
          <cell r="Z2514">
            <v>364</v>
          </cell>
          <cell r="AA2514">
            <v>1</v>
          </cell>
        </row>
        <row r="2515">
          <cell r="I2515">
            <v>3295</v>
          </cell>
          <cell r="J2515">
            <v>29892.254896900002</v>
          </cell>
          <cell r="P2515">
            <v>5</v>
          </cell>
          <cell r="Q2515">
            <v>1</v>
          </cell>
          <cell r="R2515">
            <v>1</v>
          </cell>
          <cell r="V2515">
            <v>1</v>
          </cell>
          <cell r="W2515">
            <v>1</v>
          </cell>
          <cell r="Y2515">
            <v>1</v>
          </cell>
          <cell r="Z2515">
            <v>31.2</v>
          </cell>
          <cell r="AA2515">
            <v>1</v>
          </cell>
        </row>
        <row r="2516">
          <cell r="I2516">
            <v>3296</v>
          </cell>
          <cell r="J2516">
            <v>21733.316432899999</v>
          </cell>
          <cell r="P2516">
            <v>1</v>
          </cell>
          <cell r="Q2516">
            <v>1</v>
          </cell>
          <cell r="R2516">
            <v>1</v>
          </cell>
          <cell r="V2516">
            <v>1</v>
          </cell>
          <cell r="W2516">
            <v>5</v>
          </cell>
          <cell r="Y2516">
            <v>1</v>
          </cell>
          <cell r="Z2516">
            <v>156</v>
          </cell>
          <cell r="AA2516">
            <v>0.75</v>
          </cell>
        </row>
        <row r="2517">
          <cell r="I2517">
            <v>3299</v>
          </cell>
          <cell r="J2517">
            <v>45771.174161299998</v>
          </cell>
          <cell r="P2517">
            <v>3</v>
          </cell>
          <cell r="Q2517">
            <v>1</v>
          </cell>
          <cell r="R2517">
            <v>1</v>
          </cell>
          <cell r="V2517">
            <v>0</v>
          </cell>
          <cell r="W2517">
            <v>99</v>
          </cell>
          <cell r="Y2517">
            <v>5</v>
          </cell>
          <cell r="Z2517">
            <v>31.2</v>
          </cell>
          <cell r="AA2517">
            <v>0</v>
          </cell>
        </row>
        <row r="2518">
          <cell r="I2518">
            <v>3300</v>
          </cell>
          <cell r="J2518">
            <v>42408.439051499998</v>
          </cell>
          <cell r="P2518">
            <v>3</v>
          </cell>
          <cell r="Q2518">
            <v>1</v>
          </cell>
          <cell r="R2518">
            <v>1</v>
          </cell>
          <cell r="V2518">
            <v>0</v>
          </cell>
          <cell r="W2518">
            <v>99</v>
          </cell>
          <cell r="Y2518">
            <v>3</v>
          </cell>
          <cell r="Z2518">
            <v>156</v>
          </cell>
          <cell r="AA2518">
            <v>0</v>
          </cell>
        </row>
        <row r="2519">
          <cell r="I2519">
            <v>3301</v>
          </cell>
          <cell r="J2519">
            <v>36130.370837900002</v>
          </cell>
          <cell r="P2519">
            <v>3</v>
          </cell>
          <cell r="Q2519">
            <v>1</v>
          </cell>
          <cell r="R2519">
            <v>1</v>
          </cell>
          <cell r="V2519">
            <v>1</v>
          </cell>
          <cell r="W2519">
            <v>5</v>
          </cell>
          <cell r="Y2519">
            <v>1</v>
          </cell>
          <cell r="Z2519">
            <v>364</v>
          </cell>
          <cell r="AA2519">
            <v>1</v>
          </cell>
        </row>
        <row r="2520">
          <cell r="I2520">
            <v>3302</v>
          </cell>
          <cell r="J2520">
            <v>31305.561627899999</v>
          </cell>
          <cell r="P2520">
            <v>2</v>
          </cell>
          <cell r="Q2520">
            <v>1</v>
          </cell>
          <cell r="R2520">
            <v>1</v>
          </cell>
          <cell r="V2520">
            <v>1</v>
          </cell>
          <cell r="W2520">
            <v>5</v>
          </cell>
          <cell r="Y2520">
            <v>1</v>
          </cell>
          <cell r="Z2520">
            <v>156</v>
          </cell>
          <cell r="AA2520">
            <v>1</v>
          </cell>
        </row>
        <row r="2521">
          <cell r="I2521">
            <v>3303</v>
          </cell>
          <cell r="J2521">
            <v>22231.2108639</v>
          </cell>
          <cell r="P2521">
            <v>9</v>
          </cell>
          <cell r="Q2521">
            <v>1</v>
          </cell>
          <cell r="R2521">
            <v>1</v>
          </cell>
          <cell r="V2521">
            <v>1</v>
          </cell>
          <cell r="W2521">
            <v>5</v>
          </cell>
          <cell r="Y2521">
            <v>1</v>
          </cell>
          <cell r="Z2521">
            <v>364</v>
          </cell>
          <cell r="AA2521">
            <v>0.75</v>
          </cell>
        </row>
        <row r="2522">
          <cell r="I2522">
            <v>3304</v>
          </cell>
          <cell r="J2522">
            <v>17171.481390699999</v>
          </cell>
          <cell r="P2522">
            <v>6</v>
          </cell>
          <cell r="Q2522">
            <v>1</v>
          </cell>
          <cell r="R2522">
            <v>1</v>
          </cell>
          <cell r="V2522">
            <v>1</v>
          </cell>
          <cell r="W2522">
            <v>5</v>
          </cell>
          <cell r="Y2522">
            <v>5</v>
          </cell>
          <cell r="Z2522">
            <v>364</v>
          </cell>
          <cell r="AA2522">
            <v>0.75</v>
          </cell>
        </row>
        <row r="2523">
          <cell r="I2523">
            <v>3305</v>
          </cell>
          <cell r="J2523">
            <v>44111.8557229</v>
          </cell>
          <cell r="P2523">
            <v>9</v>
          </cell>
          <cell r="Q2523">
            <v>1</v>
          </cell>
          <cell r="R2523">
            <v>1</v>
          </cell>
          <cell r="V2523">
            <v>1</v>
          </cell>
          <cell r="W2523">
            <v>5</v>
          </cell>
          <cell r="Y2523">
            <v>1</v>
          </cell>
          <cell r="Z2523">
            <v>31.2</v>
          </cell>
          <cell r="AA2523">
            <v>1</v>
          </cell>
        </row>
        <row r="2524">
          <cell r="I2524">
            <v>3306</v>
          </cell>
          <cell r="J2524">
            <v>13438.948675899999</v>
          </cell>
          <cell r="P2524">
            <v>6</v>
          </cell>
          <cell r="Q2524">
            <v>1</v>
          </cell>
          <cell r="R2524">
            <v>1</v>
          </cell>
          <cell r="V2524">
            <v>1</v>
          </cell>
          <cell r="W2524">
            <v>5</v>
          </cell>
          <cell r="Y2524">
            <v>5</v>
          </cell>
          <cell r="Z2524">
            <v>156</v>
          </cell>
          <cell r="AA2524">
            <v>1</v>
          </cell>
        </row>
        <row r="2525">
          <cell r="I2525">
            <v>3307</v>
          </cell>
          <cell r="J2525">
            <v>30484.816158500002</v>
          </cell>
          <cell r="P2525">
            <v>8</v>
          </cell>
          <cell r="Q2525">
            <v>1</v>
          </cell>
          <cell r="R2525">
            <v>1</v>
          </cell>
          <cell r="V2525">
            <v>1</v>
          </cell>
          <cell r="W2525">
            <v>5</v>
          </cell>
          <cell r="Y2525">
            <v>5</v>
          </cell>
          <cell r="Z2525">
            <v>364</v>
          </cell>
          <cell r="AA2525">
            <v>0.25</v>
          </cell>
        </row>
        <row r="2526">
          <cell r="I2526">
            <v>3308</v>
          </cell>
          <cell r="J2526">
            <v>23378.834268099999</v>
          </cell>
          <cell r="P2526">
            <v>5</v>
          </cell>
          <cell r="Q2526">
            <v>1</v>
          </cell>
          <cell r="R2526">
            <v>1</v>
          </cell>
          <cell r="V2526">
            <v>1</v>
          </cell>
          <cell r="W2526">
            <v>5</v>
          </cell>
          <cell r="Y2526">
            <v>1</v>
          </cell>
          <cell r="Z2526">
            <v>156</v>
          </cell>
          <cell r="AA2526">
            <v>0.75</v>
          </cell>
        </row>
        <row r="2527">
          <cell r="I2527">
            <v>3310</v>
          </cell>
          <cell r="J2527">
            <v>22545.5618115</v>
          </cell>
          <cell r="P2527">
            <v>8</v>
          </cell>
          <cell r="Q2527">
            <v>1</v>
          </cell>
          <cell r="R2527">
            <v>1</v>
          </cell>
          <cell r="V2527">
            <v>1</v>
          </cell>
          <cell r="W2527">
            <v>5</v>
          </cell>
          <cell r="Y2527">
            <v>1</v>
          </cell>
          <cell r="Z2527">
            <v>650</v>
          </cell>
          <cell r="AA2527">
            <v>1</v>
          </cell>
        </row>
        <row r="2528">
          <cell r="I2528">
            <v>3312</v>
          </cell>
          <cell r="J2528">
            <v>29170.266313700002</v>
          </cell>
          <cell r="P2528">
            <v>1</v>
          </cell>
          <cell r="Q2528">
            <v>1</v>
          </cell>
          <cell r="R2528">
            <v>1</v>
          </cell>
          <cell r="V2528">
            <v>1</v>
          </cell>
          <cell r="W2528">
            <v>5</v>
          </cell>
          <cell r="Y2528">
            <v>1</v>
          </cell>
          <cell r="Z2528">
            <v>650</v>
          </cell>
          <cell r="AA2528">
            <v>1</v>
          </cell>
        </row>
        <row r="2529">
          <cell r="I2529">
            <v>3313</v>
          </cell>
          <cell r="J2529">
            <v>5101.2984901</v>
          </cell>
          <cell r="P2529">
            <v>1</v>
          </cell>
          <cell r="Q2529">
            <v>1</v>
          </cell>
          <cell r="R2529">
            <v>1</v>
          </cell>
          <cell r="V2529">
            <v>1</v>
          </cell>
          <cell r="W2529">
            <v>5</v>
          </cell>
          <cell r="Y2529">
            <v>5</v>
          </cell>
          <cell r="Z2529">
            <v>156</v>
          </cell>
          <cell r="AA2529">
            <v>1</v>
          </cell>
        </row>
        <row r="2530">
          <cell r="I2530">
            <v>3314</v>
          </cell>
          <cell r="J2530">
            <v>21344.701109900001</v>
          </cell>
          <cell r="P2530">
            <v>8</v>
          </cell>
          <cell r="Q2530">
            <v>1</v>
          </cell>
          <cell r="R2530">
            <v>1</v>
          </cell>
          <cell r="V2530">
            <v>1</v>
          </cell>
          <cell r="W2530">
            <v>1</v>
          </cell>
          <cell r="Y2530">
            <v>1</v>
          </cell>
          <cell r="Z2530">
            <v>364</v>
          </cell>
          <cell r="AA2530">
            <v>1</v>
          </cell>
        </row>
        <row r="2531">
          <cell r="I2531">
            <v>3315</v>
          </cell>
          <cell r="J2531">
            <v>30971.355364499999</v>
          </cell>
          <cell r="P2531">
            <v>7</v>
          </cell>
          <cell r="Q2531">
            <v>1</v>
          </cell>
          <cell r="R2531">
            <v>1</v>
          </cell>
          <cell r="V2531">
            <v>1</v>
          </cell>
          <cell r="W2531">
            <v>5</v>
          </cell>
          <cell r="Y2531">
            <v>1</v>
          </cell>
          <cell r="Z2531">
            <v>364</v>
          </cell>
          <cell r="AA2531">
            <v>1</v>
          </cell>
        </row>
        <row r="2532">
          <cell r="I2532">
            <v>3316</v>
          </cell>
          <cell r="J2532">
            <v>22333.560845799999</v>
          </cell>
          <cell r="P2532">
            <v>5</v>
          </cell>
          <cell r="Q2532">
            <v>1</v>
          </cell>
          <cell r="R2532">
            <v>1</v>
          </cell>
          <cell r="V2532">
            <v>1</v>
          </cell>
          <cell r="W2532">
            <v>5</v>
          </cell>
          <cell r="Y2532">
            <v>1</v>
          </cell>
          <cell r="Z2532">
            <v>364</v>
          </cell>
          <cell r="AA2532">
            <v>1</v>
          </cell>
        </row>
        <row r="2533">
          <cell r="I2533">
            <v>3317</v>
          </cell>
          <cell r="J2533">
            <v>32242.4440473</v>
          </cell>
          <cell r="P2533">
            <v>1</v>
          </cell>
          <cell r="Q2533">
            <v>1</v>
          </cell>
          <cell r="R2533">
            <v>1</v>
          </cell>
          <cell r="V2533">
            <v>1</v>
          </cell>
          <cell r="W2533">
            <v>5</v>
          </cell>
          <cell r="Y2533">
            <v>5</v>
          </cell>
          <cell r="Z2533">
            <v>364</v>
          </cell>
          <cell r="AA2533">
            <v>1</v>
          </cell>
        </row>
        <row r="2534">
          <cell r="I2534">
            <v>3318</v>
          </cell>
          <cell r="J2534">
            <v>47137.799324</v>
          </cell>
          <cell r="P2534">
            <v>3</v>
          </cell>
          <cell r="Q2534">
            <v>1</v>
          </cell>
          <cell r="R2534">
            <v>1</v>
          </cell>
          <cell r="V2534">
            <v>1</v>
          </cell>
          <cell r="W2534">
            <v>1</v>
          </cell>
          <cell r="Y2534">
            <v>1</v>
          </cell>
          <cell r="Z2534">
            <v>31.2</v>
          </cell>
          <cell r="AA2534">
            <v>1</v>
          </cell>
        </row>
        <row r="2535">
          <cell r="I2535">
            <v>3322</v>
          </cell>
          <cell r="J2535">
            <v>27110.420244000001</v>
          </cell>
          <cell r="P2535">
            <v>4</v>
          </cell>
          <cell r="Q2535">
            <v>1</v>
          </cell>
          <cell r="R2535">
            <v>1</v>
          </cell>
          <cell r="V2535">
            <v>1</v>
          </cell>
          <cell r="W2535">
            <v>1</v>
          </cell>
          <cell r="Y2535">
            <v>1</v>
          </cell>
          <cell r="Z2535">
            <v>364</v>
          </cell>
          <cell r="AA2535">
            <v>0.75</v>
          </cell>
        </row>
        <row r="2536">
          <cell r="I2536">
            <v>3325</v>
          </cell>
          <cell r="J2536">
            <v>22742.4361599</v>
          </cell>
          <cell r="P2536">
            <v>6</v>
          </cell>
          <cell r="Q2536">
            <v>1</v>
          </cell>
          <cell r="R2536">
            <v>1</v>
          </cell>
          <cell r="V2536">
            <v>1</v>
          </cell>
          <cell r="W2536">
            <v>5</v>
          </cell>
          <cell r="Y2536">
            <v>5</v>
          </cell>
          <cell r="Z2536">
            <v>650</v>
          </cell>
          <cell r="AA2536">
            <v>0.75</v>
          </cell>
        </row>
        <row r="2537">
          <cell r="I2537">
            <v>3328</v>
          </cell>
          <cell r="J2537">
            <v>19922.766685800001</v>
          </cell>
          <cell r="P2537">
            <v>9</v>
          </cell>
          <cell r="Q2537">
            <v>1</v>
          </cell>
          <cell r="R2537">
            <v>1</v>
          </cell>
          <cell r="V2537">
            <v>1</v>
          </cell>
          <cell r="W2537">
            <v>5</v>
          </cell>
          <cell r="Y2537">
            <v>5</v>
          </cell>
          <cell r="Z2537">
            <v>156</v>
          </cell>
          <cell r="AA2537">
            <v>1</v>
          </cell>
        </row>
        <row r="2538">
          <cell r="I2538">
            <v>3330</v>
          </cell>
          <cell r="J2538">
            <v>43195.365198799998</v>
          </cell>
          <cell r="P2538">
            <v>3</v>
          </cell>
          <cell r="Q2538">
            <v>1</v>
          </cell>
          <cell r="R2538">
            <v>1</v>
          </cell>
          <cell r="V2538">
            <v>1</v>
          </cell>
          <cell r="W2538">
            <v>5</v>
          </cell>
          <cell r="Y2538">
            <v>1</v>
          </cell>
          <cell r="Z2538">
            <v>156</v>
          </cell>
          <cell r="AA2538">
            <v>1</v>
          </cell>
        </row>
        <row r="2539">
          <cell r="I2539">
            <v>3331</v>
          </cell>
          <cell r="J2539">
            <v>3811.787887</v>
          </cell>
          <cell r="P2539">
            <v>6</v>
          </cell>
          <cell r="Q2539">
            <v>1</v>
          </cell>
          <cell r="R2539">
            <v>1</v>
          </cell>
          <cell r="V2539">
            <v>1</v>
          </cell>
          <cell r="W2539">
            <v>5</v>
          </cell>
          <cell r="Y2539">
            <v>1</v>
          </cell>
          <cell r="Z2539">
            <v>156</v>
          </cell>
          <cell r="AA2539">
            <v>0.75</v>
          </cell>
        </row>
        <row r="2540">
          <cell r="I2540">
            <v>3333</v>
          </cell>
          <cell r="J2540">
            <v>3709.4764227000001</v>
          </cell>
          <cell r="P2540">
            <v>7</v>
          </cell>
          <cell r="Q2540">
            <v>1</v>
          </cell>
          <cell r="R2540">
            <v>1</v>
          </cell>
          <cell r="V2540">
            <v>1</v>
          </cell>
          <cell r="W2540">
            <v>5</v>
          </cell>
          <cell r="Y2540">
            <v>5</v>
          </cell>
          <cell r="Z2540">
            <v>364</v>
          </cell>
          <cell r="AA2540">
            <v>1</v>
          </cell>
        </row>
        <row r="2541">
          <cell r="I2541">
            <v>3335</v>
          </cell>
          <cell r="J2541">
            <v>4618.6412308999998</v>
          </cell>
          <cell r="P2541">
            <v>6</v>
          </cell>
          <cell r="Q2541">
            <v>1</v>
          </cell>
          <cell r="R2541">
            <v>1</v>
          </cell>
          <cell r="V2541">
            <v>1</v>
          </cell>
          <cell r="W2541">
            <v>5</v>
          </cell>
          <cell r="Y2541">
            <v>5</v>
          </cell>
          <cell r="Z2541">
            <v>156</v>
          </cell>
          <cell r="AA2541">
            <v>1</v>
          </cell>
        </row>
        <row r="2542">
          <cell r="I2542">
            <v>3336</v>
          </cell>
          <cell r="J2542">
            <v>28307.109681800001</v>
          </cell>
          <cell r="P2542">
            <v>5</v>
          </cell>
          <cell r="Q2542">
            <v>1</v>
          </cell>
          <cell r="R2542">
            <v>1</v>
          </cell>
          <cell r="V2542">
            <v>1</v>
          </cell>
          <cell r="W2542">
            <v>5</v>
          </cell>
          <cell r="Y2542">
            <v>5</v>
          </cell>
          <cell r="Z2542">
            <v>650</v>
          </cell>
          <cell r="AA2542">
            <v>1</v>
          </cell>
        </row>
        <row r="2543">
          <cell r="I2543">
            <v>3337</v>
          </cell>
          <cell r="J2543">
            <v>20596.563006299999</v>
          </cell>
          <cell r="P2543">
            <v>6</v>
          </cell>
          <cell r="Q2543">
            <v>1</v>
          </cell>
          <cell r="R2543">
            <v>1</v>
          </cell>
          <cell r="V2543">
            <v>1</v>
          </cell>
          <cell r="W2543">
            <v>1</v>
          </cell>
          <cell r="Y2543">
            <v>1</v>
          </cell>
          <cell r="Z2543">
            <v>156</v>
          </cell>
          <cell r="AA2543">
            <v>0.75</v>
          </cell>
        </row>
        <row r="2544">
          <cell r="I2544">
            <v>3338</v>
          </cell>
          <cell r="J2544">
            <v>12980.9420507</v>
          </cell>
          <cell r="P2544">
            <v>6</v>
          </cell>
          <cell r="Q2544">
            <v>1</v>
          </cell>
          <cell r="R2544">
            <v>1</v>
          </cell>
          <cell r="V2544">
            <v>1</v>
          </cell>
          <cell r="W2544">
            <v>5</v>
          </cell>
          <cell r="Y2544">
            <v>5</v>
          </cell>
          <cell r="Z2544">
            <v>156</v>
          </cell>
          <cell r="AA2544">
            <v>1</v>
          </cell>
        </row>
        <row r="2545">
          <cell r="I2545">
            <v>3341</v>
          </cell>
          <cell r="J2545">
            <v>29546.8944973</v>
          </cell>
          <cell r="P2545">
            <v>5</v>
          </cell>
          <cell r="Q2545">
            <v>1</v>
          </cell>
          <cell r="R2545">
            <v>1</v>
          </cell>
          <cell r="V2545">
            <v>0</v>
          </cell>
          <cell r="W2545">
            <v>99</v>
          </cell>
          <cell r="Y2545">
            <v>1</v>
          </cell>
          <cell r="Z2545">
            <v>156</v>
          </cell>
          <cell r="AA2545">
            <v>0</v>
          </cell>
        </row>
        <row r="2546">
          <cell r="I2546">
            <v>3342</v>
          </cell>
          <cell r="J2546">
            <v>18400.2802176</v>
          </cell>
          <cell r="P2546">
            <v>8</v>
          </cell>
          <cell r="Q2546">
            <v>1</v>
          </cell>
          <cell r="R2546">
            <v>1</v>
          </cell>
          <cell r="V2546">
            <v>1</v>
          </cell>
          <cell r="W2546">
            <v>5</v>
          </cell>
          <cell r="Y2546">
            <v>5</v>
          </cell>
          <cell r="Z2546">
            <v>156</v>
          </cell>
          <cell r="AA2546">
            <v>1</v>
          </cell>
        </row>
        <row r="2547">
          <cell r="I2547">
            <v>3343</v>
          </cell>
          <cell r="J2547">
            <v>27092.168210600001</v>
          </cell>
          <cell r="P2547">
            <v>1</v>
          </cell>
          <cell r="Q2547">
            <v>1</v>
          </cell>
          <cell r="R2547">
            <v>1</v>
          </cell>
          <cell r="V2547">
            <v>1</v>
          </cell>
          <cell r="W2547">
            <v>5</v>
          </cell>
          <cell r="Y2547">
            <v>1</v>
          </cell>
          <cell r="Z2547">
            <v>156</v>
          </cell>
          <cell r="AA2547">
            <v>1</v>
          </cell>
        </row>
        <row r="2548">
          <cell r="I2548">
            <v>3344</v>
          </cell>
          <cell r="J2548">
            <v>57893.932632900003</v>
          </cell>
          <cell r="P2548">
            <v>11</v>
          </cell>
          <cell r="Q2548">
            <v>1</v>
          </cell>
          <cell r="R2548">
            <v>1</v>
          </cell>
          <cell r="V2548">
            <v>1</v>
          </cell>
          <cell r="W2548">
            <v>5</v>
          </cell>
          <cell r="Y2548">
            <v>1</v>
          </cell>
          <cell r="Z2548">
            <v>364</v>
          </cell>
          <cell r="AA2548">
            <v>1</v>
          </cell>
        </row>
        <row r="2549">
          <cell r="I2549">
            <v>3345</v>
          </cell>
          <cell r="J2549">
            <v>3807.4832651000002</v>
          </cell>
          <cell r="P2549">
            <v>10</v>
          </cell>
          <cell r="Q2549">
            <v>1</v>
          </cell>
          <cell r="R2549">
            <v>1</v>
          </cell>
          <cell r="V2549">
            <v>1</v>
          </cell>
          <cell r="W2549">
            <v>5</v>
          </cell>
          <cell r="Y2549">
            <v>1</v>
          </cell>
          <cell r="Z2549">
            <v>364</v>
          </cell>
          <cell r="AA2549">
            <v>1</v>
          </cell>
        </row>
        <row r="2550">
          <cell r="I2550">
            <v>3347</v>
          </cell>
          <cell r="J2550">
            <v>29578.177977399999</v>
          </cell>
          <cell r="P2550">
            <v>4</v>
          </cell>
          <cell r="Q2550">
            <v>1</v>
          </cell>
          <cell r="R2550">
            <v>1</v>
          </cell>
          <cell r="V2550">
            <v>0</v>
          </cell>
          <cell r="W2550">
            <v>99</v>
          </cell>
          <cell r="Y2550">
            <v>3</v>
          </cell>
          <cell r="Z2550">
            <v>156</v>
          </cell>
          <cell r="AA2550">
            <v>0</v>
          </cell>
        </row>
        <row r="2551">
          <cell r="I2551">
            <v>3348</v>
          </cell>
          <cell r="J2551">
            <v>30199.035483600001</v>
          </cell>
          <cell r="P2551">
            <v>5</v>
          </cell>
          <cell r="Q2551">
            <v>1</v>
          </cell>
          <cell r="R2551">
            <v>1</v>
          </cell>
          <cell r="V2551">
            <v>1</v>
          </cell>
          <cell r="W2551">
            <v>1</v>
          </cell>
          <cell r="Y2551">
            <v>1</v>
          </cell>
          <cell r="Z2551">
            <v>156</v>
          </cell>
          <cell r="AA2551">
            <v>1</v>
          </cell>
        </row>
        <row r="2552">
          <cell r="I2552">
            <v>3349</v>
          </cell>
          <cell r="J2552">
            <v>24261.8102616</v>
          </cell>
          <cell r="P2552">
            <v>7</v>
          </cell>
          <cell r="Q2552">
            <v>1</v>
          </cell>
          <cell r="R2552">
            <v>1</v>
          </cell>
          <cell r="V2552">
            <v>1</v>
          </cell>
          <cell r="W2552">
            <v>1</v>
          </cell>
          <cell r="Y2552">
            <v>1</v>
          </cell>
          <cell r="Z2552">
            <v>364</v>
          </cell>
          <cell r="AA2552">
            <v>1</v>
          </cell>
        </row>
        <row r="2553">
          <cell r="I2553">
            <v>3350</v>
          </cell>
          <cell r="J2553">
            <v>27142.5860364</v>
          </cell>
          <cell r="P2553">
            <v>9</v>
          </cell>
          <cell r="Q2553">
            <v>1</v>
          </cell>
          <cell r="R2553">
            <v>1</v>
          </cell>
          <cell r="V2553">
            <v>1</v>
          </cell>
          <cell r="W2553">
            <v>5</v>
          </cell>
          <cell r="Y2553">
            <v>1</v>
          </cell>
          <cell r="Z2553">
            <v>364</v>
          </cell>
          <cell r="AA2553">
            <v>1</v>
          </cell>
        </row>
        <row r="2554">
          <cell r="I2554">
            <v>3351</v>
          </cell>
          <cell r="J2554">
            <v>4386.8239411000004</v>
          </cell>
          <cell r="P2554">
            <v>5</v>
          </cell>
          <cell r="Q2554">
            <v>1</v>
          </cell>
          <cell r="R2554">
            <v>1</v>
          </cell>
          <cell r="V2554">
            <v>1</v>
          </cell>
          <cell r="W2554">
            <v>5</v>
          </cell>
          <cell r="Y2554">
            <v>1</v>
          </cell>
          <cell r="Z2554">
            <v>156</v>
          </cell>
          <cell r="AA2554">
            <v>1</v>
          </cell>
        </row>
        <row r="2555">
          <cell r="I2555">
            <v>3352</v>
          </cell>
          <cell r="J2555">
            <v>33977.529732800002</v>
          </cell>
          <cell r="P2555">
            <v>5</v>
          </cell>
          <cell r="Q2555">
            <v>1</v>
          </cell>
          <cell r="R2555">
            <v>1</v>
          </cell>
          <cell r="V2555">
            <v>1</v>
          </cell>
          <cell r="W2555">
            <v>5</v>
          </cell>
          <cell r="Y2555">
            <v>1</v>
          </cell>
          <cell r="Z2555">
            <v>156</v>
          </cell>
          <cell r="AA2555">
            <v>1</v>
          </cell>
        </row>
        <row r="2556">
          <cell r="I2556">
            <v>3353</v>
          </cell>
          <cell r="J2556">
            <v>24792.311740900001</v>
          </cell>
          <cell r="P2556">
            <v>1</v>
          </cell>
          <cell r="Q2556">
            <v>1</v>
          </cell>
          <cell r="R2556">
            <v>1</v>
          </cell>
          <cell r="V2556">
            <v>0</v>
          </cell>
          <cell r="W2556">
            <v>99</v>
          </cell>
          <cell r="Y2556">
            <v>2</v>
          </cell>
          <cell r="Z2556">
            <v>156</v>
          </cell>
          <cell r="AA2556">
            <v>0</v>
          </cell>
        </row>
        <row r="2557">
          <cell r="I2557">
            <v>3354</v>
          </cell>
          <cell r="J2557">
            <v>45518.333486099997</v>
          </cell>
          <cell r="P2557">
            <v>1</v>
          </cell>
          <cell r="Q2557">
            <v>1</v>
          </cell>
          <cell r="R2557">
            <v>1</v>
          </cell>
          <cell r="V2557">
            <v>1</v>
          </cell>
          <cell r="W2557">
            <v>1</v>
          </cell>
          <cell r="Y2557">
            <v>1</v>
          </cell>
          <cell r="Z2557">
            <v>31.2</v>
          </cell>
          <cell r="AA2557">
            <v>0.75</v>
          </cell>
        </row>
        <row r="2558">
          <cell r="I2558">
            <v>3357</v>
          </cell>
          <cell r="J2558">
            <v>20461.219839400001</v>
          </cell>
          <cell r="P2558">
            <v>5</v>
          </cell>
          <cell r="Q2558">
            <v>1</v>
          </cell>
          <cell r="R2558">
            <v>1</v>
          </cell>
          <cell r="V2558">
            <v>1</v>
          </cell>
          <cell r="W2558">
            <v>5</v>
          </cell>
          <cell r="Y2558">
            <v>2</v>
          </cell>
          <cell r="Z2558">
            <v>156</v>
          </cell>
          <cell r="AA2558">
            <v>1</v>
          </cell>
        </row>
        <row r="2559">
          <cell r="I2559">
            <v>3358</v>
          </cell>
          <cell r="J2559">
            <v>44182.684611500001</v>
          </cell>
          <cell r="P2559">
            <v>5</v>
          </cell>
          <cell r="Q2559">
            <v>1</v>
          </cell>
          <cell r="R2559">
            <v>1</v>
          </cell>
          <cell r="V2559">
            <v>1</v>
          </cell>
          <cell r="W2559">
            <v>5</v>
          </cell>
          <cell r="Y2559">
            <v>5</v>
          </cell>
          <cell r="Z2559">
            <v>156</v>
          </cell>
          <cell r="AA2559">
            <v>1</v>
          </cell>
        </row>
        <row r="2560">
          <cell r="I2560">
            <v>3359</v>
          </cell>
          <cell r="J2560">
            <v>5776.6069742999998</v>
          </cell>
          <cell r="P2560">
            <v>5</v>
          </cell>
          <cell r="Q2560">
            <v>1</v>
          </cell>
          <cell r="R2560">
            <v>1</v>
          </cell>
          <cell r="V2560">
            <v>0</v>
          </cell>
          <cell r="W2560">
            <v>99</v>
          </cell>
          <cell r="Y2560">
            <v>5</v>
          </cell>
          <cell r="Z2560">
            <v>364</v>
          </cell>
          <cell r="AA2560">
            <v>0</v>
          </cell>
        </row>
        <row r="2561">
          <cell r="I2561">
            <v>3362</v>
          </cell>
          <cell r="J2561">
            <v>29553.203062100001</v>
          </cell>
          <cell r="P2561">
            <v>3</v>
          </cell>
          <cell r="Q2561">
            <v>1</v>
          </cell>
          <cell r="R2561">
            <v>1</v>
          </cell>
          <cell r="V2561">
            <v>1</v>
          </cell>
          <cell r="W2561">
            <v>1</v>
          </cell>
          <cell r="Y2561">
            <v>1</v>
          </cell>
          <cell r="Z2561">
            <v>156</v>
          </cell>
          <cell r="AA2561">
            <v>1</v>
          </cell>
        </row>
        <row r="2562">
          <cell r="I2562">
            <v>3363</v>
          </cell>
          <cell r="J2562">
            <v>3283.3149364999999</v>
          </cell>
          <cell r="P2562">
            <v>9</v>
          </cell>
          <cell r="Q2562">
            <v>1</v>
          </cell>
          <cell r="R2562">
            <v>1</v>
          </cell>
          <cell r="V2562">
            <v>1</v>
          </cell>
          <cell r="W2562">
            <v>5</v>
          </cell>
          <cell r="Y2562">
            <v>5</v>
          </cell>
          <cell r="Z2562">
            <v>364</v>
          </cell>
          <cell r="AA2562">
            <v>0.75</v>
          </cell>
        </row>
        <row r="2563">
          <cell r="I2563">
            <v>3364</v>
          </cell>
          <cell r="J2563">
            <v>25500.613510300002</v>
          </cell>
          <cell r="P2563">
            <v>9</v>
          </cell>
          <cell r="Q2563">
            <v>1</v>
          </cell>
          <cell r="R2563">
            <v>1</v>
          </cell>
          <cell r="V2563">
            <v>1</v>
          </cell>
          <cell r="W2563">
            <v>5</v>
          </cell>
          <cell r="Y2563">
            <v>1</v>
          </cell>
          <cell r="Z2563">
            <v>31.2</v>
          </cell>
          <cell r="AA2563">
            <v>1</v>
          </cell>
        </row>
        <row r="2564">
          <cell r="I2564">
            <v>3368</v>
          </cell>
          <cell r="J2564">
            <v>17425.949253499999</v>
          </cell>
          <cell r="P2564">
            <v>1</v>
          </cell>
          <cell r="Q2564">
            <v>1</v>
          </cell>
          <cell r="R2564">
            <v>1</v>
          </cell>
          <cell r="V2564">
            <v>1</v>
          </cell>
          <cell r="W2564">
            <v>5</v>
          </cell>
          <cell r="Y2564">
            <v>5</v>
          </cell>
          <cell r="Z2564">
            <v>31.2</v>
          </cell>
          <cell r="AA2564">
            <v>1</v>
          </cell>
        </row>
        <row r="2565">
          <cell r="I2565">
            <v>3369</v>
          </cell>
          <cell r="J2565">
            <v>32103.4725688</v>
          </cell>
          <cell r="P2565">
            <v>5</v>
          </cell>
          <cell r="Q2565">
            <v>1</v>
          </cell>
          <cell r="R2565">
            <v>1</v>
          </cell>
          <cell r="V2565">
            <v>1</v>
          </cell>
          <cell r="W2565">
            <v>5</v>
          </cell>
          <cell r="Y2565">
            <v>5</v>
          </cell>
          <cell r="Z2565">
            <v>364</v>
          </cell>
          <cell r="AA2565">
            <v>1</v>
          </cell>
        </row>
        <row r="2566">
          <cell r="I2566">
            <v>3370</v>
          </cell>
          <cell r="J2566">
            <v>24411.019366500001</v>
          </cell>
          <cell r="P2566">
            <v>7</v>
          </cell>
          <cell r="Q2566">
            <v>1</v>
          </cell>
          <cell r="R2566">
            <v>1</v>
          </cell>
          <cell r="V2566">
            <v>1</v>
          </cell>
          <cell r="W2566">
            <v>5</v>
          </cell>
          <cell r="Y2566">
            <v>3</v>
          </cell>
          <cell r="Z2566">
            <v>364</v>
          </cell>
          <cell r="AA2566">
            <v>1</v>
          </cell>
        </row>
        <row r="2567">
          <cell r="I2567">
            <v>3371</v>
          </cell>
          <cell r="J2567">
            <v>30441.528681399999</v>
          </cell>
          <cell r="P2567">
            <v>5</v>
          </cell>
          <cell r="Q2567">
            <v>1</v>
          </cell>
          <cell r="R2567">
            <v>1</v>
          </cell>
          <cell r="V2567">
            <v>1</v>
          </cell>
          <cell r="W2567">
            <v>5</v>
          </cell>
          <cell r="Y2567">
            <v>5</v>
          </cell>
          <cell r="Z2567">
            <v>650</v>
          </cell>
          <cell r="AA2567">
            <v>1</v>
          </cell>
        </row>
        <row r="2568">
          <cell r="I2568">
            <v>3372</v>
          </cell>
          <cell r="J2568">
            <v>28978.038122900001</v>
          </cell>
          <cell r="P2568">
            <v>7</v>
          </cell>
          <cell r="Q2568">
            <v>1</v>
          </cell>
          <cell r="R2568">
            <v>1</v>
          </cell>
          <cell r="V2568">
            <v>1</v>
          </cell>
          <cell r="W2568">
            <v>5</v>
          </cell>
          <cell r="Y2568">
            <v>5</v>
          </cell>
          <cell r="Z2568">
            <v>31.2</v>
          </cell>
          <cell r="AA2568">
            <v>1</v>
          </cell>
        </row>
        <row r="2569">
          <cell r="I2569">
            <v>3374</v>
          </cell>
          <cell r="J2569">
            <v>34586.192738999998</v>
          </cell>
          <cell r="P2569">
            <v>4</v>
          </cell>
          <cell r="Q2569">
            <v>1</v>
          </cell>
          <cell r="R2569">
            <v>1</v>
          </cell>
          <cell r="V2569">
            <v>1</v>
          </cell>
          <cell r="W2569">
            <v>5</v>
          </cell>
          <cell r="Y2569">
            <v>5</v>
          </cell>
          <cell r="Z2569">
            <v>364</v>
          </cell>
          <cell r="AA2569">
            <v>1</v>
          </cell>
        </row>
        <row r="2570">
          <cell r="I2570">
            <v>3375</v>
          </cell>
          <cell r="J2570">
            <v>36589.094794500001</v>
          </cell>
          <cell r="P2570">
            <v>6</v>
          </cell>
          <cell r="Q2570">
            <v>1</v>
          </cell>
          <cell r="R2570">
            <v>1</v>
          </cell>
          <cell r="V2570">
            <v>1</v>
          </cell>
          <cell r="W2570">
            <v>5</v>
          </cell>
          <cell r="Y2570">
            <v>1</v>
          </cell>
          <cell r="Z2570">
            <v>364</v>
          </cell>
          <cell r="AA2570">
            <v>1</v>
          </cell>
        </row>
        <row r="2571">
          <cell r="I2571">
            <v>3376</v>
          </cell>
          <cell r="J2571">
            <v>30280.660022100001</v>
          </cell>
          <cell r="P2571">
            <v>9</v>
          </cell>
          <cell r="Q2571">
            <v>1</v>
          </cell>
          <cell r="R2571">
            <v>1</v>
          </cell>
          <cell r="V2571">
            <v>1</v>
          </cell>
          <cell r="W2571">
            <v>5</v>
          </cell>
          <cell r="Y2571">
            <v>1</v>
          </cell>
          <cell r="Z2571">
            <v>364</v>
          </cell>
          <cell r="AA2571">
            <v>1</v>
          </cell>
        </row>
        <row r="2572">
          <cell r="I2572">
            <v>3377</v>
          </cell>
          <cell r="J2572">
            <v>29902.3956512</v>
          </cell>
          <cell r="P2572">
            <v>7</v>
          </cell>
          <cell r="Q2572">
            <v>1</v>
          </cell>
          <cell r="R2572">
            <v>1</v>
          </cell>
          <cell r="V2572">
            <v>1</v>
          </cell>
          <cell r="W2572">
            <v>5</v>
          </cell>
          <cell r="Y2572">
            <v>1</v>
          </cell>
          <cell r="Z2572">
            <v>156</v>
          </cell>
          <cell r="AA2572">
            <v>1</v>
          </cell>
        </row>
        <row r="2573">
          <cell r="I2573">
            <v>3378</v>
          </cell>
          <cell r="J2573">
            <v>4762.1851446999999</v>
          </cell>
          <cell r="P2573">
            <v>6</v>
          </cell>
          <cell r="Q2573">
            <v>1</v>
          </cell>
          <cell r="R2573">
            <v>1</v>
          </cell>
          <cell r="V2573">
            <v>1</v>
          </cell>
          <cell r="W2573">
            <v>5</v>
          </cell>
          <cell r="Y2573">
            <v>1</v>
          </cell>
          <cell r="Z2573">
            <v>364</v>
          </cell>
          <cell r="AA2573">
            <v>1</v>
          </cell>
        </row>
        <row r="2574">
          <cell r="I2574">
            <v>3379</v>
          </cell>
          <cell r="J2574">
            <v>26278.7322661</v>
          </cell>
          <cell r="P2574">
            <v>9</v>
          </cell>
          <cell r="Q2574">
            <v>1</v>
          </cell>
          <cell r="R2574">
            <v>1</v>
          </cell>
          <cell r="V2574">
            <v>1</v>
          </cell>
          <cell r="W2574">
            <v>5</v>
          </cell>
          <cell r="Y2574">
            <v>5</v>
          </cell>
          <cell r="Z2574">
            <v>156</v>
          </cell>
          <cell r="AA2574">
            <v>1</v>
          </cell>
        </row>
        <row r="2575">
          <cell r="I2575">
            <v>3381</v>
          </cell>
          <cell r="J2575">
            <v>7032.2993617000002</v>
          </cell>
          <cell r="P2575">
            <v>5</v>
          </cell>
          <cell r="Q2575">
            <v>1</v>
          </cell>
          <cell r="R2575">
            <v>1</v>
          </cell>
          <cell r="V2575">
            <v>1</v>
          </cell>
          <cell r="W2575">
            <v>5</v>
          </cell>
          <cell r="Y2575">
            <v>1</v>
          </cell>
          <cell r="Z2575">
            <v>156</v>
          </cell>
          <cell r="AA2575">
            <v>0.75</v>
          </cell>
        </row>
        <row r="2576">
          <cell r="I2576">
            <v>3382</v>
          </cell>
          <cell r="J2576">
            <v>24273.850862300002</v>
          </cell>
          <cell r="P2576">
            <v>3</v>
          </cell>
          <cell r="Q2576">
            <v>1</v>
          </cell>
          <cell r="R2576">
            <v>1</v>
          </cell>
          <cell r="V2576">
            <v>1</v>
          </cell>
          <cell r="W2576">
            <v>1</v>
          </cell>
          <cell r="Y2576">
            <v>1</v>
          </cell>
          <cell r="Z2576">
            <v>364</v>
          </cell>
          <cell r="AA2576">
            <v>0.75</v>
          </cell>
        </row>
        <row r="2577">
          <cell r="I2577">
            <v>3383</v>
          </cell>
          <cell r="J2577">
            <v>29237.9709463</v>
          </cell>
          <cell r="P2577">
            <v>1</v>
          </cell>
          <cell r="Q2577">
            <v>1</v>
          </cell>
          <cell r="R2577">
            <v>1</v>
          </cell>
          <cell r="V2577">
            <v>1</v>
          </cell>
          <cell r="W2577">
            <v>5</v>
          </cell>
          <cell r="Y2577">
            <v>5</v>
          </cell>
          <cell r="Z2577">
            <v>364</v>
          </cell>
          <cell r="AA2577">
            <v>1</v>
          </cell>
        </row>
        <row r="2578">
          <cell r="I2578">
            <v>3386</v>
          </cell>
          <cell r="J2578">
            <v>22831.147039700001</v>
          </cell>
          <cell r="P2578">
            <v>8</v>
          </cell>
          <cell r="Q2578">
            <v>1</v>
          </cell>
          <cell r="R2578">
            <v>1</v>
          </cell>
          <cell r="V2578">
            <v>1</v>
          </cell>
          <cell r="W2578">
            <v>5</v>
          </cell>
          <cell r="Y2578">
            <v>5</v>
          </cell>
          <cell r="Z2578">
            <v>650</v>
          </cell>
          <cell r="AA2578">
            <v>1</v>
          </cell>
        </row>
        <row r="2579">
          <cell r="I2579">
            <v>3387</v>
          </cell>
          <cell r="J2579">
            <v>29887.067504800001</v>
          </cell>
          <cell r="P2579">
            <v>5</v>
          </cell>
          <cell r="Q2579">
            <v>1</v>
          </cell>
          <cell r="R2579">
            <v>1</v>
          </cell>
          <cell r="V2579">
            <v>1</v>
          </cell>
          <cell r="W2579">
            <v>5</v>
          </cell>
          <cell r="Y2579">
            <v>5</v>
          </cell>
          <cell r="Z2579">
            <v>364</v>
          </cell>
          <cell r="AA2579">
            <v>1</v>
          </cell>
        </row>
        <row r="2580">
          <cell r="I2580">
            <v>3388</v>
          </cell>
          <cell r="J2580">
            <v>30983.232417499999</v>
          </cell>
          <cell r="P2580">
            <v>5</v>
          </cell>
          <cell r="Q2580">
            <v>1</v>
          </cell>
          <cell r="R2580">
            <v>1</v>
          </cell>
          <cell r="V2580">
            <v>1</v>
          </cell>
          <cell r="W2580">
            <v>1</v>
          </cell>
          <cell r="Y2580">
            <v>5</v>
          </cell>
          <cell r="Z2580">
            <v>156</v>
          </cell>
          <cell r="AA2580">
            <v>1</v>
          </cell>
        </row>
        <row r="2581">
          <cell r="I2581">
            <v>3390</v>
          </cell>
          <cell r="J2581">
            <v>25677.965246700001</v>
          </cell>
          <cell r="P2581">
            <v>7</v>
          </cell>
          <cell r="Q2581">
            <v>1</v>
          </cell>
          <cell r="R2581">
            <v>1</v>
          </cell>
          <cell r="V2581">
            <v>1</v>
          </cell>
          <cell r="W2581">
            <v>5</v>
          </cell>
          <cell r="Y2581">
            <v>1</v>
          </cell>
          <cell r="Z2581">
            <v>364</v>
          </cell>
          <cell r="AA2581">
            <v>1</v>
          </cell>
        </row>
        <row r="2582">
          <cell r="I2582">
            <v>3391</v>
          </cell>
          <cell r="J2582">
            <v>23022.864404799999</v>
          </cell>
          <cell r="P2582">
            <v>4</v>
          </cell>
          <cell r="Q2582">
            <v>1</v>
          </cell>
          <cell r="R2582">
            <v>1</v>
          </cell>
          <cell r="V2582">
            <v>1</v>
          </cell>
          <cell r="W2582">
            <v>5</v>
          </cell>
          <cell r="Y2582">
            <v>1</v>
          </cell>
          <cell r="Z2582">
            <v>156</v>
          </cell>
          <cell r="AA2582">
            <v>1</v>
          </cell>
        </row>
        <row r="2583">
          <cell r="I2583">
            <v>3392</v>
          </cell>
          <cell r="J2583">
            <v>26234.669336899999</v>
          </cell>
          <cell r="P2583">
            <v>5</v>
          </cell>
          <cell r="Q2583">
            <v>1</v>
          </cell>
          <cell r="R2583">
            <v>1</v>
          </cell>
          <cell r="V2583">
            <v>1</v>
          </cell>
          <cell r="W2583">
            <v>5</v>
          </cell>
          <cell r="Y2583">
            <v>5</v>
          </cell>
          <cell r="Z2583">
            <v>364</v>
          </cell>
          <cell r="AA2583">
            <v>1</v>
          </cell>
        </row>
        <row r="2584">
          <cell r="I2584">
            <v>3396</v>
          </cell>
          <cell r="J2584">
            <v>22136.3433038</v>
          </cell>
          <cell r="P2584">
            <v>4</v>
          </cell>
          <cell r="Q2584">
            <v>1</v>
          </cell>
          <cell r="R2584">
            <v>1</v>
          </cell>
          <cell r="V2584">
            <v>1</v>
          </cell>
          <cell r="W2584">
            <v>5</v>
          </cell>
          <cell r="Y2584">
            <v>5</v>
          </cell>
          <cell r="Z2584">
            <v>650</v>
          </cell>
          <cell r="AA2584">
            <v>1</v>
          </cell>
        </row>
        <row r="2585">
          <cell r="I2585">
            <v>3398</v>
          </cell>
          <cell r="J2585">
            <v>19922.766685800001</v>
          </cell>
          <cell r="P2585">
            <v>7</v>
          </cell>
          <cell r="Q2585">
            <v>1</v>
          </cell>
          <cell r="R2585">
            <v>1</v>
          </cell>
          <cell r="V2585">
            <v>1</v>
          </cell>
          <cell r="W2585">
            <v>5</v>
          </cell>
          <cell r="Y2585">
            <v>5</v>
          </cell>
          <cell r="Z2585">
            <v>156</v>
          </cell>
          <cell r="AA2585">
            <v>1</v>
          </cell>
        </row>
        <row r="2586">
          <cell r="I2586">
            <v>3399</v>
          </cell>
          <cell r="J2586">
            <v>30696.516270799999</v>
          </cell>
          <cell r="P2586">
            <v>12</v>
          </cell>
          <cell r="Q2586">
            <v>1</v>
          </cell>
          <cell r="R2586">
            <v>1</v>
          </cell>
          <cell r="V2586">
            <v>1</v>
          </cell>
          <cell r="W2586">
            <v>5</v>
          </cell>
          <cell r="Y2586">
            <v>5</v>
          </cell>
          <cell r="Z2586">
            <v>364</v>
          </cell>
          <cell r="AA2586">
            <v>1</v>
          </cell>
        </row>
        <row r="2587">
          <cell r="I2587">
            <v>3400</v>
          </cell>
          <cell r="J2587">
            <v>54113.257980499999</v>
          </cell>
          <cell r="P2587">
            <v>9</v>
          </cell>
          <cell r="Q2587">
            <v>1</v>
          </cell>
          <cell r="R2587">
            <v>1</v>
          </cell>
          <cell r="V2587">
            <v>1</v>
          </cell>
          <cell r="W2587">
            <v>5</v>
          </cell>
          <cell r="Y2587">
            <v>2</v>
          </cell>
          <cell r="Z2587">
            <v>156</v>
          </cell>
          <cell r="AA2587">
            <v>1</v>
          </cell>
        </row>
        <row r="2588">
          <cell r="I2588">
            <v>3402</v>
          </cell>
          <cell r="J2588">
            <v>31999.113572900002</v>
          </cell>
          <cell r="P2588">
            <v>2</v>
          </cell>
          <cell r="Q2588">
            <v>1</v>
          </cell>
          <cell r="R2588">
            <v>1</v>
          </cell>
          <cell r="V2588">
            <v>1</v>
          </cell>
          <cell r="W2588">
            <v>1</v>
          </cell>
          <cell r="Y2588">
            <v>1</v>
          </cell>
          <cell r="Z2588">
            <v>156</v>
          </cell>
          <cell r="AA2588">
            <v>1</v>
          </cell>
        </row>
        <row r="2589">
          <cell r="I2589">
            <v>3403</v>
          </cell>
          <cell r="J2589">
            <v>4662.8403281000001</v>
          </cell>
          <cell r="P2589">
            <v>2</v>
          </cell>
          <cell r="Q2589">
            <v>1</v>
          </cell>
          <cell r="R2589">
            <v>1</v>
          </cell>
          <cell r="V2589">
            <v>1</v>
          </cell>
          <cell r="W2589">
            <v>5</v>
          </cell>
          <cell r="Y2589">
            <v>5</v>
          </cell>
          <cell r="Z2589">
            <v>364</v>
          </cell>
          <cell r="AA2589">
            <v>1</v>
          </cell>
        </row>
        <row r="2590">
          <cell r="I2590">
            <v>3404</v>
          </cell>
          <cell r="J2590">
            <v>20537.7278816</v>
          </cell>
          <cell r="P2590">
            <v>13</v>
          </cell>
          <cell r="Q2590">
            <v>1</v>
          </cell>
          <cell r="R2590">
            <v>1</v>
          </cell>
          <cell r="V2590">
            <v>1</v>
          </cell>
          <cell r="W2590">
            <v>1</v>
          </cell>
          <cell r="Y2590">
            <v>1</v>
          </cell>
          <cell r="Z2590">
            <v>364</v>
          </cell>
          <cell r="AA2590">
            <v>1</v>
          </cell>
        </row>
        <row r="2591">
          <cell r="I2591">
            <v>3405</v>
          </cell>
          <cell r="J2591">
            <v>30681.4805308</v>
          </cell>
          <cell r="P2591">
            <v>5</v>
          </cell>
          <cell r="Q2591">
            <v>1</v>
          </cell>
          <cell r="R2591">
            <v>1</v>
          </cell>
          <cell r="V2591">
            <v>1</v>
          </cell>
          <cell r="W2591">
            <v>5</v>
          </cell>
          <cell r="Y2591">
            <v>1</v>
          </cell>
          <cell r="Z2591">
            <v>650</v>
          </cell>
          <cell r="AA2591">
            <v>0.75</v>
          </cell>
        </row>
        <row r="2592">
          <cell r="I2592">
            <v>3407</v>
          </cell>
          <cell r="J2592">
            <v>14421.857720100001</v>
          </cell>
          <cell r="P2592">
            <v>1</v>
          </cell>
          <cell r="Q2592">
            <v>1</v>
          </cell>
          <cell r="R2592">
            <v>1</v>
          </cell>
          <cell r="V2592">
            <v>1</v>
          </cell>
          <cell r="W2592">
            <v>5</v>
          </cell>
          <cell r="Y2592">
            <v>5</v>
          </cell>
          <cell r="Z2592">
            <v>156</v>
          </cell>
          <cell r="AA2592">
            <v>1</v>
          </cell>
        </row>
        <row r="2593">
          <cell r="I2593">
            <v>3408</v>
          </cell>
          <cell r="J2593">
            <v>19569.9645805</v>
          </cell>
          <cell r="P2593">
            <v>3</v>
          </cell>
          <cell r="Q2593">
            <v>1</v>
          </cell>
          <cell r="R2593">
            <v>1</v>
          </cell>
          <cell r="V2593">
            <v>1</v>
          </cell>
          <cell r="W2593">
            <v>5</v>
          </cell>
          <cell r="Y2593">
            <v>5</v>
          </cell>
          <cell r="Z2593">
            <v>364</v>
          </cell>
          <cell r="AA2593">
            <v>1</v>
          </cell>
        </row>
        <row r="2594">
          <cell r="I2594">
            <v>3409</v>
          </cell>
          <cell r="J2594">
            <v>25292.6641772</v>
          </cell>
          <cell r="P2594">
            <v>5</v>
          </cell>
          <cell r="Q2594">
            <v>1</v>
          </cell>
          <cell r="R2594">
            <v>1</v>
          </cell>
          <cell r="V2594">
            <v>1</v>
          </cell>
          <cell r="W2594">
            <v>1</v>
          </cell>
          <cell r="Y2594">
            <v>1</v>
          </cell>
          <cell r="Z2594">
            <v>156</v>
          </cell>
          <cell r="AA2594">
            <v>1</v>
          </cell>
        </row>
        <row r="2595">
          <cell r="I2595">
            <v>3410</v>
          </cell>
          <cell r="J2595">
            <v>34233.3316385</v>
          </cell>
          <cell r="P2595">
            <v>6</v>
          </cell>
          <cell r="Q2595">
            <v>1</v>
          </cell>
          <cell r="R2595">
            <v>1</v>
          </cell>
          <cell r="V2595">
            <v>1</v>
          </cell>
          <cell r="W2595">
            <v>5</v>
          </cell>
          <cell r="Y2595">
            <v>1</v>
          </cell>
          <cell r="Z2595">
            <v>156</v>
          </cell>
          <cell r="AA2595">
            <v>1</v>
          </cell>
        </row>
        <row r="2596">
          <cell r="I2596">
            <v>3412</v>
          </cell>
          <cell r="J2596">
            <v>45481.930951499999</v>
          </cell>
          <cell r="P2596">
            <v>5</v>
          </cell>
          <cell r="Q2596">
            <v>1</v>
          </cell>
          <cell r="R2596">
            <v>1</v>
          </cell>
          <cell r="V2596">
            <v>1</v>
          </cell>
          <cell r="W2596">
            <v>5</v>
          </cell>
          <cell r="Y2596">
            <v>1</v>
          </cell>
          <cell r="Z2596">
            <v>156</v>
          </cell>
          <cell r="AA2596">
            <v>1</v>
          </cell>
        </row>
        <row r="2597">
          <cell r="I2597">
            <v>3413</v>
          </cell>
          <cell r="J2597">
            <v>23152.955765399998</v>
          </cell>
          <cell r="P2597">
            <v>8</v>
          </cell>
          <cell r="Q2597">
            <v>1</v>
          </cell>
          <cell r="R2597">
            <v>1</v>
          </cell>
          <cell r="V2597">
            <v>1</v>
          </cell>
          <cell r="W2597">
            <v>5</v>
          </cell>
          <cell r="Y2597">
            <v>5</v>
          </cell>
          <cell r="Z2597">
            <v>156</v>
          </cell>
          <cell r="AA2597">
            <v>1</v>
          </cell>
        </row>
        <row r="2598">
          <cell r="I2598">
            <v>3414</v>
          </cell>
          <cell r="J2598">
            <v>4336.5176076999996</v>
          </cell>
          <cell r="P2598">
            <v>5</v>
          </cell>
          <cell r="Q2598">
            <v>1</v>
          </cell>
          <cell r="R2598">
            <v>1</v>
          </cell>
          <cell r="V2598">
            <v>0</v>
          </cell>
          <cell r="W2598">
            <v>99</v>
          </cell>
          <cell r="Y2598">
            <v>95</v>
          </cell>
          <cell r="Z2598">
            <v>156</v>
          </cell>
          <cell r="AA2598">
            <v>0</v>
          </cell>
        </row>
        <row r="2599">
          <cell r="I2599">
            <v>3416</v>
          </cell>
          <cell r="J2599">
            <v>20342.112389499998</v>
          </cell>
          <cell r="P2599">
            <v>5</v>
          </cell>
          <cell r="Q2599">
            <v>1</v>
          </cell>
          <cell r="R2599">
            <v>1</v>
          </cell>
          <cell r="V2599">
            <v>1</v>
          </cell>
          <cell r="W2599">
            <v>5</v>
          </cell>
          <cell r="Y2599">
            <v>5</v>
          </cell>
          <cell r="Z2599">
            <v>156</v>
          </cell>
          <cell r="AA2599">
            <v>1</v>
          </cell>
        </row>
        <row r="2600">
          <cell r="I2600">
            <v>3417</v>
          </cell>
          <cell r="J2600">
            <v>20428.682534600001</v>
          </cell>
          <cell r="P2600">
            <v>7</v>
          </cell>
          <cell r="Q2600">
            <v>1</v>
          </cell>
          <cell r="R2600">
            <v>1</v>
          </cell>
          <cell r="V2600">
            <v>1</v>
          </cell>
          <cell r="W2600">
            <v>5</v>
          </cell>
          <cell r="Y2600">
            <v>1</v>
          </cell>
          <cell r="Z2600">
            <v>364</v>
          </cell>
          <cell r="AA2600">
            <v>1</v>
          </cell>
        </row>
        <row r="2601">
          <cell r="I2601">
            <v>3418</v>
          </cell>
          <cell r="J2601">
            <v>22796.989204400001</v>
          </cell>
          <cell r="P2601">
            <v>5</v>
          </cell>
          <cell r="Q2601">
            <v>1</v>
          </cell>
          <cell r="R2601">
            <v>1</v>
          </cell>
          <cell r="V2601">
            <v>1</v>
          </cell>
          <cell r="W2601">
            <v>5</v>
          </cell>
          <cell r="Y2601">
            <v>1</v>
          </cell>
          <cell r="Z2601">
            <v>156</v>
          </cell>
          <cell r="AA2601">
            <v>1</v>
          </cell>
        </row>
        <row r="2602">
          <cell r="I2602">
            <v>3419</v>
          </cell>
          <cell r="J2602">
            <v>25714.904380100001</v>
          </cell>
          <cell r="P2602">
            <v>3</v>
          </cell>
          <cell r="Q2602">
            <v>1</v>
          </cell>
          <cell r="R2602">
            <v>1</v>
          </cell>
          <cell r="V2602">
            <v>0</v>
          </cell>
          <cell r="W2602">
            <v>99</v>
          </cell>
          <cell r="Y2602">
            <v>1</v>
          </cell>
          <cell r="Z2602">
            <v>364</v>
          </cell>
          <cell r="AA2602">
            <v>0</v>
          </cell>
        </row>
        <row r="2603">
          <cell r="I2603">
            <v>3421</v>
          </cell>
          <cell r="J2603">
            <v>48885.262288600003</v>
          </cell>
          <cell r="P2603">
            <v>13</v>
          </cell>
          <cell r="Q2603">
            <v>1</v>
          </cell>
          <cell r="R2603">
            <v>1</v>
          </cell>
          <cell r="V2603">
            <v>1</v>
          </cell>
          <cell r="W2603">
            <v>5</v>
          </cell>
          <cell r="Y2603">
            <v>5</v>
          </cell>
          <cell r="Z2603">
            <v>156</v>
          </cell>
          <cell r="AA2603">
            <v>1</v>
          </cell>
        </row>
        <row r="2604">
          <cell r="I2604">
            <v>3422</v>
          </cell>
          <cell r="J2604">
            <v>31498.272012500001</v>
          </cell>
          <cell r="P2604">
            <v>3</v>
          </cell>
          <cell r="Q2604">
            <v>1</v>
          </cell>
          <cell r="R2604">
            <v>1</v>
          </cell>
          <cell r="V2604">
            <v>1</v>
          </cell>
          <cell r="W2604">
            <v>5</v>
          </cell>
          <cell r="Y2604">
            <v>1</v>
          </cell>
          <cell r="Z2604">
            <v>364</v>
          </cell>
          <cell r="AA2604">
            <v>1</v>
          </cell>
        </row>
        <row r="2605">
          <cell r="I2605">
            <v>3428</v>
          </cell>
          <cell r="J2605">
            <v>27475.071682099999</v>
          </cell>
          <cell r="P2605">
            <v>5</v>
          </cell>
          <cell r="Q2605">
            <v>1</v>
          </cell>
          <cell r="R2605">
            <v>1</v>
          </cell>
          <cell r="V2605">
            <v>1</v>
          </cell>
          <cell r="W2605">
            <v>5</v>
          </cell>
          <cell r="Y2605">
            <v>1</v>
          </cell>
          <cell r="Z2605">
            <v>31.2</v>
          </cell>
          <cell r="AA2605">
            <v>1</v>
          </cell>
        </row>
        <row r="2606">
          <cell r="I2606">
            <v>3429</v>
          </cell>
          <cell r="J2606">
            <v>22845.658063499999</v>
          </cell>
          <cell r="P2606">
            <v>7</v>
          </cell>
          <cell r="Q2606">
            <v>1</v>
          </cell>
          <cell r="R2606">
            <v>1</v>
          </cell>
          <cell r="V2606">
            <v>1</v>
          </cell>
          <cell r="W2606">
            <v>5</v>
          </cell>
          <cell r="Y2606">
            <v>5</v>
          </cell>
          <cell r="Z2606">
            <v>156</v>
          </cell>
          <cell r="AA2606">
            <v>1</v>
          </cell>
        </row>
        <row r="2607">
          <cell r="I2607">
            <v>3431</v>
          </cell>
          <cell r="J2607">
            <v>35172.0560549</v>
          </cell>
          <cell r="P2607">
            <v>7</v>
          </cell>
          <cell r="Q2607">
            <v>1</v>
          </cell>
          <cell r="R2607">
            <v>1</v>
          </cell>
          <cell r="V2607">
            <v>0</v>
          </cell>
          <cell r="W2607">
            <v>99</v>
          </cell>
          <cell r="Y2607">
            <v>5</v>
          </cell>
          <cell r="Z2607">
            <v>156</v>
          </cell>
          <cell r="AA2607">
            <v>0</v>
          </cell>
        </row>
        <row r="2608">
          <cell r="I2608">
            <v>3432</v>
          </cell>
          <cell r="J2608">
            <v>25500.613510300002</v>
          </cell>
          <cell r="P2608">
            <v>10</v>
          </cell>
          <cell r="Q2608">
            <v>1</v>
          </cell>
          <cell r="R2608">
            <v>1</v>
          </cell>
          <cell r="V2608">
            <v>1</v>
          </cell>
          <cell r="W2608">
            <v>5</v>
          </cell>
          <cell r="Y2608">
            <v>1</v>
          </cell>
          <cell r="Z2608">
            <v>156</v>
          </cell>
          <cell r="AA2608">
            <v>1</v>
          </cell>
        </row>
        <row r="2609">
          <cell r="I2609">
            <v>3433</v>
          </cell>
          <cell r="J2609">
            <v>29397.385303700001</v>
          </cell>
          <cell r="P2609">
            <v>3</v>
          </cell>
          <cell r="Q2609">
            <v>1</v>
          </cell>
          <cell r="R2609">
            <v>1</v>
          </cell>
          <cell r="V2609">
            <v>1</v>
          </cell>
          <cell r="W2609">
            <v>1</v>
          </cell>
          <cell r="Y2609">
            <v>1</v>
          </cell>
          <cell r="Z2609">
            <v>31.2</v>
          </cell>
          <cell r="AA2609">
            <v>1</v>
          </cell>
        </row>
        <row r="2610">
          <cell r="I2610">
            <v>3435</v>
          </cell>
          <cell r="J2610">
            <v>44376.459074600003</v>
          </cell>
          <cell r="P2610">
            <v>7</v>
          </cell>
          <cell r="Q2610">
            <v>1</v>
          </cell>
          <cell r="R2610">
            <v>1</v>
          </cell>
          <cell r="V2610">
            <v>1</v>
          </cell>
          <cell r="W2610">
            <v>5</v>
          </cell>
          <cell r="Y2610">
            <v>5</v>
          </cell>
          <cell r="Z2610">
            <v>364</v>
          </cell>
          <cell r="AA2610">
            <v>1</v>
          </cell>
        </row>
        <row r="2611">
          <cell r="I2611">
            <v>3437</v>
          </cell>
          <cell r="J2611">
            <v>34394.973964700002</v>
          </cell>
          <cell r="P2611">
            <v>1</v>
          </cell>
          <cell r="Q2611">
            <v>1</v>
          </cell>
          <cell r="R2611">
            <v>1</v>
          </cell>
          <cell r="V2611">
            <v>1</v>
          </cell>
          <cell r="W2611">
            <v>5</v>
          </cell>
          <cell r="Y2611">
            <v>5</v>
          </cell>
          <cell r="Z2611">
            <v>650</v>
          </cell>
          <cell r="AA2611">
            <v>1</v>
          </cell>
        </row>
        <row r="2612">
          <cell r="I2612">
            <v>3438</v>
          </cell>
          <cell r="J2612">
            <v>31449.167621100001</v>
          </cell>
          <cell r="P2612">
            <v>9</v>
          </cell>
          <cell r="Q2612">
            <v>1</v>
          </cell>
          <cell r="R2612">
            <v>1</v>
          </cell>
          <cell r="V2612">
            <v>1</v>
          </cell>
          <cell r="W2612">
            <v>1</v>
          </cell>
          <cell r="Y2612">
            <v>5</v>
          </cell>
          <cell r="Z2612">
            <v>31.2</v>
          </cell>
          <cell r="AA2612">
            <v>1</v>
          </cell>
        </row>
        <row r="2613">
          <cell r="I2613">
            <v>3439</v>
          </cell>
          <cell r="J2613">
            <v>38368.743420699997</v>
          </cell>
          <cell r="P2613">
            <v>6</v>
          </cell>
          <cell r="Q2613">
            <v>1</v>
          </cell>
          <cell r="R2613">
            <v>1</v>
          </cell>
          <cell r="V2613">
            <v>1</v>
          </cell>
          <cell r="W2613">
            <v>5</v>
          </cell>
          <cell r="Y2613">
            <v>2</v>
          </cell>
          <cell r="Z2613">
            <v>364</v>
          </cell>
          <cell r="AA2613">
            <v>1</v>
          </cell>
        </row>
        <row r="2614">
          <cell r="I2614">
            <v>3440</v>
          </cell>
          <cell r="J2614">
            <v>38399.537181300002</v>
          </cell>
          <cell r="P2614">
            <v>2</v>
          </cell>
          <cell r="Q2614">
            <v>1</v>
          </cell>
          <cell r="R2614">
            <v>1</v>
          </cell>
          <cell r="V2614">
            <v>1</v>
          </cell>
          <cell r="W2614">
            <v>5</v>
          </cell>
          <cell r="Y2614">
            <v>1</v>
          </cell>
          <cell r="Z2614">
            <v>156</v>
          </cell>
          <cell r="AA2614">
            <v>1</v>
          </cell>
        </row>
        <row r="2615">
          <cell r="I2615">
            <v>3441</v>
          </cell>
          <cell r="J2615">
            <v>21304.910411299999</v>
          </cell>
          <cell r="P2615">
            <v>3</v>
          </cell>
          <cell r="Q2615">
            <v>1</v>
          </cell>
          <cell r="R2615">
            <v>1</v>
          </cell>
          <cell r="V2615">
            <v>1</v>
          </cell>
          <cell r="W2615">
            <v>5</v>
          </cell>
          <cell r="Y2615">
            <v>1</v>
          </cell>
          <cell r="Z2615">
            <v>364</v>
          </cell>
          <cell r="AA2615">
            <v>1</v>
          </cell>
        </row>
        <row r="2616">
          <cell r="I2616">
            <v>3442</v>
          </cell>
          <cell r="J2616">
            <v>3458.5336306999998</v>
          </cell>
          <cell r="P2616">
            <v>1</v>
          </cell>
          <cell r="Q2616">
            <v>1</v>
          </cell>
          <cell r="R2616">
            <v>1</v>
          </cell>
          <cell r="V2616">
            <v>1</v>
          </cell>
          <cell r="W2616">
            <v>5</v>
          </cell>
          <cell r="Y2616">
            <v>5</v>
          </cell>
          <cell r="Z2616">
            <v>650</v>
          </cell>
          <cell r="AA2616">
            <v>1</v>
          </cell>
        </row>
        <row r="2617">
          <cell r="I2617">
            <v>3443</v>
          </cell>
          <cell r="J2617">
            <v>29191.030343499999</v>
          </cell>
          <cell r="P2617">
            <v>9</v>
          </cell>
          <cell r="Q2617">
            <v>1</v>
          </cell>
          <cell r="R2617">
            <v>1</v>
          </cell>
          <cell r="V2617">
            <v>1</v>
          </cell>
          <cell r="W2617">
            <v>5</v>
          </cell>
          <cell r="Y2617">
            <v>1</v>
          </cell>
          <cell r="Z2617">
            <v>364</v>
          </cell>
          <cell r="AA2617">
            <v>1</v>
          </cell>
        </row>
        <row r="2618">
          <cell r="I2618">
            <v>3444</v>
          </cell>
          <cell r="J2618">
            <v>29066.958494400002</v>
          </cell>
          <cell r="P2618">
            <v>5</v>
          </cell>
          <cell r="Q2618">
            <v>1</v>
          </cell>
          <cell r="R2618">
            <v>1</v>
          </cell>
          <cell r="V2618">
            <v>1</v>
          </cell>
          <cell r="W2618">
            <v>5</v>
          </cell>
          <cell r="Y2618">
            <v>5</v>
          </cell>
          <cell r="Z2618">
            <v>156</v>
          </cell>
          <cell r="AA2618">
            <v>1</v>
          </cell>
        </row>
        <row r="2619">
          <cell r="I2619">
            <v>3445</v>
          </cell>
          <cell r="J2619">
            <v>21532.4592505</v>
          </cell>
          <cell r="P2619">
            <v>3</v>
          </cell>
          <cell r="Q2619">
            <v>1</v>
          </cell>
          <cell r="R2619">
            <v>1</v>
          </cell>
          <cell r="V2619">
            <v>1</v>
          </cell>
          <cell r="W2619">
            <v>5</v>
          </cell>
          <cell r="Y2619">
            <v>5</v>
          </cell>
          <cell r="Z2619">
            <v>364</v>
          </cell>
          <cell r="AA2619">
            <v>1</v>
          </cell>
        </row>
        <row r="2620">
          <cell r="I2620">
            <v>3446</v>
          </cell>
          <cell r="J2620">
            <v>19621.297400700001</v>
          </cell>
          <cell r="P2620">
            <v>9</v>
          </cell>
          <cell r="Q2620">
            <v>1</v>
          </cell>
          <cell r="R2620">
            <v>1</v>
          </cell>
          <cell r="V2620">
            <v>1</v>
          </cell>
          <cell r="W2620">
            <v>5</v>
          </cell>
          <cell r="Y2620">
            <v>1</v>
          </cell>
          <cell r="Z2620">
            <v>156</v>
          </cell>
          <cell r="AA2620">
            <v>1</v>
          </cell>
        </row>
        <row r="2621">
          <cell r="I2621">
            <v>3447</v>
          </cell>
          <cell r="J2621">
            <v>19093.404504499998</v>
          </cell>
          <cell r="P2621">
            <v>4</v>
          </cell>
          <cell r="Q2621">
            <v>1</v>
          </cell>
          <cell r="R2621">
            <v>1</v>
          </cell>
          <cell r="V2621">
            <v>1</v>
          </cell>
          <cell r="W2621">
            <v>5</v>
          </cell>
          <cell r="Y2621">
            <v>5</v>
          </cell>
          <cell r="Z2621">
            <v>156</v>
          </cell>
          <cell r="AA2621">
            <v>1</v>
          </cell>
        </row>
        <row r="2622">
          <cell r="I2622">
            <v>3448</v>
          </cell>
          <cell r="J2622">
            <v>27565.842227000001</v>
          </cell>
          <cell r="P2622">
            <v>3</v>
          </cell>
          <cell r="Q2622">
            <v>1</v>
          </cell>
          <cell r="R2622">
            <v>1</v>
          </cell>
          <cell r="V2622">
            <v>1</v>
          </cell>
          <cell r="W2622">
            <v>5</v>
          </cell>
          <cell r="Y2622">
            <v>1</v>
          </cell>
          <cell r="Z2622">
            <v>650</v>
          </cell>
          <cell r="AA2622">
            <v>0.75</v>
          </cell>
        </row>
        <row r="2623">
          <cell r="I2623">
            <v>3449</v>
          </cell>
          <cell r="J2623">
            <v>12018.214766700001</v>
          </cell>
          <cell r="P2623">
            <v>1</v>
          </cell>
          <cell r="Q2623">
            <v>1</v>
          </cell>
          <cell r="R2623">
            <v>1</v>
          </cell>
          <cell r="V2623">
            <v>1</v>
          </cell>
          <cell r="W2623">
            <v>5</v>
          </cell>
          <cell r="Y2623">
            <v>3</v>
          </cell>
          <cell r="Z2623">
            <v>650</v>
          </cell>
          <cell r="AA2623">
            <v>1</v>
          </cell>
        </row>
        <row r="2624">
          <cell r="I2624">
            <v>3451</v>
          </cell>
          <cell r="J2624">
            <v>3644.0475274</v>
          </cell>
          <cell r="P2624">
            <v>10</v>
          </cell>
          <cell r="Q2624">
            <v>1</v>
          </cell>
          <cell r="R2624">
            <v>1</v>
          </cell>
          <cell r="V2624">
            <v>1</v>
          </cell>
          <cell r="W2624">
            <v>5</v>
          </cell>
          <cell r="Y2624">
            <v>5</v>
          </cell>
          <cell r="Z2624">
            <v>364</v>
          </cell>
          <cell r="AA2624">
            <v>1</v>
          </cell>
        </row>
        <row r="2625">
          <cell r="I2625">
            <v>3454</v>
          </cell>
          <cell r="J2625">
            <v>25955.156549700001</v>
          </cell>
          <cell r="P2625">
            <v>2</v>
          </cell>
          <cell r="Q2625">
            <v>1</v>
          </cell>
          <cell r="R2625">
            <v>1</v>
          </cell>
          <cell r="V2625">
            <v>1</v>
          </cell>
          <cell r="W2625">
            <v>1</v>
          </cell>
          <cell r="Y2625">
            <v>1</v>
          </cell>
          <cell r="Z2625">
            <v>364</v>
          </cell>
          <cell r="AA2625">
            <v>1</v>
          </cell>
        </row>
        <row r="2626">
          <cell r="I2626">
            <v>3455</v>
          </cell>
          <cell r="J2626">
            <v>28068.5496422</v>
          </cell>
          <cell r="P2626">
            <v>9</v>
          </cell>
          <cell r="Q2626">
            <v>1</v>
          </cell>
          <cell r="R2626">
            <v>1</v>
          </cell>
          <cell r="V2626">
            <v>1</v>
          </cell>
          <cell r="W2626">
            <v>5</v>
          </cell>
          <cell r="Y2626">
            <v>5</v>
          </cell>
          <cell r="Z2626">
            <v>364</v>
          </cell>
          <cell r="AA2626">
            <v>1</v>
          </cell>
        </row>
        <row r="2627">
          <cell r="I2627">
            <v>3456</v>
          </cell>
          <cell r="J2627">
            <v>22431.161306900001</v>
          </cell>
          <cell r="P2627">
            <v>11</v>
          </cell>
          <cell r="Q2627">
            <v>1</v>
          </cell>
          <cell r="R2627">
            <v>1</v>
          </cell>
          <cell r="V2627">
            <v>1</v>
          </cell>
          <cell r="W2627">
            <v>5</v>
          </cell>
          <cell r="Y2627">
            <v>5</v>
          </cell>
          <cell r="Z2627">
            <v>650</v>
          </cell>
          <cell r="AA2627">
            <v>1</v>
          </cell>
        </row>
        <row r="2628">
          <cell r="I2628">
            <v>3457</v>
          </cell>
          <cell r="J2628">
            <v>31433.2326613</v>
          </cell>
          <cell r="P2628">
            <v>8</v>
          </cell>
          <cell r="Q2628">
            <v>1</v>
          </cell>
          <cell r="R2628">
            <v>1</v>
          </cell>
          <cell r="V2628">
            <v>1</v>
          </cell>
          <cell r="W2628">
            <v>5</v>
          </cell>
          <cell r="Y2628">
            <v>5</v>
          </cell>
          <cell r="Z2628">
            <v>650</v>
          </cell>
          <cell r="AA2628">
            <v>1</v>
          </cell>
        </row>
        <row r="2629">
          <cell r="I2629">
            <v>3458</v>
          </cell>
          <cell r="J2629">
            <v>30514.870181499999</v>
          </cell>
          <cell r="P2629">
            <v>1</v>
          </cell>
          <cell r="Q2629">
            <v>1</v>
          </cell>
          <cell r="R2629">
            <v>1</v>
          </cell>
          <cell r="V2629">
            <v>0</v>
          </cell>
          <cell r="W2629">
            <v>99</v>
          </cell>
          <cell r="Y2629">
            <v>5</v>
          </cell>
          <cell r="Z2629">
            <v>650</v>
          </cell>
          <cell r="AA2629">
            <v>0</v>
          </cell>
        </row>
        <row r="2630">
          <cell r="I2630">
            <v>3459</v>
          </cell>
          <cell r="J2630">
            <v>4539.0350001999996</v>
          </cell>
          <cell r="P2630">
            <v>7</v>
          </cell>
          <cell r="Q2630">
            <v>1</v>
          </cell>
          <cell r="R2630">
            <v>1</v>
          </cell>
          <cell r="V2630">
            <v>1</v>
          </cell>
          <cell r="W2630">
            <v>5</v>
          </cell>
          <cell r="Y2630">
            <v>5</v>
          </cell>
          <cell r="Z2630">
            <v>156</v>
          </cell>
          <cell r="AA2630">
            <v>1</v>
          </cell>
        </row>
        <row r="2631">
          <cell r="I2631">
            <v>3460</v>
          </cell>
          <cell r="J2631">
            <v>16119.003059500001</v>
          </cell>
          <cell r="P2631">
            <v>3</v>
          </cell>
          <cell r="Q2631">
            <v>1</v>
          </cell>
          <cell r="R2631">
            <v>1</v>
          </cell>
          <cell r="V2631">
            <v>1</v>
          </cell>
          <cell r="W2631">
            <v>5</v>
          </cell>
          <cell r="Y2631">
            <v>5</v>
          </cell>
          <cell r="Z2631">
            <v>156</v>
          </cell>
          <cell r="AA2631">
            <v>1</v>
          </cell>
        </row>
        <row r="2632">
          <cell r="I2632">
            <v>3461</v>
          </cell>
          <cell r="J2632">
            <v>21412.134416699999</v>
          </cell>
          <cell r="P2632">
            <v>6</v>
          </cell>
          <cell r="Q2632">
            <v>1</v>
          </cell>
          <cell r="R2632">
            <v>1</v>
          </cell>
          <cell r="V2632">
            <v>1</v>
          </cell>
          <cell r="W2632">
            <v>5</v>
          </cell>
          <cell r="Y2632">
            <v>1</v>
          </cell>
          <cell r="Z2632">
            <v>364</v>
          </cell>
          <cell r="AA2632">
            <v>1</v>
          </cell>
        </row>
        <row r="2633">
          <cell r="I2633">
            <v>3462</v>
          </cell>
          <cell r="J2633">
            <v>49713.340767100002</v>
          </cell>
          <cell r="P2633">
            <v>9</v>
          </cell>
          <cell r="Q2633">
            <v>1</v>
          </cell>
          <cell r="R2633">
            <v>1</v>
          </cell>
          <cell r="V2633">
            <v>1</v>
          </cell>
          <cell r="W2633">
            <v>5</v>
          </cell>
          <cell r="Y2633">
            <v>5</v>
          </cell>
          <cell r="Z2633">
            <v>156</v>
          </cell>
          <cell r="AA2633">
            <v>1</v>
          </cell>
        </row>
        <row r="2634">
          <cell r="I2634">
            <v>3463</v>
          </cell>
          <cell r="J2634">
            <v>22796.989204400001</v>
          </cell>
          <cell r="P2634">
            <v>5</v>
          </cell>
          <cell r="Q2634">
            <v>1</v>
          </cell>
          <cell r="R2634">
            <v>1</v>
          </cell>
          <cell r="V2634">
            <v>1</v>
          </cell>
          <cell r="W2634">
            <v>5</v>
          </cell>
          <cell r="Y2634">
            <v>1</v>
          </cell>
          <cell r="Z2634">
            <v>364</v>
          </cell>
          <cell r="AA2634">
            <v>1</v>
          </cell>
        </row>
        <row r="2635">
          <cell r="I2635">
            <v>3465</v>
          </cell>
          <cell r="J2635">
            <v>37563.329701900002</v>
          </cell>
          <cell r="P2635">
            <v>9</v>
          </cell>
          <cell r="Q2635">
            <v>1</v>
          </cell>
          <cell r="R2635">
            <v>1</v>
          </cell>
          <cell r="V2635">
            <v>1</v>
          </cell>
          <cell r="W2635">
            <v>5</v>
          </cell>
          <cell r="Y2635">
            <v>5</v>
          </cell>
          <cell r="Z2635">
            <v>156</v>
          </cell>
          <cell r="AA2635">
            <v>1</v>
          </cell>
        </row>
        <row r="2636">
          <cell r="I2636">
            <v>3466</v>
          </cell>
          <cell r="J2636">
            <v>15100.809937800001</v>
          </cell>
          <cell r="P2636">
            <v>7</v>
          </cell>
          <cell r="Q2636">
            <v>1</v>
          </cell>
          <cell r="R2636">
            <v>1</v>
          </cell>
          <cell r="V2636">
            <v>1</v>
          </cell>
          <cell r="W2636">
            <v>5</v>
          </cell>
          <cell r="Y2636">
            <v>3</v>
          </cell>
          <cell r="Z2636">
            <v>364</v>
          </cell>
          <cell r="AA2636">
            <v>1</v>
          </cell>
        </row>
        <row r="2637">
          <cell r="I2637">
            <v>3467</v>
          </cell>
          <cell r="J2637">
            <v>25955.156549700001</v>
          </cell>
          <cell r="P2637">
            <v>8</v>
          </cell>
          <cell r="Q2637">
            <v>1</v>
          </cell>
          <cell r="R2637">
            <v>1</v>
          </cell>
          <cell r="V2637">
            <v>1</v>
          </cell>
          <cell r="W2637">
            <v>5</v>
          </cell>
          <cell r="Y2637">
            <v>1</v>
          </cell>
          <cell r="Z2637">
            <v>364</v>
          </cell>
          <cell r="AA2637">
            <v>1</v>
          </cell>
        </row>
        <row r="2638">
          <cell r="I2638">
            <v>3468</v>
          </cell>
          <cell r="J2638">
            <v>22464.6060282</v>
          </cell>
          <cell r="P2638">
            <v>1</v>
          </cell>
          <cell r="Q2638">
            <v>1</v>
          </cell>
          <cell r="R2638">
            <v>1</v>
          </cell>
          <cell r="V2638">
            <v>1</v>
          </cell>
          <cell r="W2638">
            <v>5</v>
          </cell>
          <cell r="Y2638">
            <v>1</v>
          </cell>
          <cell r="Z2638">
            <v>364</v>
          </cell>
          <cell r="AA2638">
            <v>1</v>
          </cell>
        </row>
        <row r="2639">
          <cell r="I2639">
            <v>3469</v>
          </cell>
          <cell r="J2639">
            <v>34570.335941999998</v>
          </cell>
          <cell r="P2639">
            <v>11</v>
          </cell>
          <cell r="Q2639">
            <v>1</v>
          </cell>
          <cell r="R2639">
            <v>1</v>
          </cell>
          <cell r="V2639">
            <v>0</v>
          </cell>
          <cell r="W2639">
            <v>99</v>
          </cell>
          <cell r="Y2639">
            <v>5</v>
          </cell>
          <cell r="Z2639">
            <v>31.2</v>
          </cell>
          <cell r="AA2639">
            <v>0</v>
          </cell>
        </row>
        <row r="2640">
          <cell r="I2640">
            <v>3470</v>
          </cell>
          <cell r="J2640">
            <v>34281.694646600001</v>
          </cell>
          <cell r="P2640">
            <v>3</v>
          </cell>
          <cell r="Q2640">
            <v>1</v>
          </cell>
          <cell r="R2640">
            <v>1</v>
          </cell>
          <cell r="V2640">
            <v>1</v>
          </cell>
          <cell r="W2640">
            <v>5</v>
          </cell>
          <cell r="Y2640">
            <v>1</v>
          </cell>
          <cell r="Z2640">
            <v>156</v>
          </cell>
          <cell r="AA2640">
            <v>0.75</v>
          </cell>
        </row>
        <row r="2641">
          <cell r="I2641">
            <v>3471</v>
          </cell>
          <cell r="J2641">
            <v>27025.220188899999</v>
          </cell>
          <cell r="P2641">
            <v>1</v>
          </cell>
          <cell r="Q2641">
            <v>1</v>
          </cell>
          <cell r="R2641">
            <v>1</v>
          </cell>
          <cell r="V2641">
            <v>1</v>
          </cell>
          <cell r="W2641">
            <v>5</v>
          </cell>
          <cell r="Y2641">
            <v>2</v>
          </cell>
          <cell r="Z2641">
            <v>156</v>
          </cell>
          <cell r="AA2641">
            <v>1</v>
          </cell>
        </row>
        <row r="2642">
          <cell r="I2642">
            <v>3472</v>
          </cell>
          <cell r="J2642">
            <v>21251.141000399999</v>
          </cell>
          <cell r="P2642">
            <v>9</v>
          </cell>
          <cell r="Q2642">
            <v>1</v>
          </cell>
          <cell r="R2642">
            <v>1</v>
          </cell>
          <cell r="V2642">
            <v>1</v>
          </cell>
          <cell r="W2642">
            <v>5</v>
          </cell>
          <cell r="Y2642">
            <v>5</v>
          </cell>
          <cell r="Z2642">
            <v>364</v>
          </cell>
          <cell r="AA2642">
            <v>1</v>
          </cell>
        </row>
        <row r="2643">
          <cell r="I2643">
            <v>3473</v>
          </cell>
          <cell r="J2643">
            <v>22971.5351892</v>
          </cell>
          <cell r="P2643">
            <v>1</v>
          </cell>
          <cell r="Q2643">
            <v>1</v>
          </cell>
          <cell r="R2643">
            <v>1</v>
          </cell>
          <cell r="V2643">
            <v>1</v>
          </cell>
          <cell r="W2643">
            <v>5</v>
          </cell>
          <cell r="Y2643">
            <v>5</v>
          </cell>
          <cell r="Z2643">
            <v>650</v>
          </cell>
          <cell r="AA2643">
            <v>0.75</v>
          </cell>
        </row>
        <row r="2644">
          <cell r="I2644">
            <v>3474</v>
          </cell>
          <cell r="J2644">
            <v>28300.810396100002</v>
          </cell>
          <cell r="P2644">
            <v>1</v>
          </cell>
          <cell r="Q2644">
            <v>1</v>
          </cell>
          <cell r="R2644">
            <v>1</v>
          </cell>
          <cell r="V2644">
            <v>1</v>
          </cell>
          <cell r="W2644">
            <v>5</v>
          </cell>
          <cell r="Y2644">
            <v>1</v>
          </cell>
          <cell r="Z2644">
            <v>156</v>
          </cell>
          <cell r="AA2644">
            <v>1</v>
          </cell>
        </row>
        <row r="2645">
          <cell r="I2645">
            <v>3475</v>
          </cell>
          <cell r="J2645">
            <v>25062.4919902</v>
          </cell>
          <cell r="P2645">
            <v>6</v>
          </cell>
          <cell r="Q2645">
            <v>1</v>
          </cell>
          <cell r="R2645">
            <v>1</v>
          </cell>
          <cell r="V2645">
            <v>1</v>
          </cell>
          <cell r="W2645">
            <v>5</v>
          </cell>
          <cell r="Y2645">
            <v>5</v>
          </cell>
          <cell r="Z2645">
            <v>156</v>
          </cell>
          <cell r="AA2645">
            <v>1</v>
          </cell>
        </row>
        <row r="2646">
          <cell r="I2646">
            <v>3476</v>
          </cell>
          <cell r="J2646">
            <v>4966.5274890000001</v>
          </cell>
          <cell r="P2646">
            <v>8</v>
          </cell>
          <cell r="Q2646">
            <v>1</v>
          </cell>
          <cell r="R2646">
            <v>1</v>
          </cell>
          <cell r="V2646">
            <v>1</v>
          </cell>
          <cell r="W2646">
            <v>2</v>
          </cell>
          <cell r="Y2646">
            <v>2</v>
          </cell>
          <cell r="Z2646">
            <v>364</v>
          </cell>
          <cell r="AA2646">
            <v>1</v>
          </cell>
        </row>
        <row r="2647">
          <cell r="I2647">
            <v>3477</v>
          </cell>
          <cell r="J2647">
            <v>38222.903323300001</v>
          </cell>
          <cell r="P2647">
            <v>5</v>
          </cell>
          <cell r="Q2647">
            <v>1</v>
          </cell>
          <cell r="R2647">
            <v>1</v>
          </cell>
          <cell r="V2647">
            <v>0</v>
          </cell>
          <cell r="W2647">
            <v>99</v>
          </cell>
          <cell r="Y2647">
            <v>5</v>
          </cell>
          <cell r="Z2647">
            <v>156</v>
          </cell>
          <cell r="AA2647">
            <v>0</v>
          </cell>
        </row>
        <row r="2648">
          <cell r="I2648">
            <v>3478</v>
          </cell>
          <cell r="J2648">
            <v>6817.1404343000004</v>
          </cell>
          <cell r="P2648">
            <v>1</v>
          </cell>
          <cell r="Q2648">
            <v>1</v>
          </cell>
          <cell r="R2648">
            <v>1</v>
          </cell>
          <cell r="V2648">
            <v>1</v>
          </cell>
          <cell r="W2648">
            <v>1</v>
          </cell>
          <cell r="Y2648">
            <v>1</v>
          </cell>
          <cell r="Z2648">
            <v>364</v>
          </cell>
          <cell r="AA2648">
            <v>1</v>
          </cell>
        </row>
        <row r="2649">
          <cell r="I2649">
            <v>3479</v>
          </cell>
          <cell r="J2649">
            <v>5196.1370950999999</v>
          </cell>
          <cell r="P2649">
            <v>8</v>
          </cell>
          <cell r="Q2649">
            <v>1</v>
          </cell>
          <cell r="R2649">
            <v>1</v>
          </cell>
          <cell r="V2649">
            <v>1</v>
          </cell>
          <cell r="W2649">
            <v>5</v>
          </cell>
          <cell r="Y2649">
            <v>5</v>
          </cell>
          <cell r="Z2649">
            <v>364</v>
          </cell>
          <cell r="AA2649">
            <v>1</v>
          </cell>
        </row>
        <row r="2650">
          <cell r="I2650">
            <v>3480</v>
          </cell>
          <cell r="J2650">
            <v>29553.203062100001</v>
          </cell>
          <cell r="P2650">
            <v>3</v>
          </cell>
          <cell r="Q2650">
            <v>1</v>
          </cell>
          <cell r="R2650">
            <v>1</v>
          </cell>
          <cell r="V2650">
            <v>1</v>
          </cell>
          <cell r="W2650">
            <v>5</v>
          </cell>
          <cell r="Y2650">
            <v>1</v>
          </cell>
          <cell r="Z2650">
            <v>1014</v>
          </cell>
          <cell r="AA2650">
            <v>1</v>
          </cell>
        </row>
        <row r="2651">
          <cell r="I2651">
            <v>3481</v>
          </cell>
          <cell r="J2651">
            <v>34570.335941999998</v>
          </cell>
          <cell r="P2651">
            <v>5</v>
          </cell>
          <cell r="Q2651">
            <v>1</v>
          </cell>
          <cell r="R2651">
            <v>1</v>
          </cell>
          <cell r="V2651">
            <v>1</v>
          </cell>
          <cell r="W2651">
            <v>5</v>
          </cell>
          <cell r="Y2651">
            <v>5</v>
          </cell>
          <cell r="Z2651">
            <v>156</v>
          </cell>
          <cell r="AA2651">
            <v>1</v>
          </cell>
        </row>
        <row r="2652">
          <cell r="I2652">
            <v>3482</v>
          </cell>
          <cell r="J2652">
            <v>11185.7851391</v>
          </cell>
          <cell r="P2652">
            <v>6</v>
          </cell>
          <cell r="Q2652">
            <v>1</v>
          </cell>
          <cell r="R2652">
            <v>1</v>
          </cell>
          <cell r="V2652">
            <v>1</v>
          </cell>
          <cell r="W2652">
            <v>5</v>
          </cell>
          <cell r="Y2652">
            <v>5</v>
          </cell>
          <cell r="Z2652">
            <v>364</v>
          </cell>
          <cell r="AA2652">
            <v>1</v>
          </cell>
        </row>
        <row r="2653">
          <cell r="I2653">
            <v>3484</v>
          </cell>
          <cell r="J2653">
            <v>23671.202650399999</v>
          </cell>
          <cell r="P2653">
            <v>5</v>
          </cell>
          <cell r="Q2653">
            <v>1</v>
          </cell>
          <cell r="R2653">
            <v>1</v>
          </cell>
          <cell r="V2653">
            <v>1</v>
          </cell>
          <cell r="W2653">
            <v>5</v>
          </cell>
          <cell r="Y2653">
            <v>5</v>
          </cell>
          <cell r="Z2653">
            <v>364</v>
          </cell>
          <cell r="AA2653">
            <v>1</v>
          </cell>
        </row>
        <row r="2654">
          <cell r="I2654">
            <v>3486</v>
          </cell>
          <cell r="J2654">
            <v>27015.628564800001</v>
          </cell>
          <cell r="P2654">
            <v>4</v>
          </cell>
          <cell r="Q2654">
            <v>1</v>
          </cell>
          <cell r="R2654">
            <v>1</v>
          </cell>
          <cell r="V2654">
            <v>1</v>
          </cell>
          <cell r="W2654">
            <v>5</v>
          </cell>
          <cell r="Y2654">
            <v>1</v>
          </cell>
          <cell r="Z2654">
            <v>650</v>
          </cell>
          <cell r="AA2654">
            <v>0.75</v>
          </cell>
        </row>
        <row r="2655">
          <cell r="I2655">
            <v>3488</v>
          </cell>
          <cell r="J2655">
            <v>24398.349216499999</v>
          </cell>
          <cell r="P2655">
            <v>9</v>
          </cell>
          <cell r="Q2655">
            <v>1</v>
          </cell>
          <cell r="R2655">
            <v>1</v>
          </cell>
          <cell r="V2655">
            <v>1</v>
          </cell>
          <cell r="W2655">
            <v>5</v>
          </cell>
          <cell r="Y2655">
            <v>5</v>
          </cell>
          <cell r="Z2655">
            <v>364</v>
          </cell>
          <cell r="AA2655">
            <v>1</v>
          </cell>
        </row>
        <row r="2656">
          <cell r="I2656">
            <v>3489</v>
          </cell>
          <cell r="J2656">
            <v>26780.505196999999</v>
          </cell>
          <cell r="P2656">
            <v>6</v>
          </cell>
          <cell r="Q2656">
            <v>1</v>
          </cell>
          <cell r="R2656">
            <v>1</v>
          </cell>
          <cell r="V2656">
            <v>1</v>
          </cell>
          <cell r="W2656">
            <v>5</v>
          </cell>
          <cell r="Y2656">
            <v>5</v>
          </cell>
          <cell r="Z2656">
            <v>364</v>
          </cell>
          <cell r="AA2656">
            <v>1</v>
          </cell>
        </row>
        <row r="2657">
          <cell r="I2657">
            <v>3490</v>
          </cell>
          <cell r="J2657">
            <v>27830.083807700001</v>
          </cell>
          <cell r="P2657">
            <v>3</v>
          </cell>
          <cell r="Q2657">
            <v>1</v>
          </cell>
          <cell r="R2657">
            <v>1</v>
          </cell>
          <cell r="V2657">
            <v>1</v>
          </cell>
          <cell r="W2657">
            <v>5</v>
          </cell>
          <cell r="Y2657">
            <v>1</v>
          </cell>
          <cell r="Z2657">
            <v>156</v>
          </cell>
          <cell r="AA2657">
            <v>1</v>
          </cell>
        </row>
        <row r="2658">
          <cell r="I2658">
            <v>3492</v>
          </cell>
          <cell r="J2658">
            <v>24273.850862300002</v>
          </cell>
          <cell r="P2658">
            <v>5</v>
          </cell>
          <cell r="Q2658">
            <v>1</v>
          </cell>
          <cell r="R2658">
            <v>1</v>
          </cell>
          <cell r="V2658">
            <v>1</v>
          </cell>
          <cell r="W2658">
            <v>5</v>
          </cell>
          <cell r="Y2658">
            <v>1</v>
          </cell>
          <cell r="Z2658">
            <v>364</v>
          </cell>
          <cell r="AA2658">
            <v>1</v>
          </cell>
        </row>
        <row r="2659">
          <cell r="I2659">
            <v>3494</v>
          </cell>
          <cell r="J2659">
            <v>4654.4173701999998</v>
          </cell>
          <cell r="P2659">
            <v>3</v>
          </cell>
          <cell r="Q2659">
            <v>1</v>
          </cell>
          <cell r="R2659">
            <v>1</v>
          </cell>
          <cell r="V2659">
            <v>1</v>
          </cell>
          <cell r="W2659">
            <v>5</v>
          </cell>
          <cell r="Y2659">
            <v>5</v>
          </cell>
          <cell r="Z2659">
            <v>31.2</v>
          </cell>
          <cell r="AA2659">
            <v>1</v>
          </cell>
        </row>
        <row r="2660">
          <cell r="I2660">
            <v>3495</v>
          </cell>
          <cell r="J2660">
            <v>19379.551419899999</v>
          </cell>
          <cell r="P2660">
            <v>13</v>
          </cell>
          <cell r="Q2660">
            <v>1</v>
          </cell>
          <cell r="R2660">
            <v>1</v>
          </cell>
          <cell r="V2660">
            <v>1</v>
          </cell>
          <cell r="W2660">
            <v>5</v>
          </cell>
          <cell r="Y2660">
            <v>5</v>
          </cell>
          <cell r="Z2660">
            <v>156</v>
          </cell>
          <cell r="AA2660">
            <v>1</v>
          </cell>
        </row>
        <row r="2661">
          <cell r="I2661">
            <v>3497</v>
          </cell>
          <cell r="J2661">
            <v>28614.414092399998</v>
          </cell>
          <cell r="P2661">
            <v>7</v>
          </cell>
          <cell r="Q2661">
            <v>1</v>
          </cell>
          <cell r="R2661">
            <v>1</v>
          </cell>
          <cell r="V2661">
            <v>1</v>
          </cell>
          <cell r="W2661">
            <v>5</v>
          </cell>
          <cell r="Y2661">
            <v>5</v>
          </cell>
          <cell r="Z2661">
            <v>364</v>
          </cell>
          <cell r="AA2661">
            <v>0.25</v>
          </cell>
        </row>
        <row r="2662">
          <cell r="I2662">
            <v>3499</v>
          </cell>
          <cell r="J2662">
            <v>17459.301458099999</v>
          </cell>
          <cell r="P2662">
            <v>4</v>
          </cell>
          <cell r="Q2662">
            <v>1</v>
          </cell>
          <cell r="R2662">
            <v>1</v>
          </cell>
          <cell r="V2662">
            <v>1</v>
          </cell>
          <cell r="W2662">
            <v>5</v>
          </cell>
          <cell r="Y2662">
            <v>5</v>
          </cell>
          <cell r="Z2662">
            <v>156</v>
          </cell>
          <cell r="AA2662">
            <v>1</v>
          </cell>
        </row>
        <row r="2663">
          <cell r="I2663">
            <v>3500</v>
          </cell>
          <cell r="J2663">
            <v>14032.446638900001</v>
          </cell>
          <cell r="P2663">
            <v>11</v>
          </cell>
          <cell r="Q2663">
            <v>1</v>
          </cell>
          <cell r="R2663">
            <v>1</v>
          </cell>
          <cell r="V2663">
            <v>1</v>
          </cell>
          <cell r="W2663">
            <v>5</v>
          </cell>
          <cell r="Y2663">
            <v>1</v>
          </cell>
          <cell r="Z2663">
            <v>364</v>
          </cell>
          <cell r="AA2663">
            <v>1</v>
          </cell>
        </row>
        <row r="2664">
          <cell r="I2664">
            <v>3501</v>
          </cell>
          <cell r="J2664">
            <v>32115.730686499999</v>
          </cell>
          <cell r="P2664">
            <v>2</v>
          </cell>
          <cell r="Q2664">
            <v>1</v>
          </cell>
          <cell r="R2664">
            <v>1</v>
          </cell>
          <cell r="V2664">
            <v>0</v>
          </cell>
          <cell r="W2664">
            <v>99</v>
          </cell>
          <cell r="Y2664">
            <v>3</v>
          </cell>
          <cell r="Z2664">
            <v>31.2</v>
          </cell>
          <cell r="AA2664">
            <v>0</v>
          </cell>
        </row>
        <row r="2665">
          <cell r="I2665">
            <v>3502</v>
          </cell>
          <cell r="J2665">
            <v>19093.404504499998</v>
          </cell>
          <cell r="P2665">
            <v>4</v>
          </cell>
          <cell r="Q2665">
            <v>1</v>
          </cell>
          <cell r="R2665">
            <v>1</v>
          </cell>
          <cell r="V2665">
            <v>1</v>
          </cell>
          <cell r="W2665">
            <v>5</v>
          </cell>
          <cell r="Y2665">
            <v>5</v>
          </cell>
          <cell r="Z2665">
            <v>364</v>
          </cell>
          <cell r="AA2665">
            <v>1</v>
          </cell>
        </row>
        <row r="2666">
          <cell r="I2666">
            <v>3503</v>
          </cell>
          <cell r="J2666">
            <v>37541.552403100002</v>
          </cell>
          <cell r="P2666">
            <v>5</v>
          </cell>
          <cell r="Q2666">
            <v>1</v>
          </cell>
          <cell r="R2666">
            <v>1</v>
          </cell>
          <cell r="V2666">
            <v>1</v>
          </cell>
          <cell r="W2666">
            <v>5</v>
          </cell>
          <cell r="Y2666">
            <v>1</v>
          </cell>
          <cell r="Z2666">
            <v>156</v>
          </cell>
          <cell r="AA2666">
            <v>1</v>
          </cell>
        </row>
        <row r="2667">
          <cell r="I2667">
            <v>3504</v>
          </cell>
          <cell r="J2667">
            <v>19827.8389307</v>
          </cell>
          <cell r="P2667">
            <v>5</v>
          </cell>
          <cell r="Q2667">
            <v>1</v>
          </cell>
          <cell r="R2667">
            <v>1</v>
          </cell>
          <cell r="V2667">
            <v>1</v>
          </cell>
          <cell r="W2667">
            <v>5</v>
          </cell>
          <cell r="Y2667">
            <v>1</v>
          </cell>
          <cell r="Z2667">
            <v>364</v>
          </cell>
          <cell r="AA2667">
            <v>1</v>
          </cell>
        </row>
        <row r="2668">
          <cell r="I2668">
            <v>3505</v>
          </cell>
          <cell r="J2668">
            <v>23926.932629399998</v>
          </cell>
          <cell r="P2668">
            <v>3</v>
          </cell>
          <cell r="Q2668">
            <v>1</v>
          </cell>
          <cell r="R2668">
            <v>1</v>
          </cell>
          <cell r="V2668">
            <v>1</v>
          </cell>
          <cell r="W2668">
            <v>5</v>
          </cell>
          <cell r="Y2668">
            <v>5</v>
          </cell>
          <cell r="Z2668">
            <v>364</v>
          </cell>
          <cell r="AA2668">
            <v>1</v>
          </cell>
        </row>
        <row r="2669">
          <cell r="I2669">
            <v>3507</v>
          </cell>
          <cell r="J2669">
            <v>31498.272012500001</v>
          </cell>
          <cell r="P2669">
            <v>5</v>
          </cell>
          <cell r="Q2669">
            <v>1</v>
          </cell>
          <cell r="R2669">
            <v>1</v>
          </cell>
          <cell r="V2669">
            <v>1</v>
          </cell>
          <cell r="W2669">
            <v>5</v>
          </cell>
          <cell r="Y2669">
            <v>1</v>
          </cell>
          <cell r="Z2669">
            <v>1014</v>
          </cell>
          <cell r="AA2669">
            <v>1</v>
          </cell>
        </row>
        <row r="2670">
          <cell r="I2670">
            <v>3509</v>
          </cell>
          <cell r="J2670">
            <v>30385.015550299999</v>
          </cell>
          <cell r="P2670">
            <v>3</v>
          </cell>
          <cell r="Q2670">
            <v>1</v>
          </cell>
          <cell r="R2670">
            <v>1</v>
          </cell>
          <cell r="V2670">
            <v>1</v>
          </cell>
          <cell r="W2670">
            <v>5</v>
          </cell>
          <cell r="Y2670">
            <v>5</v>
          </cell>
          <cell r="Z2670">
            <v>156</v>
          </cell>
          <cell r="AA2670">
            <v>1</v>
          </cell>
        </row>
        <row r="2671">
          <cell r="I2671">
            <v>3510</v>
          </cell>
          <cell r="J2671">
            <v>25479.419519499999</v>
          </cell>
          <cell r="P2671">
            <v>10</v>
          </cell>
          <cell r="Q2671">
            <v>1</v>
          </cell>
          <cell r="R2671">
            <v>1</v>
          </cell>
          <cell r="V2671">
            <v>1</v>
          </cell>
          <cell r="W2671">
            <v>5</v>
          </cell>
          <cell r="Y2671">
            <v>2</v>
          </cell>
          <cell r="Z2671">
            <v>364</v>
          </cell>
          <cell r="AA2671">
            <v>1</v>
          </cell>
        </row>
        <row r="2672">
          <cell r="I2672">
            <v>3513</v>
          </cell>
          <cell r="J2672">
            <v>24383.336550799999</v>
          </cell>
          <cell r="P2672">
            <v>5</v>
          </cell>
          <cell r="Q2672">
            <v>1</v>
          </cell>
          <cell r="R2672">
            <v>1</v>
          </cell>
          <cell r="V2672">
            <v>1</v>
          </cell>
          <cell r="W2672">
            <v>5</v>
          </cell>
          <cell r="Y2672">
            <v>1</v>
          </cell>
          <cell r="Z2672">
            <v>364</v>
          </cell>
          <cell r="AA2672">
            <v>0.75</v>
          </cell>
        </row>
        <row r="2673">
          <cell r="I2673">
            <v>3515</v>
          </cell>
          <cell r="J2673">
            <v>37854.523270799997</v>
          </cell>
          <cell r="P2673">
            <v>1</v>
          </cell>
          <cell r="Q2673">
            <v>1</v>
          </cell>
          <cell r="R2673">
            <v>1</v>
          </cell>
          <cell r="V2673">
            <v>1</v>
          </cell>
          <cell r="W2673">
            <v>1</v>
          </cell>
          <cell r="Y2673">
            <v>1</v>
          </cell>
          <cell r="Z2673">
            <v>650</v>
          </cell>
          <cell r="AA2673">
            <v>1</v>
          </cell>
        </row>
        <row r="2674">
          <cell r="I2674">
            <v>3516</v>
          </cell>
          <cell r="J2674">
            <v>3323.5079773000002</v>
          </cell>
          <cell r="P2674">
            <v>5</v>
          </cell>
          <cell r="Q2674">
            <v>1</v>
          </cell>
          <cell r="R2674">
            <v>1</v>
          </cell>
          <cell r="V2674">
            <v>1</v>
          </cell>
          <cell r="W2674">
            <v>5</v>
          </cell>
          <cell r="Y2674">
            <v>3</v>
          </cell>
          <cell r="Z2674">
            <v>364</v>
          </cell>
          <cell r="AA2674">
            <v>1</v>
          </cell>
        </row>
        <row r="2675">
          <cell r="I2675">
            <v>3517</v>
          </cell>
          <cell r="J2675">
            <v>37923.9719749</v>
          </cell>
          <cell r="P2675">
            <v>5</v>
          </cell>
          <cell r="Q2675">
            <v>1</v>
          </cell>
          <cell r="R2675">
            <v>1</v>
          </cell>
          <cell r="V2675">
            <v>1</v>
          </cell>
          <cell r="W2675">
            <v>5</v>
          </cell>
          <cell r="Y2675">
            <v>5</v>
          </cell>
          <cell r="Z2675">
            <v>31.2</v>
          </cell>
          <cell r="AA2675">
            <v>0.25</v>
          </cell>
        </row>
        <row r="2676">
          <cell r="I2676">
            <v>3518</v>
          </cell>
          <cell r="J2676">
            <v>33999.786111000001</v>
          </cell>
          <cell r="P2676">
            <v>8</v>
          </cell>
          <cell r="Q2676">
            <v>1</v>
          </cell>
          <cell r="R2676">
            <v>1</v>
          </cell>
          <cell r="V2676">
            <v>1</v>
          </cell>
          <cell r="W2676">
            <v>5</v>
          </cell>
          <cell r="Y2676">
            <v>1</v>
          </cell>
          <cell r="Z2676">
            <v>31.2</v>
          </cell>
          <cell r="AA2676">
            <v>0.25</v>
          </cell>
        </row>
        <row r="2677">
          <cell r="I2677">
            <v>3520</v>
          </cell>
          <cell r="J2677">
            <v>5644.8822164000003</v>
          </cell>
          <cell r="P2677">
            <v>5</v>
          </cell>
          <cell r="Q2677">
            <v>1</v>
          </cell>
          <cell r="R2677">
            <v>1</v>
          </cell>
          <cell r="V2677">
            <v>1</v>
          </cell>
          <cell r="W2677">
            <v>5</v>
          </cell>
          <cell r="Y2677">
            <v>5</v>
          </cell>
          <cell r="Z2677">
            <v>364</v>
          </cell>
          <cell r="AA2677">
            <v>1</v>
          </cell>
        </row>
        <row r="2678">
          <cell r="I2678">
            <v>3521</v>
          </cell>
          <cell r="J2678">
            <v>5102.9327186</v>
          </cell>
          <cell r="P2678">
            <v>3</v>
          </cell>
          <cell r="Q2678">
            <v>1</v>
          </cell>
          <cell r="R2678">
            <v>1</v>
          </cell>
          <cell r="V2678">
            <v>1</v>
          </cell>
          <cell r="W2678">
            <v>5</v>
          </cell>
          <cell r="Y2678">
            <v>1</v>
          </cell>
          <cell r="Z2678">
            <v>156</v>
          </cell>
          <cell r="AA2678">
            <v>1</v>
          </cell>
        </row>
        <row r="2679">
          <cell r="I2679">
            <v>3523</v>
          </cell>
          <cell r="J2679">
            <v>35808.824156499999</v>
          </cell>
          <cell r="P2679">
            <v>5</v>
          </cell>
          <cell r="Q2679">
            <v>1</v>
          </cell>
          <cell r="R2679">
            <v>1</v>
          </cell>
          <cell r="V2679">
            <v>1</v>
          </cell>
          <cell r="W2679">
            <v>1</v>
          </cell>
          <cell r="Y2679">
            <v>1</v>
          </cell>
          <cell r="Z2679">
            <v>364</v>
          </cell>
          <cell r="AA2679">
            <v>0.75</v>
          </cell>
        </row>
        <row r="2680">
          <cell r="I2680">
            <v>3524</v>
          </cell>
          <cell r="J2680">
            <v>28557.718907999999</v>
          </cell>
          <cell r="P2680">
            <v>5</v>
          </cell>
          <cell r="Q2680">
            <v>1</v>
          </cell>
          <cell r="R2680">
            <v>1</v>
          </cell>
          <cell r="V2680">
            <v>1</v>
          </cell>
          <cell r="W2680">
            <v>5</v>
          </cell>
          <cell r="Y2680">
            <v>1</v>
          </cell>
          <cell r="Z2680">
            <v>156</v>
          </cell>
          <cell r="AA2680">
            <v>0.25</v>
          </cell>
        </row>
        <row r="2681">
          <cell r="I2681">
            <v>3525</v>
          </cell>
          <cell r="J2681">
            <v>21344.701109900001</v>
          </cell>
          <cell r="P2681">
            <v>5</v>
          </cell>
          <cell r="Q2681">
            <v>1</v>
          </cell>
          <cell r="R2681">
            <v>1</v>
          </cell>
          <cell r="V2681">
            <v>1</v>
          </cell>
          <cell r="W2681">
            <v>1</v>
          </cell>
          <cell r="Y2681">
            <v>1</v>
          </cell>
          <cell r="Z2681">
            <v>156</v>
          </cell>
          <cell r="AA2681">
            <v>0.75</v>
          </cell>
        </row>
        <row r="2682">
          <cell r="I2682">
            <v>3527</v>
          </cell>
          <cell r="J2682">
            <v>4170.1851373</v>
          </cell>
          <cell r="P2682">
            <v>2</v>
          </cell>
          <cell r="Q2682">
            <v>1</v>
          </cell>
          <cell r="R2682">
            <v>1</v>
          </cell>
          <cell r="V2682">
            <v>1</v>
          </cell>
          <cell r="W2682">
            <v>5</v>
          </cell>
          <cell r="Y2682">
            <v>1</v>
          </cell>
          <cell r="Z2682">
            <v>364</v>
          </cell>
          <cell r="AA2682">
            <v>1</v>
          </cell>
        </row>
        <row r="2683">
          <cell r="I2683">
            <v>3528</v>
          </cell>
          <cell r="J2683">
            <v>19271.2933663</v>
          </cell>
          <cell r="P2683">
            <v>7</v>
          </cell>
          <cell r="Q2683">
            <v>1</v>
          </cell>
          <cell r="R2683">
            <v>1</v>
          </cell>
          <cell r="V2683">
            <v>1</v>
          </cell>
          <cell r="W2683">
            <v>5</v>
          </cell>
          <cell r="Y2683">
            <v>5</v>
          </cell>
          <cell r="Z2683">
            <v>156</v>
          </cell>
          <cell r="AA2683">
            <v>1</v>
          </cell>
        </row>
        <row r="2684">
          <cell r="I2684">
            <v>3530</v>
          </cell>
          <cell r="J2684">
            <v>22807.338338599999</v>
          </cell>
          <cell r="P2684">
            <v>6</v>
          </cell>
          <cell r="Q2684">
            <v>1</v>
          </cell>
          <cell r="R2684">
            <v>1</v>
          </cell>
          <cell r="V2684">
            <v>1</v>
          </cell>
          <cell r="W2684">
            <v>5</v>
          </cell>
          <cell r="Y2684">
            <v>5</v>
          </cell>
          <cell r="Z2684">
            <v>364</v>
          </cell>
          <cell r="AA2684">
            <v>1</v>
          </cell>
        </row>
        <row r="2685">
          <cell r="I2685">
            <v>3531</v>
          </cell>
          <cell r="J2685">
            <v>48416.560758699998</v>
          </cell>
          <cell r="P2685">
            <v>5</v>
          </cell>
          <cell r="Q2685">
            <v>1</v>
          </cell>
          <cell r="R2685">
            <v>1</v>
          </cell>
          <cell r="V2685">
            <v>1</v>
          </cell>
          <cell r="W2685">
            <v>5</v>
          </cell>
          <cell r="Y2685">
            <v>5</v>
          </cell>
          <cell r="Z2685">
            <v>31.2</v>
          </cell>
          <cell r="AA2685">
            <v>1</v>
          </cell>
        </row>
        <row r="2686">
          <cell r="I2686">
            <v>3533</v>
          </cell>
          <cell r="J2686">
            <v>27424.592421900001</v>
          </cell>
          <cell r="P2686">
            <v>9</v>
          </cell>
          <cell r="Q2686">
            <v>1</v>
          </cell>
          <cell r="R2686">
            <v>1</v>
          </cell>
          <cell r="V2686">
            <v>1</v>
          </cell>
          <cell r="W2686">
            <v>5</v>
          </cell>
          <cell r="Y2686">
            <v>5</v>
          </cell>
          <cell r="Z2686">
            <v>156</v>
          </cell>
          <cell r="AA2686">
            <v>1</v>
          </cell>
        </row>
        <row r="2687">
          <cell r="I2687">
            <v>3534</v>
          </cell>
          <cell r="J2687">
            <v>4295.3424182999997</v>
          </cell>
          <cell r="P2687">
            <v>5</v>
          </cell>
          <cell r="Q2687">
            <v>1</v>
          </cell>
          <cell r="R2687">
            <v>1</v>
          </cell>
          <cell r="V2687">
            <v>1</v>
          </cell>
          <cell r="W2687">
            <v>5</v>
          </cell>
          <cell r="Y2687">
            <v>5</v>
          </cell>
          <cell r="Z2687">
            <v>364</v>
          </cell>
          <cell r="AA2687">
            <v>1</v>
          </cell>
        </row>
        <row r="2688">
          <cell r="I2688">
            <v>3536</v>
          </cell>
          <cell r="J2688">
            <v>23378.834268099999</v>
          </cell>
          <cell r="P2688">
            <v>1</v>
          </cell>
          <cell r="Q2688">
            <v>1</v>
          </cell>
          <cell r="R2688">
            <v>1</v>
          </cell>
          <cell r="V2688">
            <v>1</v>
          </cell>
          <cell r="W2688">
            <v>5</v>
          </cell>
          <cell r="Y2688">
            <v>5</v>
          </cell>
          <cell r="Z2688">
            <v>156</v>
          </cell>
          <cell r="AA2688">
            <v>0.75</v>
          </cell>
        </row>
        <row r="2689">
          <cell r="I2689">
            <v>3537</v>
          </cell>
          <cell r="J2689">
            <v>37600.362208999999</v>
          </cell>
          <cell r="P2689">
            <v>7</v>
          </cell>
          <cell r="Q2689">
            <v>1</v>
          </cell>
          <cell r="R2689">
            <v>1</v>
          </cell>
          <cell r="V2689">
            <v>1</v>
          </cell>
          <cell r="W2689">
            <v>5</v>
          </cell>
          <cell r="Y2689">
            <v>5</v>
          </cell>
          <cell r="Z2689">
            <v>364</v>
          </cell>
          <cell r="AA2689">
            <v>1</v>
          </cell>
        </row>
        <row r="2690">
          <cell r="I2690">
            <v>3538</v>
          </cell>
          <cell r="J2690">
            <v>19569.9645805</v>
          </cell>
          <cell r="P2690">
            <v>7</v>
          </cell>
          <cell r="Q2690">
            <v>1</v>
          </cell>
          <cell r="R2690">
            <v>1</v>
          </cell>
          <cell r="V2690">
            <v>1</v>
          </cell>
          <cell r="W2690">
            <v>5</v>
          </cell>
          <cell r="Y2690">
            <v>1</v>
          </cell>
          <cell r="Z2690">
            <v>364</v>
          </cell>
          <cell r="AA2690">
            <v>1</v>
          </cell>
        </row>
        <row r="2691">
          <cell r="I2691">
            <v>3539</v>
          </cell>
          <cell r="J2691">
            <v>22333.560845799999</v>
          </cell>
          <cell r="P2691">
            <v>5</v>
          </cell>
          <cell r="Q2691">
            <v>1</v>
          </cell>
          <cell r="R2691">
            <v>1</v>
          </cell>
          <cell r="V2691">
            <v>1</v>
          </cell>
          <cell r="W2691">
            <v>1</v>
          </cell>
          <cell r="Y2691">
            <v>1</v>
          </cell>
          <cell r="Z2691">
            <v>364</v>
          </cell>
          <cell r="AA2691">
            <v>1</v>
          </cell>
        </row>
        <row r="2692">
          <cell r="I2692">
            <v>3541</v>
          </cell>
          <cell r="J2692">
            <v>19849.295414200002</v>
          </cell>
          <cell r="P2692">
            <v>8</v>
          </cell>
          <cell r="Q2692">
            <v>1</v>
          </cell>
          <cell r="R2692">
            <v>1</v>
          </cell>
          <cell r="V2692">
            <v>1</v>
          </cell>
          <cell r="W2692">
            <v>5</v>
          </cell>
          <cell r="Y2692">
            <v>1</v>
          </cell>
          <cell r="Z2692">
            <v>156</v>
          </cell>
          <cell r="AA2692">
            <v>0.75</v>
          </cell>
        </row>
        <row r="2693">
          <cell r="I2693">
            <v>3542</v>
          </cell>
          <cell r="J2693">
            <v>23022.864404799999</v>
          </cell>
          <cell r="P2693">
            <v>1</v>
          </cell>
          <cell r="Q2693">
            <v>1</v>
          </cell>
          <cell r="R2693">
            <v>1</v>
          </cell>
          <cell r="V2693">
            <v>1</v>
          </cell>
          <cell r="W2693">
            <v>5</v>
          </cell>
          <cell r="Y2693">
            <v>1</v>
          </cell>
          <cell r="Z2693">
            <v>650</v>
          </cell>
          <cell r="AA2693">
            <v>1</v>
          </cell>
        </row>
        <row r="2694">
          <cell r="I2694">
            <v>3543</v>
          </cell>
          <cell r="J2694">
            <v>23926.932629399998</v>
          </cell>
          <cell r="P2694">
            <v>3</v>
          </cell>
          <cell r="Q2694">
            <v>1</v>
          </cell>
          <cell r="R2694">
            <v>1</v>
          </cell>
          <cell r="V2694">
            <v>1</v>
          </cell>
          <cell r="W2694">
            <v>5</v>
          </cell>
          <cell r="Y2694">
            <v>5</v>
          </cell>
          <cell r="Z2694">
            <v>156</v>
          </cell>
          <cell r="AA2694">
            <v>0.25</v>
          </cell>
        </row>
        <row r="2695">
          <cell r="I2695">
            <v>3544</v>
          </cell>
          <cell r="J2695">
            <v>26502.988377000001</v>
          </cell>
          <cell r="P2695">
            <v>4</v>
          </cell>
          <cell r="Q2695">
            <v>1</v>
          </cell>
          <cell r="R2695">
            <v>1</v>
          </cell>
          <cell r="V2695">
            <v>1</v>
          </cell>
          <cell r="W2695">
            <v>5</v>
          </cell>
          <cell r="Y2695">
            <v>5</v>
          </cell>
          <cell r="Z2695">
            <v>364</v>
          </cell>
          <cell r="AA2695">
            <v>1</v>
          </cell>
        </row>
        <row r="2696">
          <cell r="I2696">
            <v>3545</v>
          </cell>
          <cell r="J2696">
            <v>23036.414241800001</v>
          </cell>
          <cell r="P2696">
            <v>5</v>
          </cell>
          <cell r="Q2696">
            <v>1</v>
          </cell>
          <cell r="R2696">
            <v>1</v>
          </cell>
          <cell r="V2696">
            <v>1</v>
          </cell>
          <cell r="W2696">
            <v>5</v>
          </cell>
          <cell r="Y2696">
            <v>5</v>
          </cell>
          <cell r="Z2696">
            <v>31.2</v>
          </cell>
          <cell r="AA2696">
            <v>1</v>
          </cell>
        </row>
        <row r="2697">
          <cell r="I2697">
            <v>3546</v>
          </cell>
          <cell r="J2697">
            <v>24455.926417999999</v>
          </cell>
          <cell r="P2697">
            <v>5</v>
          </cell>
          <cell r="Q2697">
            <v>1</v>
          </cell>
          <cell r="R2697">
            <v>1</v>
          </cell>
          <cell r="V2697">
            <v>1</v>
          </cell>
          <cell r="W2697">
            <v>1</v>
          </cell>
          <cell r="Y2697">
            <v>1</v>
          </cell>
          <cell r="Z2697">
            <v>31.2</v>
          </cell>
          <cell r="AA2697">
            <v>1</v>
          </cell>
        </row>
        <row r="2698">
          <cell r="I2698">
            <v>3548</v>
          </cell>
          <cell r="J2698">
            <v>28531.0724964</v>
          </cell>
          <cell r="P2698">
            <v>5</v>
          </cell>
          <cell r="Q2698">
            <v>1</v>
          </cell>
          <cell r="R2698">
            <v>1</v>
          </cell>
          <cell r="V2698">
            <v>1</v>
          </cell>
          <cell r="W2698">
            <v>5</v>
          </cell>
          <cell r="Y2698">
            <v>5</v>
          </cell>
          <cell r="Z2698">
            <v>156</v>
          </cell>
          <cell r="AA2698">
            <v>1</v>
          </cell>
        </row>
        <row r="2699">
          <cell r="I2699">
            <v>3551</v>
          </cell>
          <cell r="J2699">
            <v>32873.014854499997</v>
          </cell>
          <cell r="P2699">
            <v>8</v>
          </cell>
          <cell r="Q2699">
            <v>1</v>
          </cell>
          <cell r="R2699">
            <v>1</v>
          </cell>
          <cell r="V2699">
            <v>1</v>
          </cell>
          <cell r="W2699">
            <v>5</v>
          </cell>
          <cell r="Y2699">
            <v>1</v>
          </cell>
          <cell r="Z2699">
            <v>650</v>
          </cell>
          <cell r="AA2699">
            <v>1</v>
          </cell>
        </row>
        <row r="2700">
          <cell r="I2700">
            <v>3552</v>
          </cell>
          <cell r="J2700">
            <v>29070.395906400001</v>
          </cell>
          <cell r="P2700">
            <v>5</v>
          </cell>
          <cell r="Q2700">
            <v>1</v>
          </cell>
          <cell r="R2700">
            <v>1</v>
          </cell>
          <cell r="V2700">
            <v>1</v>
          </cell>
          <cell r="W2700">
            <v>5</v>
          </cell>
          <cell r="Y2700">
            <v>1</v>
          </cell>
          <cell r="Z2700">
            <v>156</v>
          </cell>
          <cell r="AA2700">
            <v>0.75</v>
          </cell>
        </row>
        <row r="2701">
          <cell r="I2701">
            <v>3554</v>
          </cell>
          <cell r="J2701">
            <v>36589.094794500001</v>
          </cell>
          <cell r="P2701">
            <v>4</v>
          </cell>
          <cell r="Q2701">
            <v>1</v>
          </cell>
          <cell r="R2701">
            <v>1</v>
          </cell>
          <cell r="V2701">
            <v>1</v>
          </cell>
          <cell r="W2701">
            <v>1</v>
          </cell>
          <cell r="Y2701">
            <v>1</v>
          </cell>
          <cell r="Z2701">
            <v>650</v>
          </cell>
          <cell r="AA2701">
            <v>1</v>
          </cell>
        </row>
        <row r="2702">
          <cell r="I2702">
            <v>3555</v>
          </cell>
          <cell r="J2702">
            <v>37932.110069399998</v>
          </cell>
          <cell r="P2702">
            <v>5</v>
          </cell>
          <cell r="Q2702">
            <v>1</v>
          </cell>
          <cell r="R2702">
            <v>1</v>
          </cell>
          <cell r="V2702">
            <v>1</v>
          </cell>
          <cell r="W2702">
            <v>5</v>
          </cell>
          <cell r="Y2702">
            <v>5</v>
          </cell>
          <cell r="Z2702">
            <v>156</v>
          </cell>
          <cell r="AA2702">
            <v>1</v>
          </cell>
        </row>
        <row r="2703">
          <cell r="I2703">
            <v>3556</v>
          </cell>
          <cell r="J2703">
            <v>26211.096204199999</v>
          </cell>
          <cell r="P2703">
            <v>3</v>
          </cell>
          <cell r="Q2703">
            <v>1</v>
          </cell>
          <cell r="R2703">
            <v>1</v>
          </cell>
          <cell r="V2703">
            <v>0</v>
          </cell>
          <cell r="W2703">
            <v>99</v>
          </cell>
          <cell r="Y2703">
            <v>1</v>
          </cell>
          <cell r="Z2703">
            <v>156</v>
          </cell>
          <cell r="AA2703">
            <v>0</v>
          </cell>
        </row>
        <row r="2704">
          <cell r="I2704">
            <v>3557</v>
          </cell>
          <cell r="J2704">
            <v>15832.025476999999</v>
          </cell>
          <cell r="P2704">
            <v>4</v>
          </cell>
          <cell r="Q2704">
            <v>1</v>
          </cell>
          <cell r="R2704">
            <v>1</v>
          </cell>
          <cell r="V2704">
            <v>1</v>
          </cell>
          <cell r="W2704">
            <v>5</v>
          </cell>
          <cell r="Y2704">
            <v>1</v>
          </cell>
          <cell r="Z2704">
            <v>156</v>
          </cell>
          <cell r="AA2704">
            <v>0.75</v>
          </cell>
        </row>
        <row r="2705">
          <cell r="I2705">
            <v>3558</v>
          </cell>
          <cell r="J2705">
            <v>27328.329039600001</v>
          </cell>
          <cell r="P2705">
            <v>9</v>
          </cell>
          <cell r="Q2705">
            <v>1</v>
          </cell>
          <cell r="R2705">
            <v>1</v>
          </cell>
          <cell r="V2705">
            <v>1</v>
          </cell>
          <cell r="W2705">
            <v>5</v>
          </cell>
          <cell r="Y2705">
            <v>1</v>
          </cell>
          <cell r="Z2705">
            <v>364</v>
          </cell>
          <cell r="AA2705">
            <v>1</v>
          </cell>
        </row>
        <row r="2706">
          <cell r="I2706">
            <v>3559</v>
          </cell>
          <cell r="J2706">
            <v>27814.129914000001</v>
          </cell>
          <cell r="P2706">
            <v>8</v>
          </cell>
          <cell r="Q2706">
            <v>1</v>
          </cell>
          <cell r="R2706">
            <v>1</v>
          </cell>
          <cell r="V2706">
            <v>1</v>
          </cell>
          <cell r="W2706">
            <v>1</v>
          </cell>
          <cell r="Y2706">
            <v>1</v>
          </cell>
          <cell r="Z2706">
            <v>156</v>
          </cell>
          <cell r="AA2706">
            <v>1</v>
          </cell>
        </row>
        <row r="2707">
          <cell r="I2707">
            <v>3560</v>
          </cell>
          <cell r="J2707">
            <v>34281.694646600001</v>
          </cell>
          <cell r="P2707">
            <v>10</v>
          </cell>
          <cell r="Q2707">
            <v>1</v>
          </cell>
          <cell r="R2707">
            <v>1</v>
          </cell>
          <cell r="V2707">
            <v>1</v>
          </cell>
          <cell r="W2707">
            <v>5</v>
          </cell>
          <cell r="Y2707">
            <v>1</v>
          </cell>
          <cell r="Z2707">
            <v>156</v>
          </cell>
          <cell r="AA2707">
            <v>1</v>
          </cell>
        </row>
        <row r="2708">
          <cell r="I2708">
            <v>3561</v>
          </cell>
          <cell r="J2708">
            <v>35902.1467481</v>
          </cell>
          <cell r="P2708">
            <v>1</v>
          </cell>
          <cell r="Q2708">
            <v>1</v>
          </cell>
          <cell r="R2708">
            <v>1</v>
          </cell>
          <cell r="V2708">
            <v>1</v>
          </cell>
          <cell r="W2708">
            <v>5</v>
          </cell>
          <cell r="Y2708">
            <v>1</v>
          </cell>
          <cell r="Z2708">
            <v>364</v>
          </cell>
          <cell r="AA2708">
            <v>1</v>
          </cell>
        </row>
        <row r="2709">
          <cell r="I2709">
            <v>3562</v>
          </cell>
          <cell r="J2709">
            <v>30598.5415178</v>
          </cell>
          <cell r="P2709">
            <v>10</v>
          </cell>
          <cell r="Q2709">
            <v>1</v>
          </cell>
          <cell r="R2709">
            <v>1</v>
          </cell>
          <cell r="V2709">
            <v>1</v>
          </cell>
          <cell r="W2709">
            <v>5</v>
          </cell>
          <cell r="Y2709">
            <v>1</v>
          </cell>
          <cell r="Z2709">
            <v>156</v>
          </cell>
          <cell r="AA2709">
            <v>1</v>
          </cell>
        </row>
        <row r="2710">
          <cell r="I2710">
            <v>3563</v>
          </cell>
          <cell r="J2710">
            <v>16989.562282499999</v>
          </cell>
          <cell r="P2710">
            <v>7</v>
          </cell>
          <cell r="Q2710">
            <v>1</v>
          </cell>
          <cell r="R2710">
            <v>1</v>
          </cell>
          <cell r="V2710">
            <v>1</v>
          </cell>
          <cell r="W2710">
            <v>5</v>
          </cell>
          <cell r="Y2710">
            <v>1</v>
          </cell>
          <cell r="Z2710">
            <v>364</v>
          </cell>
          <cell r="AA2710">
            <v>1</v>
          </cell>
        </row>
        <row r="2711">
          <cell r="I2711">
            <v>3565</v>
          </cell>
          <cell r="J2711">
            <v>24411.019366500001</v>
          </cell>
          <cell r="P2711">
            <v>5</v>
          </cell>
          <cell r="Q2711">
            <v>1</v>
          </cell>
          <cell r="R2711">
            <v>1</v>
          </cell>
          <cell r="V2711">
            <v>1</v>
          </cell>
          <cell r="W2711">
            <v>5</v>
          </cell>
          <cell r="Y2711">
            <v>3</v>
          </cell>
          <cell r="Z2711">
            <v>156</v>
          </cell>
          <cell r="AA2711">
            <v>0.75</v>
          </cell>
        </row>
        <row r="2712">
          <cell r="I2712">
            <v>3567</v>
          </cell>
          <cell r="J2712">
            <v>30658.533786799999</v>
          </cell>
          <cell r="P2712">
            <v>4</v>
          </cell>
          <cell r="Q2712">
            <v>1</v>
          </cell>
          <cell r="R2712">
            <v>1</v>
          </cell>
          <cell r="V2712">
            <v>1</v>
          </cell>
          <cell r="W2712">
            <v>5</v>
          </cell>
          <cell r="Y2712">
            <v>1</v>
          </cell>
          <cell r="Z2712">
            <v>156</v>
          </cell>
          <cell r="AA2712">
            <v>1</v>
          </cell>
        </row>
        <row r="2713">
          <cell r="I2713">
            <v>3569</v>
          </cell>
          <cell r="J2713">
            <v>22036.086923899999</v>
          </cell>
          <cell r="P2713">
            <v>3</v>
          </cell>
          <cell r="Q2713">
            <v>1</v>
          </cell>
          <cell r="R2713">
            <v>1</v>
          </cell>
          <cell r="V2713">
            <v>1</v>
          </cell>
          <cell r="W2713">
            <v>5</v>
          </cell>
          <cell r="Y2713">
            <v>1</v>
          </cell>
          <cell r="Z2713">
            <v>156</v>
          </cell>
          <cell r="AA2713">
            <v>0.75</v>
          </cell>
        </row>
        <row r="2714">
          <cell r="I2714">
            <v>3570</v>
          </cell>
          <cell r="J2714">
            <v>31978.393774299999</v>
          </cell>
          <cell r="P2714">
            <v>7</v>
          </cell>
          <cell r="Q2714">
            <v>1</v>
          </cell>
          <cell r="R2714">
            <v>1</v>
          </cell>
          <cell r="V2714">
            <v>1</v>
          </cell>
          <cell r="W2714">
            <v>5</v>
          </cell>
          <cell r="Y2714">
            <v>5</v>
          </cell>
          <cell r="Z2714">
            <v>650</v>
          </cell>
          <cell r="AA2714">
            <v>1</v>
          </cell>
        </row>
        <row r="2715">
          <cell r="I2715">
            <v>3572</v>
          </cell>
          <cell r="J2715">
            <v>22796.989204400001</v>
          </cell>
          <cell r="P2715">
            <v>8</v>
          </cell>
          <cell r="Q2715">
            <v>1</v>
          </cell>
          <cell r="R2715">
            <v>1</v>
          </cell>
          <cell r="V2715">
            <v>1</v>
          </cell>
          <cell r="W2715">
            <v>5</v>
          </cell>
          <cell r="Y2715">
            <v>1</v>
          </cell>
          <cell r="Z2715">
            <v>364</v>
          </cell>
          <cell r="AA2715">
            <v>0.75</v>
          </cell>
        </row>
        <row r="2716">
          <cell r="I2716">
            <v>3573</v>
          </cell>
          <cell r="J2716">
            <v>36752.874409099997</v>
          </cell>
          <cell r="P2716">
            <v>3</v>
          </cell>
          <cell r="Q2716">
            <v>1</v>
          </cell>
          <cell r="R2716">
            <v>1</v>
          </cell>
          <cell r="V2716">
            <v>1</v>
          </cell>
          <cell r="W2716">
            <v>5</v>
          </cell>
          <cell r="Y2716">
            <v>5</v>
          </cell>
          <cell r="Z2716">
            <v>364</v>
          </cell>
          <cell r="AA2716">
            <v>1</v>
          </cell>
        </row>
        <row r="2717">
          <cell r="I2717">
            <v>3574</v>
          </cell>
          <cell r="J2717">
            <v>6912.1436210000002</v>
          </cell>
          <cell r="P2717">
            <v>2</v>
          </cell>
          <cell r="Q2717">
            <v>1</v>
          </cell>
          <cell r="R2717">
            <v>1</v>
          </cell>
          <cell r="V2717">
            <v>1</v>
          </cell>
          <cell r="W2717">
            <v>5</v>
          </cell>
          <cell r="Y2717">
            <v>1</v>
          </cell>
          <cell r="Z2717">
            <v>156</v>
          </cell>
          <cell r="AA2717">
            <v>1</v>
          </cell>
        </row>
        <row r="2718">
          <cell r="I2718">
            <v>3576</v>
          </cell>
          <cell r="J2718">
            <v>30185.844012000001</v>
          </cell>
          <cell r="P2718">
            <v>4</v>
          </cell>
          <cell r="Q2718">
            <v>1</v>
          </cell>
          <cell r="R2718">
            <v>1</v>
          </cell>
          <cell r="V2718">
            <v>1</v>
          </cell>
          <cell r="W2718">
            <v>5</v>
          </cell>
          <cell r="Y2718">
            <v>1</v>
          </cell>
          <cell r="Z2718">
            <v>364</v>
          </cell>
          <cell r="AA2718">
            <v>1</v>
          </cell>
        </row>
        <row r="2719">
          <cell r="I2719">
            <v>3578</v>
          </cell>
          <cell r="J2719">
            <v>20600.421940100001</v>
          </cell>
          <cell r="P2719">
            <v>3</v>
          </cell>
          <cell r="Q2719">
            <v>1</v>
          </cell>
          <cell r="R2719">
            <v>1</v>
          </cell>
          <cell r="V2719">
            <v>1</v>
          </cell>
          <cell r="W2719">
            <v>5</v>
          </cell>
          <cell r="Y2719">
            <v>1</v>
          </cell>
          <cell r="Z2719">
            <v>364</v>
          </cell>
          <cell r="AA2719">
            <v>0.75</v>
          </cell>
        </row>
        <row r="2720">
          <cell r="I2720">
            <v>3579</v>
          </cell>
          <cell r="J2720">
            <v>28781.905397499999</v>
          </cell>
          <cell r="P2720">
            <v>3</v>
          </cell>
          <cell r="Q2720">
            <v>1</v>
          </cell>
          <cell r="R2720">
            <v>1</v>
          </cell>
          <cell r="V2720">
            <v>1</v>
          </cell>
          <cell r="W2720">
            <v>1</v>
          </cell>
          <cell r="Y2720">
            <v>1</v>
          </cell>
          <cell r="Z2720">
            <v>156</v>
          </cell>
          <cell r="AA2720">
            <v>1</v>
          </cell>
        </row>
        <row r="2721">
          <cell r="I2721">
            <v>3580</v>
          </cell>
          <cell r="J2721">
            <v>48626.030406099999</v>
          </cell>
          <cell r="P2721">
            <v>6</v>
          </cell>
          <cell r="Q2721">
            <v>1</v>
          </cell>
          <cell r="R2721">
            <v>1</v>
          </cell>
          <cell r="V2721">
            <v>1</v>
          </cell>
          <cell r="W2721">
            <v>5</v>
          </cell>
          <cell r="Y2721">
            <v>5</v>
          </cell>
          <cell r="Z2721">
            <v>156</v>
          </cell>
          <cell r="AA2721">
            <v>1</v>
          </cell>
        </row>
        <row r="2722">
          <cell r="I2722">
            <v>3582</v>
          </cell>
          <cell r="J2722">
            <v>29553.203062100001</v>
          </cell>
          <cell r="P2722">
            <v>2</v>
          </cell>
          <cell r="Q2722">
            <v>1</v>
          </cell>
          <cell r="R2722">
            <v>1</v>
          </cell>
          <cell r="V2722">
            <v>1</v>
          </cell>
          <cell r="W2722">
            <v>1</v>
          </cell>
          <cell r="Y2722">
            <v>1</v>
          </cell>
          <cell r="Z2722">
            <v>364</v>
          </cell>
          <cell r="AA2722">
            <v>1</v>
          </cell>
        </row>
        <row r="2723">
          <cell r="I2723">
            <v>3584</v>
          </cell>
          <cell r="J2723">
            <v>19882.619320000002</v>
          </cell>
          <cell r="P2723">
            <v>11</v>
          </cell>
          <cell r="Q2723">
            <v>1</v>
          </cell>
          <cell r="R2723">
            <v>1</v>
          </cell>
          <cell r="V2723">
            <v>1</v>
          </cell>
          <cell r="W2723">
            <v>5</v>
          </cell>
          <cell r="Y2723">
            <v>5</v>
          </cell>
          <cell r="Z2723">
            <v>364</v>
          </cell>
          <cell r="AA2723">
            <v>1</v>
          </cell>
        </row>
        <row r="2724">
          <cell r="I2724">
            <v>3585</v>
          </cell>
          <cell r="J2724">
            <v>24411.019366500001</v>
          </cell>
          <cell r="P2724">
            <v>4</v>
          </cell>
          <cell r="Q2724">
            <v>1</v>
          </cell>
          <cell r="R2724">
            <v>1</v>
          </cell>
          <cell r="V2724">
            <v>1</v>
          </cell>
          <cell r="W2724">
            <v>5</v>
          </cell>
          <cell r="Y2724">
            <v>3</v>
          </cell>
          <cell r="Z2724">
            <v>364</v>
          </cell>
          <cell r="AA2724">
            <v>1</v>
          </cell>
        </row>
        <row r="2725">
          <cell r="I2725">
            <v>3587</v>
          </cell>
          <cell r="J2725">
            <v>19849.295414200002</v>
          </cell>
          <cell r="P2725">
            <v>7</v>
          </cell>
          <cell r="Q2725">
            <v>1</v>
          </cell>
          <cell r="R2725">
            <v>1</v>
          </cell>
          <cell r="V2725">
            <v>1</v>
          </cell>
          <cell r="W2725">
            <v>5</v>
          </cell>
          <cell r="Y2725">
            <v>1</v>
          </cell>
          <cell r="Z2725">
            <v>156</v>
          </cell>
          <cell r="AA2725">
            <v>1</v>
          </cell>
        </row>
        <row r="2726">
          <cell r="I2726">
            <v>3590</v>
          </cell>
          <cell r="J2726">
            <v>23881.2920089</v>
          </cell>
          <cell r="P2726">
            <v>3</v>
          </cell>
          <cell r="Q2726">
            <v>1</v>
          </cell>
          <cell r="R2726">
            <v>1</v>
          </cell>
          <cell r="V2726">
            <v>1</v>
          </cell>
          <cell r="W2726">
            <v>1</v>
          </cell>
          <cell r="Y2726">
            <v>1</v>
          </cell>
          <cell r="Z2726">
            <v>156</v>
          </cell>
          <cell r="AA2726">
            <v>0.25</v>
          </cell>
        </row>
        <row r="2727">
          <cell r="I2727">
            <v>3592</v>
          </cell>
          <cell r="J2727">
            <v>30293.0647728</v>
          </cell>
          <cell r="P2727">
            <v>7</v>
          </cell>
          <cell r="Q2727">
            <v>1</v>
          </cell>
          <cell r="R2727">
            <v>1</v>
          </cell>
          <cell r="V2727">
            <v>1</v>
          </cell>
          <cell r="W2727">
            <v>5</v>
          </cell>
          <cell r="Y2727">
            <v>1</v>
          </cell>
          <cell r="Z2727">
            <v>156</v>
          </cell>
          <cell r="AA2727">
            <v>1</v>
          </cell>
        </row>
        <row r="2728">
          <cell r="I2728">
            <v>3594</v>
          </cell>
          <cell r="J2728">
            <v>32971.422816699996</v>
          </cell>
          <cell r="P2728">
            <v>4</v>
          </cell>
          <cell r="Q2728">
            <v>1</v>
          </cell>
          <cell r="R2728">
            <v>1</v>
          </cell>
          <cell r="V2728">
            <v>1</v>
          </cell>
          <cell r="W2728">
            <v>5</v>
          </cell>
          <cell r="Y2728">
            <v>5</v>
          </cell>
          <cell r="Z2728">
            <v>650</v>
          </cell>
          <cell r="AA2728">
            <v>1</v>
          </cell>
        </row>
        <row r="2729">
          <cell r="I2729">
            <v>3595</v>
          </cell>
          <cell r="J2729">
            <v>17039.7243925</v>
          </cell>
          <cell r="P2729">
            <v>6</v>
          </cell>
          <cell r="Q2729">
            <v>1</v>
          </cell>
          <cell r="R2729">
            <v>1</v>
          </cell>
          <cell r="V2729">
            <v>1</v>
          </cell>
          <cell r="W2729">
            <v>5</v>
          </cell>
          <cell r="Y2729">
            <v>5</v>
          </cell>
          <cell r="Z2729">
            <v>31.2</v>
          </cell>
          <cell r="AA2729">
            <v>1</v>
          </cell>
        </row>
        <row r="2730">
          <cell r="I2730">
            <v>3596</v>
          </cell>
          <cell r="J2730">
            <v>24411.019366500001</v>
          </cell>
          <cell r="P2730">
            <v>7</v>
          </cell>
          <cell r="Q2730">
            <v>1</v>
          </cell>
          <cell r="R2730">
            <v>1</v>
          </cell>
          <cell r="V2730">
            <v>1</v>
          </cell>
          <cell r="W2730">
            <v>5</v>
          </cell>
          <cell r="Y2730">
            <v>3</v>
          </cell>
          <cell r="Z2730">
            <v>364</v>
          </cell>
          <cell r="AA2730">
            <v>1</v>
          </cell>
        </row>
        <row r="2731">
          <cell r="I2731">
            <v>3597</v>
          </cell>
          <cell r="J2731">
            <v>32187.3770568</v>
          </cell>
          <cell r="P2731">
            <v>3</v>
          </cell>
          <cell r="Q2731">
            <v>1</v>
          </cell>
          <cell r="R2731">
            <v>1</v>
          </cell>
          <cell r="V2731">
            <v>1</v>
          </cell>
          <cell r="W2731">
            <v>1</v>
          </cell>
          <cell r="Y2731">
            <v>1</v>
          </cell>
          <cell r="Z2731">
            <v>364</v>
          </cell>
          <cell r="AA2731">
            <v>1</v>
          </cell>
        </row>
        <row r="2732">
          <cell r="I2732">
            <v>3598</v>
          </cell>
          <cell r="J2732">
            <v>23671.202650399999</v>
          </cell>
          <cell r="P2732">
            <v>1</v>
          </cell>
          <cell r="Q2732">
            <v>1</v>
          </cell>
          <cell r="R2732">
            <v>1</v>
          </cell>
          <cell r="V2732">
            <v>0</v>
          </cell>
          <cell r="W2732">
            <v>99</v>
          </cell>
          <cell r="Y2732">
            <v>5</v>
          </cell>
          <cell r="Z2732">
            <v>156</v>
          </cell>
          <cell r="AA2732">
            <v>0</v>
          </cell>
        </row>
        <row r="2733">
          <cell r="I2733">
            <v>3599</v>
          </cell>
          <cell r="J2733">
            <v>18258.8362065</v>
          </cell>
          <cell r="P2733">
            <v>3</v>
          </cell>
          <cell r="Q2733">
            <v>1</v>
          </cell>
          <cell r="R2733">
            <v>1</v>
          </cell>
          <cell r="V2733">
            <v>1</v>
          </cell>
          <cell r="W2733">
            <v>5</v>
          </cell>
          <cell r="Y2733">
            <v>1</v>
          </cell>
          <cell r="Z2733">
            <v>364</v>
          </cell>
          <cell r="AA2733">
            <v>1</v>
          </cell>
        </row>
        <row r="2734">
          <cell r="I2734">
            <v>3600</v>
          </cell>
          <cell r="J2734">
            <v>20260.242922000001</v>
          </cell>
          <cell r="P2734">
            <v>7</v>
          </cell>
          <cell r="Q2734">
            <v>1</v>
          </cell>
          <cell r="R2734">
            <v>1</v>
          </cell>
          <cell r="V2734">
            <v>1</v>
          </cell>
          <cell r="W2734">
            <v>5</v>
          </cell>
          <cell r="Y2734">
            <v>5</v>
          </cell>
          <cell r="Z2734">
            <v>364</v>
          </cell>
          <cell r="AA2734">
            <v>1</v>
          </cell>
        </row>
        <row r="2735">
          <cell r="I2735">
            <v>3601</v>
          </cell>
          <cell r="J2735">
            <v>22807.338338599999</v>
          </cell>
          <cell r="P2735">
            <v>4</v>
          </cell>
          <cell r="Q2735">
            <v>1</v>
          </cell>
          <cell r="R2735">
            <v>1</v>
          </cell>
          <cell r="V2735">
            <v>0</v>
          </cell>
          <cell r="W2735">
            <v>99</v>
          </cell>
          <cell r="Y2735">
            <v>5</v>
          </cell>
          <cell r="Z2735">
            <v>364</v>
          </cell>
          <cell r="AA2735">
            <v>0</v>
          </cell>
        </row>
        <row r="2736">
          <cell r="I2736">
            <v>3602</v>
          </cell>
          <cell r="J2736">
            <v>29467.611839500001</v>
          </cell>
          <cell r="P2736">
            <v>5</v>
          </cell>
          <cell r="Q2736">
            <v>1</v>
          </cell>
          <cell r="R2736">
            <v>1</v>
          </cell>
          <cell r="V2736">
            <v>1</v>
          </cell>
          <cell r="W2736">
            <v>5</v>
          </cell>
          <cell r="Y2736">
            <v>5</v>
          </cell>
          <cell r="Z2736">
            <v>156</v>
          </cell>
          <cell r="AA2736">
            <v>1</v>
          </cell>
        </row>
        <row r="2737">
          <cell r="I2737">
            <v>3603</v>
          </cell>
          <cell r="J2737">
            <v>25996.4572959</v>
          </cell>
          <cell r="P2737">
            <v>10</v>
          </cell>
          <cell r="Q2737">
            <v>1</v>
          </cell>
          <cell r="R2737">
            <v>1</v>
          </cell>
          <cell r="V2737">
            <v>1</v>
          </cell>
          <cell r="W2737">
            <v>5</v>
          </cell>
          <cell r="Y2737">
            <v>5</v>
          </cell>
          <cell r="Z2737">
            <v>31.2</v>
          </cell>
          <cell r="AA2737">
            <v>1</v>
          </cell>
        </row>
        <row r="2738">
          <cell r="I2738">
            <v>3604</v>
          </cell>
          <cell r="J2738">
            <v>28195.318648699998</v>
          </cell>
          <cell r="P2738">
            <v>4</v>
          </cell>
          <cell r="Q2738">
            <v>1</v>
          </cell>
          <cell r="R2738">
            <v>1</v>
          </cell>
          <cell r="V2738">
            <v>1</v>
          </cell>
          <cell r="W2738">
            <v>5</v>
          </cell>
          <cell r="Y2738">
            <v>5</v>
          </cell>
          <cell r="Z2738">
            <v>156</v>
          </cell>
          <cell r="AA2738">
            <v>1</v>
          </cell>
        </row>
        <row r="2739">
          <cell r="I2739">
            <v>3605</v>
          </cell>
          <cell r="J2739">
            <v>31568.619252199998</v>
          </cell>
          <cell r="P2739">
            <v>6</v>
          </cell>
          <cell r="Q2739">
            <v>1</v>
          </cell>
          <cell r="R2739">
            <v>1</v>
          </cell>
          <cell r="V2739">
            <v>1</v>
          </cell>
          <cell r="W2739">
            <v>5</v>
          </cell>
          <cell r="Y2739">
            <v>5</v>
          </cell>
          <cell r="Z2739">
            <v>364</v>
          </cell>
          <cell r="AA2739">
            <v>1</v>
          </cell>
        </row>
        <row r="2740">
          <cell r="I2740">
            <v>3606</v>
          </cell>
          <cell r="J2740">
            <v>23926.932629399998</v>
          </cell>
          <cell r="P2740">
            <v>2</v>
          </cell>
          <cell r="Q2740">
            <v>1</v>
          </cell>
          <cell r="R2740">
            <v>1</v>
          </cell>
          <cell r="V2740">
            <v>1</v>
          </cell>
          <cell r="W2740">
            <v>5</v>
          </cell>
          <cell r="Y2740">
            <v>5</v>
          </cell>
          <cell r="Z2740">
            <v>364</v>
          </cell>
          <cell r="AA2740">
            <v>1</v>
          </cell>
        </row>
        <row r="2741">
          <cell r="I2741">
            <v>3607</v>
          </cell>
          <cell r="J2741">
            <v>29099.931669500002</v>
          </cell>
          <cell r="P2741">
            <v>1</v>
          </cell>
          <cell r="Q2741">
            <v>1</v>
          </cell>
          <cell r="R2741">
            <v>1</v>
          </cell>
          <cell r="V2741">
            <v>1</v>
          </cell>
          <cell r="W2741">
            <v>1</v>
          </cell>
          <cell r="Y2741">
            <v>1</v>
          </cell>
          <cell r="Z2741">
            <v>156</v>
          </cell>
          <cell r="AA2741">
            <v>0.75</v>
          </cell>
        </row>
        <row r="2742">
          <cell r="I2742">
            <v>3608</v>
          </cell>
          <cell r="J2742">
            <v>15812.679699099999</v>
          </cell>
          <cell r="P2742">
            <v>9</v>
          </cell>
          <cell r="Q2742">
            <v>1</v>
          </cell>
          <cell r="R2742">
            <v>1</v>
          </cell>
          <cell r="V2742">
            <v>1</v>
          </cell>
          <cell r="W2742">
            <v>5</v>
          </cell>
          <cell r="Y2742">
            <v>5</v>
          </cell>
          <cell r="Z2742">
            <v>364</v>
          </cell>
          <cell r="AA2742">
            <v>1</v>
          </cell>
        </row>
        <row r="2743">
          <cell r="I2743">
            <v>3609</v>
          </cell>
          <cell r="J2743">
            <v>51241.314760599998</v>
          </cell>
          <cell r="P2743">
            <v>4</v>
          </cell>
          <cell r="Q2743">
            <v>1</v>
          </cell>
          <cell r="R2743">
            <v>1</v>
          </cell>
          <cell r="V2743">
            <v>1</v>
          </cell>
          <cell r="W2743">
            <v>1</v>
          </cell>
          <cell r="Y2743">
            <v>1</v>
          </cell>
          <cell r="Z2743">
            <v>156</v>
          </cell>
          <cell r="AA2743">
            <v>1</v>
          </cell>
        </row>
        <row r="2744">
          <cell r="I2744">
            <v>3611</v>
          </cell>
          <cell r="J2744">
            <v>25292.6641772</v>
          </cell>
          <cell r="P2744">
            <v>1</v>
          </cell>
          <cell r="Q2744">
            <v>1</v>
          </cell>
          <cell r="R2744">
            <v>1</v>
          </cell>
          <cell r="V2744">
            <v>1</v>
          </cell>
          <cell r="W2744">
            <v>1</v>
          </cell>
          <cell r="Y2744">
            <v>1</v>
          </cell>
          <cell r="Z2744">
            <v>156</v>
          </cell>
          <cell r="AA2744">
            <v>0.75</v>
          </cell>
        </row>
        <row r="2745">
          <cell r="I2745">
            <v>3612</v>
          </cell>
          <cell r="J2745">
            <v>19827.8389307</v>
          </cell>
          <cell r="P2745">
            <v>3</v>
          </cell>
          <cell r="Q2745">
            <v>1</v>
          </cell>
          <cell r="R2745">
            <v>1</v>
          </cell>
          <cell r="V2745">
            <v>1</v>
          </cell>
          <cell r="W2745">
            <v>5</v>
          </cell>
          <cell r="Y2745">
            <v>5</v>
          </cell>
          <cell r="Z2745">
            <v>31.2</v>
          </cell>
          <cell r="AA2745">
            <v>1</v>
          </cell>
        </row>
        <row r="2746">
          <cell r="I2746">
            <v>3614</v>
          </cell>
          <cell r="J2746">
            <v>39956.431676</v>
          </cell>
          <cell r="P2746">
            <v>6</v>
          </cell>
          <cell r="Q2746">
            <v>1</v>
          </cell>
          <cell r="R2746">
            <v>1</v>
          </cell>
          <cell r="V2746">
            <v>1</v>
          </cell>
          <cell r="W2746">
            <v>5</v>
          </cell>
          <cell r="Y2746">
            <v>5</v>
          </cell>
          <cell r="Z2746">
            <v>156</v>
          </cell>
          <cell r="AA2746">
            <v>1</v>
          </cell>
        </row>
        <row r="2747">
          <cell r="I2747">
            <v>3615</v>
          </cell>
          <cell r="J2747">
            <v>31062.565450900001</v>
          </cell>
          <cell r="P2747">
            <v>5</v>
          </cell>
          <cell r="Q2747">
            <v>1</v>
          </cell>
          <cell r="R2747">
            <v>1</v>
          </cell>
          <cell r="V2747">
            <v>1</v>
          </cell>
          <cell r="W2747">
            <v>5</v>
          </cell>
          <cell r="Y2747">
            <v>1</v>
          </cell>
          <cell r="Z2747">
            <v>156</v>
          </cell>
          <cell r="AA2747">
            <v>0.75</v>
          </cell>
        </row>
        <row r="2748">
          <cell r="I2748">
            <v>3616</v>
          </cell>
          <cell r="J2748">
            <v>29638.015709700001</v>
          </cell>
          <cell r="P2748">
            <v>13</v>
          </cell>
          <cell r="Q2748">
            <v>1</v>
          </cell>
          <cell r="R2748">
            <v>1</v>
          </cell>
          <cell r="V2748">
            <v>1</v>
          </cell>
          <cell r="W2748">
            <v>5</v>
          </cell>
          <cell r="Y2748">
            <v>5</v>
          </cell>
          <cell r="Z2748">
            <v>364</v>
          </cell>
          <cell r="AA2748">
            <v>1</v>
          </cell>
        </row>
        <row r="2749">
          <cell r="I2749">
            <v>3617</v>
          </cell>
          <cell r="J2749">
            <v>27093.947236100001</v>
          </cell>
          <cell r="P2749">
            <v>5</v>
          </cell>
          <cell r="Q2749">
            <v>1</v>
          </cell>
          <cell r="R2749">
            <v>1</v>
          </cell>
          <cell r="V2749">
            <v>1</v>
          </cell>
          <cell r="W2749">
            <v>1</v>
          </cell>
          <cell r="Y2749">
            <v>1</v>
          </cell>
          <cell r="Z2749">
            <v>156</v>
          </cell>
          <cell r="AA2749">
            <v>1</v>
          </cell>
        </row>
        <row r="2750">
          <cell r="I2750">
            <v>3620</v>
          </cell>
          <cell r="J2750">
            <v>22545.5618115</v>
          </cell>
          <cell r="P2750">
            <v>9</v>
          </cell>
          <cell r="Q2750">
            <v>1</v>
          </cell>
          <cell r="R2750">
            <v>1</v>
          </cell>
          <cell r="V2750">
            <v>1</v>
          </cell>
          <cell r="W2750">
            <v>5</v>
          </cell>
          <cell r="Y2750">
            <v>5</v>
          </cell>
          <cell r="Z2750">
            <v>364</v>
          </cell>
          <cell r="AA2750">
            <v>0.75</v>
          </cell>
        </row>
        <row r="2751">
          <cell r="I2751">
            <v>3621</v>
          </cell>
          <cell r="J2751">
            <v>30842.501128299999</v>
          </cell>
          <cell r="P2751">
            <v>1</v>
          </cell>
          <cell r="Q2751">
            <v>1</v>
          </cell>
          <cell r="R2751">
            <v>1</v>
          </cell>
          <cell r="V2751">
            <v>1</v>
          </cell>
          <cell r="W2751">
            <v>1</v>
          </cell>
          <cell r="Y2751">
            <v>3</v>
          </cell>
          <cell r="Z2751">
            <v>156</v>
          </cell>
          <cell r="AA2751">
            <v>1</v>
          </cell>
        </row>
        <row r="2752">
          <cell r="I2752">
            <v>3623</v>
          </cell>
          <cell r="J2752">
            <v>24340.097304399998</v>
          </cell>
          <cell r="P2752">
            <v>11</v>
          </cell>
          <cell r="Q2752">
            <v>1</v>
          </cell>
          <cell r="R2752">
            <v>1</v>
          </cell>
          <cell r="V2752">
            <v>1</v>
          </cell>
          <cell r="W2752">
            <v>5</v>
          </cell>
          <cell r="Y2752">
            <v>1</v>
          </cell>
          <cell r="Z2752">
            <v>650</v>
          </cell>
          <cell r="AA2752">
            <v>1</v>
          </cell>
        </row>
        <row r="2753">
          <cell r="I2753">
            <v>3624</v>
          </cell>
          <cell r="J2753">
            <v>31646.770981099999</v>
          </cell>
          <cell r="P2753">
            <v>10</v>
          </cell>
          <cell r="Q2753">
            <v>1</v>
          </cell>
          <cell r="R2753">
            <v>1</v>
          </cell>
          <cell r="V2753">
            <v>1</v>
          </cell>
          <cell r="W2753">
            <v>1</v>
          </cell>
          <cell r="Y2753">
            <v>1</v>
          </cell>
          <cell r="Z2753">
            <v>156</v>
          </cell>
          <cell r="AA2753">
            <v>1</v>
          </cell>
        </row>
        <row r="2754">
          <cell r="I2754">
            <v>3626</v>
          </cell>
          <cell r="J2754">
            <v>6865.1894052999996</v>
          </cell>
          <cell r="P2754">
            <v>1</v>
          </cell>
          <cell r="Q2754">
            <v>1</v>
          </cell>
          <cell r="R2754">
            <v>1</v>
          </cell>
          <cell r="V2754">
            <v>1</v>
          </cell>
          <cell r="W2754">
            <v>5</v>
          </cell>
          <cell r="Y2754">
            <v>1</v>
          </cell>
          <cell r="Z2754">
            <v>156</v>
          </cell>
          <cell r="AA2754">
            <v>1</v>
          </cell>
        </row>
        <row r="2755">
          <cell r="I2755">
            <v>3627</v>
          </cell>
          <cell r="J2755">
            <v>34488.419879300003</v>
          </cell>
          <cell r="P2755">
            <v>12</v>
          </cell>
          <cell r="Q2755">
            <v>1</v>
          </cell>
          <cell r="R2755">
            <v>1</v>
          </cell>
          <cell r="V2755">
            <v>1</v>
          </cell>
          <cell r="W2755">
            <v>5</v>
          </cell>
          <cell r="Y2755">
            <v>1</v>
          </cell>
          <cell r="Z2755">
            <v>364</v>
          </cell>
          <cell r="AA2755">
            <v>1</v>
          </cell>
        </row>
        <row r="2756">
          <cell r="I2756">
            <v>3628</v>
          </cell>
          <cell r="J2756">
            <v>16186.504635400001</v>
          </cell>
          <cell r="P2756">
            <v>9</v>
          </cell>
          <cell r="Q2756">
            <v>1</v>
          </cell>
          <cell r="R2756">
            <v>1</v>
          </cell>
          <cell r="V2756">
            <v>1</v>
          </cell>
          <cell r="W2756">
            <v>5</v>
          </cell>
          <cell r="Y2756">
            <v>5</v>
          </cell>
          <cell r="Z2756">
            <v>156</v>
          </cell>
          <cell r="AA2756">
            <v>1</v>
          </cell>
        </row>
        <row r="2757">
          <cell r="I2757">
            <v>3630</v>
          </cell>
          <cell r="J2757">
            <v>24956.3034291</v>
          </cell>
          <cell r="P2757">
            <v>1</v>
          </cell>
          <cell r="Q2757">
            <v>1</v>
          </cell>
          <cell r="R2757">
            <v>1</v>
          </cell>
          <cell r="V2757">
            <v>1</v>
          </cell>
          <cell r="W2757">
            <v>5</v>
          </cell>
          <cell r="Y2757">
            <v>1</v>
          </cell>
          <cell r="Z2757">
            <v>156</v>
          </cell>
          <cell r="AA2757">
            <v>1</v>
          </cell>
        </row>
        <row r="2758">
          <cell r="I2758">
            <v>3632</v>
          </cell>
          <cell r="J2758">
            <v>22696.5321802</v>
          </cell>
          <cell r="P2758">
            <v>5</v>
          </cell>
          <cell r="Q2758">
            <v>1</v>
          </cell>
          <cell r="R2758">
            <v>1</v>
          </cell>
          <cell r="V2758">
            <v>1</v>
          </cell>
          <cell r="W2758">
            <v>1</v>
          </cell>
          <cell r="Y2758">
            <v>1</v>
          </cell>
          <cell r="Z2758">
            <v>364</v>
          </cell>
          <cell r="AA2758">
            <v>1</v>
          </cell>
        </row>
        <row r="2759">
          <cell r="I2759">
            <v>3635</v>
          </cell>
          <cell r="J2759">
            <v>26330.6011899</v>
          </cell>
          <cell r="P2759">
            <v>10</v>
          </cell>
          <cell r="Q2759">
            <v>1</v>
          </cell>
          <cell r="R2759">
            <v>1</v>
          </cell>
          <cell r="V2759">
            <v>1</v>
          </cell>
          <cell r="W2759">
            <v>1</v>
          </cell>
          <cell r="Y2759">
            <v>1</v>
          </cell>
          <cell r="Z2759">
            <v>156</v>
          </cell>
          <cell r="AA2759">
            <v>1</v>
          </cell>
        </row>
        <row r="2760">
          <cell r="I2760">
            <v>3636</v>
          </cell>
          <cell r="J2760">
            <v>28629.221707799999</v>
          </cell>
          <cell r="P2760">
            <v>9</v>
          </cell>
          <cell r="Q2760">
            <v>1</v>
          </cell>
          <cell r="R2760">
            <v>1</v>
          </cell>
          <cell r="V2760">
            <v>1</v>
          </cell>
          <cell r="W2760">
            <v>5</v>
          </cell>
          <cell r="Y2760">
            <v>1</v>
          </cell>
          <cell r="Z2760">
            <v>650</v>
          </cell>
          <cell r="AA2760">
            <v>1</v>
          </cell>
        </row>
        <row r="2761">
          <cell r="I2761">
            <v>3637</v>
          </cell>
          <cell r="J2761">
            <v>37178.379368599999</v>
          </cell>
          <cell r="P2761">
            <v>1</v>
          </cell>
          <cell r="Q2761">
            <v>1</v>
          </cell>
          <cell r="R2761">
            <v>1</v>
          </cell>
          <cell r="V2761">
            <v>1</v>
          </cell>
          <cell r="W2761">
            <v>1</v>
          </cell>
          <cell r="Y2761">
            <v>1</v>
          </cell>
          <cell r="Z2761">
            <v>650</v>
          </cell>
          <cell r="AA2761">
            <v>1</v>
          </cell>
        </row>
        <row r="2762">
          <cell r="I2762">
            <v>3640</v>
          </cell>
          <cell r="J2762">
            <v>27815.728786899999</v>
          </cell>
          <cell r="P2762">
            <v>8</v>
          </cell>
          <cell r="Q2762">
            <v>1</v>
          </cell>
          <cell r="R2762">
            <v>1</v>
          </cell>
          <cell r="V2762">
            <v>1</v>
          </cell>
          <cell r="W2762">
            <v>5</v>
          </cell>
          <cell r="Y2762">
            <v>5</v>
          </cell>
          <cell r="Z2762">
            <v>364</v>
          </cell>
          <cell r="AA2762">
            <v>1</v>
          </cell>
        </row>
        <row r="2763">
          <cell r="I2763">
            <v>3642</v>
          </cell>
          <cell r="J2763">
            <v>27456.388658100001</v>
          </cell>
          <cell r="P2763">
            <v>1</v>
          </cell>
          <cell r="Q2763">
            <v>1</v>
          </cell>
          <cell r="R2763">
            <v>1</v>
          </cell>
          <cell r="V2763">
            <v>1</v>
          </cell>
          <cell r="W2763">
            <v>5</v>
          </cell>
          <cell r="Y2763">
            <v>3</v>
          </cell>
          <cell r="Z2763">
            <v>156</v>
          </cell>
          <cell r="AA2763">
            <v>1</v>
          </cell>
        </row>
        <row r="2764">
          <cell r="I2764">
            <v>3643</v>
          </cell>
          <cell r="J2764">
            <v>6999.359864</v>
          </cell>
          <cell r="P2764">
            <v>1</v>
          </cell>
          <cell r="Q2764">
            <v>1</v>
          </cell>
          <cell r="R2764">
            <v>1</v>
          </cell>
          <cell r="V2764">
            <v>1</v>
          </cell>
          <cell r="W2764">
            <v>5</v>
          </cell>
          <cell r="Y2764">
            <v>5</v>
          </cell>
          <cell r="Z2764">
            <v>156</v>
          </cell>
          <cell r="AA2764">
            <v>1</v>
          </cell>
        </row>
        <row r="2765">
          <cell r="I2765">
            <v>3644</v>
          </cell>
          <cell r="J2765">
            <v>29066.958494400002</v>
          </cell>
          <cell r="P2765">
            <v>4</v>
          </cell>
          <cell r="Q2765">
            <v>1</v>
          </cell>
          <cell r="R2765">
            <v>1</v>
          </cell>
          <cell r="V2765">
            <v>1</v>
          </cell>
          <cell r="W2765">
            <v>5</v>
          </cell>
          <cell r="Y2765">
            <v>3</v>
          </cell>
          <cell r="Z2765">
            <v>364</v>
          </cell>
          <cell r="AA2765">
            <v>1</v>
          </cell>
        </row>
        <row r="2766">
          <cell r="I2766">
            <v>3645</v>
          </cell>
          <cell r="J2766">
            <v>29556.513797600001</v>
          </cell>
          <cell r="P2766">
            <v>3</v>
          </cell>
          <cell r="Q2766">
            <v>1</v>
          </cell>
          <cell r="R2766">
            <v>1</v>
          </cell>
          <cell r="V2766">
            <v>1</v>
          </cell>
          <cell r="W2766">
            <v>5</v>
          </cell>
          <cell r="Y2766">
            <v>3</v>
          </cell>
          <cell r="Z2766">
            <v>364</v>
          </cell>
          <cell r="AA2766">
            <v>1</v>
          </cell>
        </row>
        <row r="2767">
          <cell r="I2767">
            <v>3646</v>
          </cell>
          <cell r="J2767">
            <v>33617.191199399997</v>
          </cell>
          <cell r="P2767">
            <v>1</v>
          </cell>
          <cell r="Q2767">
            <v>1</v>
          </cell>
          <cell r="R2767">
            <v>1</v>
          </cell>
          <cell r="V2767">
            <v>1</v>
          </cell>
          <cell r="W2767">
            <v>5</v>
          </cell>
          <cell r="Y2767">
            <v>1</v>
          </cell>
          <cell r="Z2767">
            <v>156</v>
          </cell>
          <cell r="AA2767">
            <v>1</v>
          </cell>
        </row>
        <row r="2768">
          <cell r="I2768">
            <v>3648</v>
          </cell>
          <cell r="J2768">
            <v>24411.019366500001</v>
          </cell>
          <cell r="P2768">
            <v>5</v>
          </cell>
          <cell r="Q2768">
            <v>1</v>
          </cell>
          <cell r="R2768">
            <v>1</v>
          </cell>
          <cell r="V2768">
            <v>1</v>
          </cell>
          <cell r="W2768">
            <v>5</v>
          </cell>
          <cell r="Y2768">
            <v>3</v>
          </cell>
          <cell r="Z2768">
            <v>156</v>
          </cell>
          <cell r="AA2768">
            <v>1</v>
          </cell>
        </row>
        <row r="2769">
          <cell r="I2769">
            <v>3650</v>
          </cell>
          <cell r="J2769">
            <v>38721.062362700002</v>
          </cell>
          <cell r="P2769">
            <v>3</v>
          </cell>
          <cell r="Q2769">
            <v>1</v>
          </cell>
          <cell r="R2769">
            <v>1</v>
          </cell>
          <cell r="V2769">
            <v>1</v>
          </cell>
          <cell r="W2769">
            <v>5</v>
          </cell>
          <cell r="Y2769">
            <v>5</v>
          </cell>
          <cell r="Z2769">
            <v>156</v>
          </cell>
          <cell r="AA2769">
            <v>1</v>
          </cell>
        </row>
        <row r="2770">
          <cell r="I2770">
            <v>3651</v>
          </cell>
          <cell r="J2770">
            <v>25955.156549700001</v>
          </cell>
          <cell r="P2770">
            <v>1</v>
          </cell>
          <cell r="Q2770">
            <v>1</v>
          </cell>
          <cell r="R2770">
            <v>1</v>
          </cell>
          <cell r="V2770">
            <v>1</v>
          </cell>
          <cell r="W2770">
            <v>1</v>
          </cell>
          <cell r="Y2770">
            <v>1</v>
          </cell>
          <cell r="Z2770">
            <v>156</v>
          </cell>
          <cell r="AA2770">
            <v>1</v>
          </cell>
        </row>
        <row r="2771">
          <cell r="I2771">
            <v>3652</v>
          </cell>
          <cell r="J2771">
            <v>23269.251043</v>
          </cell>
          <cell r="P2771">
            <v>5</v>
          </cell>
          <cell r="Q2771">
            <v>1</v>
          </cell>
          <cell r="R2771">
            <v>1</v>
          </cell>
          <cell r="V2771">
            <v>1</v>
          </cell>
          <cell r="W2771">
            <v>5</v>
          </cell>
          <cell r="Y2771">
            <v>5</v>
          </cell>
          <cell r="Z2771">
            <v>364</v>
          </cell>
          <cell r="AA2771">
            <v>1</v>
          </cell>
        </row>
        <row r="2772">
          <cell r="I2772">
            <v>3655</v>
          </cell>
          <cell r="J2772">
            <v>33658.960858699997</v>
          </cell>
          <cell r="P2772">
            <v>7</v>
          </cell>
          <cell r="Q2772">
            <v>1</v>
          </cell>
          <cell r="R2772">
            <v>1</v>
          </cell>
          <cell r="V2772">
            <v>1</v>
          </cell>
          <cell r="W2772">
            <v>5</v>
          </cell>
          <cell r="Y2772">
            <v>1</v>
          </cell>
          <cell r="Z2772">
            <v>364</v>
          </cell>
          <cell r="AA2772">
            <v>1</v>
          </cell>
        </row>
        <row r="2773">
          <cell r="I2773">
            <v>3656</v>
          </cell>
          <cell r="J2773">
            <v>23269.251043</v>
          </cell>
          <cell r="P2773">
            <v>4</v>
          </cell>
          <cell r="Q2773">
            <v>1</v>
          </cell>
          <cell r="R2773">
            <v>1</v>
          </cell>
          <cell r="V2773">
            <v>0</v>
          </cell>
          <cell r="W2773">
            <v>99</v>
          </cell>
          <cell r="Y2773">
            <v>5</v>
          </cell>
          <cell r="Z2773">
            <v>364</v>
          </cell>
          <cell r="AA2773">
            <v>0</v>
          </cell>
        </row>
        <row r="2774">
          <cell r="I2774">
            <v>3657</v>
          </cell>
          <cell r="J2774">
            <v>27168.8156924</v>
          </cell>
          <cell r="P2774">
            <v>7</v>
          </cell>
          <cell r="Q2774">
            <v>1</v>
          </cell>
          <cell r="R2774">
            <v>1</v>
          </cell>
          <cell r="V2774">
            <v>1</v>
          </cell>
          <cell r="W2774">
            <v>1</v>
          </cell>
          <cell r="Y2774">
            <v>1</v>
          </cell>
          <cell r="Z2774">
            <v>156</v>
          </cell>
          <cell r="AA2774">
            <v>1</v>
          </cell>
        </row>
        <row r="2775">
          <cell r="I2775">
            <v>3658</v>
          </cell>
          <cell r="J2775">
            <v>22178.614518300001</v>
          </cell>
          <cell r="P2775">
            <v>9</v>
          </cell>
          <cell r="Q2775">
            <v>1</v>
          </cell>
          <cell r="R2775">
            <v>1</v>
          </cell>
          <cell r="V2775">
            <v>1</v>
          </cell>
          <cell r="W2775">
            <v>5</v>
          </cell>
          <cell r="Y2775">
            <v>1</v>
          </cell>
          <cell r="Z2775">
            <v>156</v>
          </cell>
          <cell r="AA2775">
            <v>1</v>
          </cell>
        </row>
        <row r="2776">
          <cell r="I2776">
            <v>3659</v>
          </cell>
          <cell r="J2776">
            <v>31737.362477999999</v>
          </cell>
          <cell r="P2776">
            <v>7</v>
          </cell>
          <cell r="Q2776">
            <v>1</v>
          </cell>
          <cell r="R2776">
            <v>1</v>
          </cell>
          <cell r="V2776">
            <v>1</v>
          </cell>
          <cell r="W2776">
            <v>5</v>
          </cell>
          <cell r="Y2776">
            <v>1</v>
          </cell>
          <cell r="Z2776">
            <v>156</v>
          </cell>
          <cell r="AA2776">
            <v>1</v>
          </cell>
        </row>
        <row r="2777">
          <cell r="I2777">
            <v>3660</v>
          </cell>
          <cell r="J2777">
            <v>24273.850862300002</v>
          </cell>
          <cell r="P2777">
            <v>2</v>
          </cell>
          <cell r="Q2777">
            <v>1</v>
          </cell>
          <cell r="R2777">
            <v>1</v>
          </cell>
          <cell r="V2777">
            <v>1</v>
          </cell>
          <cell r="W2777">
            <v>1</v>
          </cell>
          <cell r="Y2777">
            <v>1</v>
          </cell>
          <cell r="Z2777">
            <v>156</v>
          </cell>
          <cell r="AA2777">
            <v>1</v>
          </cell>
        </row>
        <row r="2778">
          <cell r="I2778">
            <v>3661</v>
          </cell>
          <cell r="J2778">
            <v>26110.409694599999</v>
          </cell>
          <cell r="P2778">
            <v>7</v>
          </cell>
          <cell r="Q2778">
            <v>1</v>
          </cell>
          <cell r="R2778">
            <v>1</v>
          </cell>
          <cell r="V2778">
            <v>1</v>
          </cell>
          <cell r="W2778">
            <v>5</v>
          </cell>
          <cell r="Y2778">
            <v>1</v>
          </cell>
          <cell r="Z2778">
            <v>1014</v>
          </cell>
          <cell r="AA2778">
            <v>1</v>
          </cell>
        </row>
        <row r="2779">
          <cell r="I2779">
            <v>3662</v>
          </cell>
          <cell r="J2779">
            <v>8236.7058142999995</v>
          </cell>
          <cell r="P2779">
            <v>8</v>
          </cell>
          <cell r="Q2779">
            <v>1</v>
          </cell>
          <cell r="R2779">
            <v>1</v>
          </cell>
          <cell r="V2779">
            <v>1</v>
          </cell>
          <cell r="W2779">
            <v>5</v>
          </cell>
          <cell r="Y2779">
            <v>1</v>
          </cell>
          <cell r="Z2779">
            <v>364</v>
          </cell>
          <cell r="AA2779">
            <v>1</v>
          </cell>
        </row>
        <row r="2780">
          <cell r="I2780">
            <v>3664</v>
          </cell>
          <cell r="J2780">
            <v>21147.977546499998</v>
          </cell>
          <cell r="P2780">
            <v>1</v>
          </cell>
          <cell r="Q2780">
            <v>1</v>
          </cell>
          <cell r="R2780">
            <v>1</v>
          </cell>
          <cell r="V2780">
            <v>1</v>
          </cell>
          <cell r="W2780">
            <v>1</v>
          </cell>
          <cell r="Y2780">
            <v>3</v>
          </cell>
          <cell r="Z2780">
            <v>156</v>
          </cell>
          <cell r="AA2780">
            <v>0.25</v>
          </cell>
        </row>
        <row r="2781">
          <cell r="I2781">
            <v>3665</v>
          </cell>
          <cell r="J2781">
            <v>34572.066300400002</v>
          </cell>
          <cell r="P2781">
            <v>2</v>
          </cell>
          <cell r="Q2781">
            <v>1</v>
          </cell>
          <cell r="R2781">
            <v>1</v>
          </cell>
          <cell r="V2781">
            <v>1</v>
          </cell>
          <cell r="W2781">
            <v>5</v>
          </cell>
          <cell r="Y2781">
            <v>5</v>
          </cell>
          <cell r="Z2781">
            <v>364</v>
          </cell>
          <cell r="AA2781">
            <v>1</v>
          </cell>
        </row>
        <row r="2782">
          <cell r="I2782">
            <v>3666</v>
          </cell>
          <cell r="J2782">
            <v>27015.628564800001</v>
          </cell>
          <cell r="P2782">
            <v>4</v>
          </cell>
          <cell r="Q2782">
            <v>1</v>
          </cell>
          <cell r="R2782">
            <v>1</v>
          </cell>
          <cell r="V2782">
            <v>1</v>
          </cell>
          <cell r="W2782">
            <v>5</v>
          </cell>
          <cell r="Y2782">
            <v>1</v>
          </cell>
          <cell r="Z2782">
            <v>364</v>
          </cell>
          <cell r="AA2782">
            <v>1</v>
          </cell>
        </row>
        <row r="2783">
          <cell r="I2783">
            <v>3667</v>
          </cell>
          <cell r="J2783">
            <v>8236.7058142999995</v>
          </cell>
          <cell r="P2783">
            <v>10</v>
          </cell>
          <cell r="Q2783">
            <v>1</v>
          </cell>
          <cell r="R2783">
            <v>1</v>
          </cell>
          <cell r="V2783">
            <v>1</v>
          </cell>
          <cell r="W2783">
            <v>1</v>
          </cell>
          <cell r="Y2783">
            <v>1</v>
          </cell>
          <cell r="Z2783">
            <v>1014</v>
          </cell>
          <cell r="AA2783">
            <v>1</v>
          </cell>
        </row>
        <row r="2784">
          <cell r="I2784">
            <v>3668</v>
          </cell>
          <cell r="J2784">
            <v>37111.991435299999</v>
          </cell>
          <cell r="P2784">
            <v>1</v>
          </cell>
          <cell r="Q2784">
            <v>1</v>
          </cell>
          <cell r="R2784">
            <v>1</v>
          </cell>
          <cell r="V2784">
            <v>1</v>
          </cell>
          <cell r="W2784">
            <v>1</v>
          </cell>
          <cell r="Y2784">
            <v>1</v>
          </cell>
          <cell r="Z2784">
            <v>31.2</v>
          </cell>
          <cell r="AA2784">
            <v>1</v>
          </cell>
        </row>
        <row r="2785">
          <cell r="I2785">
            <v>3669</v>
          </cell>
          <cell r="J2785">
            <v>34098.658947199998</v>
          </cell>
          <cell r="P2785">
            <v>5</v>
          </cell>
          <cell r="Q2785">
            <v>1</v>
          </cell>
          <cell r="R2785">
            <v>1</v>
          </cell>
          <cell r="V2785">
            <v>1</v>
          </cell>
          <cell r="W2785">
            <v>5</v>
          </cell>
          <cell r="Y2785">
            <v>2</v>
          </cell>
          <cell r="Z2785">
            <v>364</v>
          </cell>
          <cell r="AA2785">
            <v>1</v>
          </cell>
        </row>
        <row r="2786">
          <cell r="I2786">
            <v>3670</v>
          </cell>
          <cell r="J2786">
            <v>40131.307981999998</v>
          </cell>
          <cell r="P2786">
            <v>7</v>
          </cell>
          <cell r="Q2786">
            <v>1</v>
          </cell>
          <cell r="R2786">
            <v>1</v>
          </cell>
          <cell r="V2786">
            <v>1</v>
          </cell>
          <cell r="W2786">
            <v>5</v>
          </cell>
          <cell r="Y2786">
            <v>5</v>
          </cell>
          <cell r="Z2786">
            <v>156</v>
          </cell>
          <cell r="AA2786">
            <v>1</v>
          </cell>
        </row>
        <row r="2787">
          <cell r="I2787">
            <v>3672</v>
          </cell>
          <cell r="J2787">
            <v>26016.250915799999</v>
          </cell>
          <cell r="P2787">
            <v>8</v>
          </cell>
          <cell r="Q2787">
            <v>1</v>
          </cell>
          <cell r="R2787">
            <v>1</v>
          </cell>
          <cell r="V2787">
            <v>1</v>
          </cell>
          <cell r="W2787">
            <v>1</v>
          </cell>
          <cell r="Y2787">
            <v>1</v>
          </cell>
          <cell r="Z2787">
            <v>156</v>
          </cell>
          <cell r="AA2787">
            <v>1</v>
          </cell>
        </row>
        <row r="2788">
          <cell r="I2788">
            <v>3673</v>
          </cell>
          <cell r="J2788">
            <v>43607.660324700002</v>
          </cell>
          <cell r="P2788">
            <v>5</v>
          </cell>
          <cell r="Q2788">
            <v>1</v>
          </cell>
          <cell r="R2788">
            <v>1</v>
          </cell>
          <cell r="V2788">
            <v>1</v>
          </cell>
          <cell r="W2788">
            <v>1</v>
          </cell>
          <cell r="Y2788">
            <v>1</v>
          </cell>
          <cell r="Z2788">
            <v>364</v>
          </cell>
          <cell r="AA2788">
            <v>1</v>
          </cell>
        </row>
        <row r="2789">
          <cell r="I2789">
            <v>3675</v>
          </cell>
          <cell r="J2789">
            <v>25996.4572959</v>
          </cell>
          <cell r="P2789">
            <v>6</v>
          </cell>
          <cell r="Q2789">
            <v>1</v>
          </cell>
          <cell r="R2789">
            <v>1</v>
          </cell>
          <cell r="V2789">
            <v>1</v>
          </cell>
          <cell r="W2789">
            <v>5</v>
          </cell>
          <cell r="Y2789">
            <v>5</v>
          </cell>
          <cell r="Z2789">
            <v>156</v>
          </cell>
          <cell r="AA2789">
            <v>1</v>
          </cell>
        </row>
        <row r="2790">
          <cell r="I2790">
            <v>3676</v>
          </cell>
          <cell r="J2790">
            <v>26711.663324900001</v>
          </cell>
          <cell r="P2790">
            <v>6</v>
          </cell>
          <cell r="Q2790">
            <v>1</v>
          </cell>
          <cell r="R2790">
            <v>1</v>
          </cell>
          <cell r="V2790">
            <v>1</v>
          </cell>
          <cell r="W2790">
            <v>5</v>
          </cell>
          <cell r="Y2790">
            <v>5</v>
          </cell>
          <cell r="Z2790">
            <v>156</v>
          </cell>
          <cell r="AA2790">
            <v>1</v>
          </cell>
        </row>
        <row r="2791">
          <cell r="I2791">
            <v>3678</v>
          </cell>
          <cell r="J2791">
            <v>26330.6011899</v>
          </cell>
          <cell r="P2791">
            <v>10</v>
          </cell>
          <cell r="Q2791">
            <v>1</v>
          </cell>
          <cell r="R2791">
            <v>1</v>
          </cell>
          <cell r="V2791">
            <v>1</v>
          </cell>
          <cell r="W2791">
            <v>5</v>
          </cell>
          <cell r="Y2791">
            <v>1</v>
          </cell>
          <cell r="Z2791">
            <v>1014</v>
          </cell>
          <cell r="AA2791">
            <v>1</v>
          </cell>
        </row>
        <row r="2792">
          <cell r="I2792">
            <v>3680</v>
          </cell>
          <cell r="J2792">
            <v>4810.7246513</v>
          </cell>
          <cell r="P2792">
            <v>7</v>
          </cell>
          <cell r="Q2792">
            <v>1</v>
          </cell>
          <cell r="R2792">
            <v>1</v>
          </cell>
          <cell r="V2792">
            <v>1</v>
          </cell>
          <cell r="W2792">
            <v>5</v>
          </cell>
          <cell r="Y2792">
            <v>1</v>
          </cell>
          <cell r="Z2792">
            <v>364</v>
          </cell>
          <cell r="AA2792">
            <v>0.75</v>
          </cell>
        </row>
        <row r="2793">
          <cell r="I2793">
            <v>3681</v>
          </cell>
          <cell r="J2793">
            <v>30185.844012000001</v>
          </cell>
          <cell r="P2793">
            <v>1</v>
          </cell>
          <cell r="Q2793">
            <v>1</v>
          </cell>
          <cell r="R2793">
            <v>1</v>
          </cell>
          <cell r="V2793">
            <v>1</v>
          </cell>
          <cell r="W2793">
            <v>5</v>
          </cell>
          <cell r="Y2793">
            <v>1</v>
          </cell>
          <cell r="Z2793">
            <v>364</v>
          </cell>
          <cell r="AA2793">
            <v>1</v>
          </cell>
        </row>
        <row r="2794">
          <cell r="I2794">
            <v>3682</v>
          </cell>
          <cell r="J2794">
            <v>26057.3826592</v>
          </cell>
          <cell r="P2794">
            <v>5</v>
          </cell>
          <cell r="Q2794">
            <v>1</v>
          </cell>
          <cell r="R2794">
            <v>1</v>
          </cell>
          <cell r="V2794">
            <v>1</v>
          </cell>
          <cell r="W2794">
            <v>5</v>
          </cell>
          <cell r="Y2794">
            <v>5</v>
          </cell>
          <cell r="Z2794">
            <v>364</v>
          </cell>
          <cell r="AA2794">
            <v>1</v>
          </cell>
        </row>
        <row r="2795">
          <cell r="I2795">
            <v>3683</v>
          </cell>
          <cell r="J2795">
            <v>36715.462557899999</v>
          </cell>
          <cell r="P2795">
            <v>9</v>
          </cell>
          <cell r="Q2795">
            <v>1</v>
          </cell>
          <cell r="R2795">
            <v>1</v>
          </cell>
          <cell r="V2795">
            <v>1</v>
          </cell>
          <cell r="W2795">
            <v>5</v>
          </cell>
          <cell r="Y2795">
            <v>1</v>
          </cell>
          <cell r="Z2795">
            <v>31.2</v>
          </cell>
          <cell r="AA2795">
            <v>1</v>
          </cell>
        </row>
        <row r="2796">
          <cell r="I2796">
            <v>3684</v>
          </cell>
          <cell r="J2796">
            <v>27015.628564800001</v>
          </cell>
          <cell r="P2796">
            <v>3</v>
          </cell>
          <cell r="Q2796">
            <v>1</v>
          </cell>
          <cell r="R2796">
            <v>1</v>
          </cell>
          <cell r="V2796">
            <v>1</v>
          </cell>
          <cell r="W2796">
            <v>1</v>
          </cell>
          <cell r="Y2796">
            <v>1</v>
          </cell>
          <cell r="Z2796">
            <v>156</v>
          </cell>
          <cell r="AA2796">
            <v>1</v>
          </cell>
        </row>
        <row r="2797">
          <cell r="I2797">
            <v>3685</v>
          </cell>
          <cell r="J2797">
            <v>28333.537114800001</v>
          </cell>
          <cell r="P2797">
            <v>2</v>
          </cell>
          <cell r="Q2797">
            <v>1</v>
          </cell>
          <cell r="R2797">
            <v>1</v>
          </cell>
          <cell r="V2797">
            <v>1</v>
          </cell>
          <cell r="W2797">
            <v>1</v>
          </cell>
          <cell r="Y2797">
            <v>1</v>
          </cell>
          <cell r="Z2797">
            <v>156</v>
          </cell>
          <cell r="AA2797">
            <v>0.75</v>
          </cell>
        </row>
        <row r="2798">
          <cell r="I2798">
            <v>3688</v>
          </cell>
          <cell r="J2798">
            <v>29093.000367600001</v>
          </cell>
          <cell r="P2798">
            <v>5</v>
          </cell>
          <cell r="Q2798">
            <v>1</v>
          </cell>
          <cell r="R2798">
            <v>1</v>
          </cell>
          <cell r="V2798">
            <v>1</v>
          </cell>
          <cell r="W2798">
            <v>5</v>
          </cell>
          <cell r="Y2798">
            <v>1</v>
          </cell>
          <cell r="Z2798">
            <v>156</v>
          </cell>
          <cell r="AA2798">
            <v>1</v>
          </cell>
        </row>
        <row r="2799">
          <cell r="I2799">
            <v>3689</v>
          </cell>
          <cell r="J2799">
            <v>31498.272012500001</v>
          </cell>
          <cell r="P2799">
            <v>8</v>
          </cell>
          <cell r="Q2799">
            <v>1</v>
          </cell>
          <cell r="R2799">
            <v>1</v>
          </cell>
          <cell r="V2799">
            <v>1</v>
          </cell>
          <cell r="W2799">
            <v>5</v>
          </cell>
          <cell r="Y2799">
            <v>1</v>
          </cell>
          <cell r="Z2799">
            <v>650</v>
          </cell>
          <cell r="AA2799">
            <v>1</v>
          </cell>
        </row>
        <row r="2800">
          <cell r="I2800">
            <v>3690</v>
          </cell>
          <cell r="J2800">
            <v>43778.202089400002</v>
          </cell>
          <cell r="P2800">
            <v>3</v>
          </cell>
          <cell r="Q2800">
            <v>1</v>
          </cell>
          <cell r="R2800">
            <v>1</v>
          </cell>
          <cell r="V2800">
            <v>1</v>
          </cell>
          <cell r="W2800">
            <v>5</v>
          </cell>
          <cell r="Y2800">
            <v>1</v>
          </cell>
          <cell r="Z2800">
            <v>31.2</v>
          </cell>
          <cell r="AA2800">
            <v>1</v>
          </cell>
        </row>
        <row r="2801">
          <cell r="I2801">
            <v>3691</v>
          </cell>
          <cell r="J2801">
            <v>4170.1851373</v>
          </cell>
          <cell r="P2801">
            <v>1</v>
          </cell>
          <cell r="Q2801">
            <v>1</v>
          </cell>
          <cell r="R2801">
            <v>1</v>
          </cell>
          <cell r="V2801">
            <v>1</v>
          </cell>
          <cell r="W2801">
            <v>5</v>
          </cell>
          <cell r="Y2801">
            <v>1</v>
          </cell>
          <cell r="Z2801">
            <v>1014</v>
          </cell>
          <cell r="AA2801">
            <v>0.75</v>
          </cell>
        </row>
        <row r="2802">
          <cell r="I2802">
            <v>3693</v>
          </cell>
          <cell r="J2802">
            <v>37566.673953500002</v>
          </cell>
          <cell r="P2802">
            <v>8</v>
          </cell>
          <cell r="Q2802">
            <v>1</v>
          </cell>
          <cell r="R2802">
            <v>1</v>
          </cell>
          <cell r="V2802">
            <v>1</v>
          </cell>
          <cell r="W2802">
            <v>5</v>
          </cell>
          <cell r="Y2802">
            <v>5</v>
          </cell>
          <cell r="Z2802">
            <v>364</v>
          </cell>
          <cell r="AA2802">
            <v>1</v>
          </cell>
        </row>
        <row r="2803">
          <cell r="I2803">
            <v>3695</v>
          </cell>
          <cell r="J2803">
            <v>28746.901894400002</v>
          </cell>
          <cell r="P2803">
            <v>1</v>
          </cell>
          <cell r="Q2803">
            <v>1</v>
          </cell>
          <cell r="R2803">
            <v>1</v>
          </cell>
          <cell r="V2803">
            <v>1</v>
          </cell>
          <cell r="W2803">
            <v>5</v>
          </cell>
          <cell r="Y2803">
            <v>3</v>
          </cell>
          <cell r="Z2803">
            <v>156</v>
          </cell>
          <cell r="AA2803">
            <v>1</v>
          </cell>
        </row>
        <row r="2804">
          <cell r="I2804">
            <v>3698</v>
          </cell>
          <cell r="J2804">
            <v>4997.0665417</v>
          </cell>
          <cell r="P2804">
            <v>1</v>
          </cell>
          <cell r="Q2804">
            <v>1</v>
          </cell>
          <cell r="R2804">
            <v>1</v>
          </cell>
          <cell r="V2804">
            <v>1</v>
          </cell>
          <cell r="W2804">
            <v>5</v>
          </cell>
          <cell r="Y2804">
            <v>1</v>
          </cell>
          <cell r="Z2804">
            <v>364</v>
          </cell>
          <cell r="AA2804">
            <v>1</v>
          </cell>
        </row>
        <row r="2805">
          <cell r="I2805">
            <v>3699</v>
          </cell>
          <cell r="J2805">
            <v>28123.4571541</v>
          </cell>
          <cell r="P2805">
            <v>6</v>
          </cell>
          <cell r="Q2805">
            <v>1</v>
          </cell>
          <cell r="R2805">
            <v>1</v>
          </cell>
          <cell r="V2805">
            <v>1</v>
          </cell>
          <cell r="W2805">
            <v>5</v>
          </cell>
          <cell r="Y2805">
            <v>1</v>
          </cell>
          <cell r="Z2805">
            <v>364</v>
          </cell>
          <cell r="AA2805">
            <v>1</v>
          </cell>
        </row>
        <row r="2806">
          <cell r="I2806">
            <v>3700</v>
          </cell>
          <cell r="J2806">
            <v>24383.336550799999</v>
          </cell>
          <cell r="P2806">
            <v>4</v>
          </cell>
          <cell r="Q2806">
            <v>1</v>
          </cell>
          <cell r="R2806">
            <v>1</v>
          </cell>
          <cell r="V2806">
            <v>1</v>
          </cell>
          <cell r="W2806">
            <v>5</v>
          </cell>
          <cell r="Y2806">
            <v>1</v>
          </cell>
          <cell r="Z2806">
            <v>156</v>
          </cell>
          <cell r="AA2806">
            <v>1</v>
          </cell>
        </row>
        <row r="2807">
          <cell r="I2807">
            <v>3701</v>
          </cell>
          <cell r="J2807">
            <v>32806.121573800003</v>
          </cell>
          <cell r="P2807">
            <v>5</v>
          </cell>
          <cell r="Q2807">
            <v>1</v>
          </cell>
          <cell r="R2807">
            <v>1</v>
          </cell>
          <cell r="V2807">
            <v>1</v>
          </cell>
          <cell r="W2807">
            <v>5</v>
          </cell>
          <cell r="Y2807">
            <v>5</v>
          </cell>
          <cell r="Z2807">
            <v>364</v>
          </cell>
          <cell r="AA2807">
            <v>0.75</v>
          </cell>
        </row>
        <row r="2808">
          <cell r="I2808">
            <v>3702</v>
          </cell>
          <cell r="J2808">
            <v>34874.263446199999</v>
          </cell>
          <cell r="P2808">
            <v>6</v>
          </cell>
          <cell r="Q2808">
            <v>1</v>
          </cell>
          <cell r="R2808">
            <v>1</v>
          </cell>
          <cell r="V2808">
            <v>1</v>
          </cell>
          <cell r="W2808">
            <v>5</v>
          </cell>
          <cell r="Y2808">
            <v>5</v>
          </cell>
          <cell r="Z2808">
            <v>156</v>
          </cell>
          <cell r="AA2808">
            <v>1</v>
          </cell>
        </row>
        <row r="2809">
          <cell r="I2809">
            <v>3703</v>
          </cell>
          <cell r="J2809">
            <v>29248.476332400001</v>
          </cell>
          <cell r="P2809">
            <v>5</v>
          </cell>
          <cell r="Q2809">
            <v>1</v>
          </cell>
          <cell r="R2809">
            <v>1</v>
          </cell>
          <cell r="V2809">
            <v>0</v>
          </cell>
          <cell r="W2809">
            <v>99</v>
          </cell>
          <cell r="Y2809">
            <v>1</v>
          </cell>
          <cell r="Z2809">
            <v>364</v>
          </cell>
          <cell r="AA2809">
            <v>0</v>
          </cell>
        </row>
        <row r="2810">
          <cell r="I2810">
            <v>3704</v>
          </cell>
          <cell r="J2810">
            <v>31439.199841599999</v>
          </cell>
          <cell r="P2810">
            <v>5</v>
          </cell>
          <cell r="Q2810">
            <v>1</v>
          </cell>
          <cell r="R2810">
            <v>1</v>
          </cell>
          <cell r="V2810">
            <v>1</v>
          </cell>
          <cell r="W2810">
            <v>5</v>
          </cell>
          <cell r="Y2810">
            <v>1</v>
          </cell>
          <cell r="Z2810">
            <v>156</v>
          </cell>
          <cell r="AA2810">
            <v>1</v>
          </cell>
        </row>
        <row r="2811">
          <cell r="I2811">
            <v>3706</v>
          </cell>
          <cell r="J2811">
            <v>27601.009912900001</v>
          </cell>
          <cell r="P2811">
            <v>7</v>
          </cell>
          <cell r="Q2811">
            <v>1</v>
          </cell>
          <cell r="R2811">
            <v>1</v>
          </cell>
          <cell r="V2811">
            <v>1</v>
          </cell>
          <cell r="W2811">
            <v>5</v>
          </cell>
          <cell r="Y2811">
            <v>5</v>
          </cell>
          <cell r="Z2811">
            <v>364</v>
          </cell>
          <cell r="AA2811">
            <v>0.75</v>
          </cell>
        </row>
        <row r="2812">
          <cell r="I2812">
            <v>3708</v>
          </cell>
          <cell r="J2812">
            <v>20091.9116278</v>
          </cell>
          <cell r="P2812">
            <v>1</v>
          </cell>
          <cell r="Q2812">
            <v>1</v>
          </cell>
          <cell r="R2812">
            <v>1</v>
          </cell>
          <cell r="V2812">
            <v>1</v>
          </cell>
          <cell r="W2812">
            <v>5</v>
          </cell>
          <cell r="Y2812">
            <v>5</v>
          </cell>
          <cell r="Z2812">
            <v>364</v>
          </cell>
          <cell r="AA2812">
            <v>0.75</v>
          </cell>
        </row>
        <row r="2813">
          <cell r="I2813">
            <v>3710</v>
          </cell>
          <cell r="J2813">
            <v>21344.701109900001</v>
          </cell>
          <cell r="P2813">
            <v>5</v>
          </cell>
          <cell r="Q2813">
            <v>1</v>
          </cell>
          <cell r="R2813">
            <v>1</v>
          </cell>
          <cell r="V2813">
            <v>1</v>
          </cell>
          <cell r="W2813">
            <v>5</v>
          </cell>
          <cell r="Y2813">
            <v>1</v>
          </cell>
          <cell r="Z2813">
            <v>156</v>
          </cell>
          <cell r="AA2813">
            <v>1</v>
          </cell>
        </row>
        <row r="2814">
          <cell r="I2814">
            <v>3711</v>
          </cell>
          <cell r="J2814">
            <v>39385.585466899996</v>
          </cell>
          <cell r="P2814">
            <v>5</v>
          </cell>
          <cell r="Q2814">
            <v>1</v>
          </cell>
          <cell r="R2814">
            <v>1</v>
          </cell>
          <cell r="V2814">
            <v>1</v>
          </cell>
          <cell r="W2814">
            <v>5</v>
          </cell>
          <cell r="Y2814">
            <v>1</v>
          </cell>
          <cell r="Z2814">
            <v>156</v>
          </cell>
          <cell r="AA2814">
            <v>1</v>
          </cell>
        </row>
        <row r="2815">
          <cell r="I2815">
            <v>3713</v>
          </cell>
          <cell r="J2815">
            <v>21193.18345</v>
          </cell>
          <cell r="P2815">
            <v>10</v>
          </cell>
          <cell r="Q2815">
            <v>1</v>
          </cell>
          <cell r="R2815">
            <v>1</v>
          </cell>
          <cell r="V2815">
            <v>0</v>
          </cell>
          <cell r="W2815">
            <v>99</v>
          </cell>
          <cell r="Y2815">
            <v>2</v>
          </cell>
          <cell r="Z2815">
            <v>364</v>
          </cell>
          <cell r="AA2815">
            <v>0</v>
          </cell>
        </row>
        <row r="2816">
          <cell r="I2816">
            <v>3714</v>
          </cell>
          <cell r="J2816">
            <v>31305.561627899999</v>
          </cell>
          <cell r="P2816">
            <v>4</v>
          </cell>
          <cell r="Q2816">
            <v>1</v>
          </cell>
          <cell r="R2816">
            <v>1</v>
          </cell>
          <cell r="V2816">
            <v>1</v>
          </cell>
          <cell r="W2816">
            <v>1</v>
          </cell>
          <cell r="Y2816">
            <v>1</v>
          </cell>
          <cell r="Z2816">
            <v>364</v>
          </cell>
          <cell r="AA2816">
            <v>0.75</v>
          </cell>
        </row>
        <row r="2817">
          <cell r="I2817">
            <v>3715</v>
          </cell>
          <cell r="J2817">
            <v>12895.546781200001</v>
          </cell>
          <cell r="P2817">
            <v>5</v>
          </cell>
          <cell r="Q2817">
            <v>1</v>
          </cell>
          <cell r="R2817">
            <v>1</v>
          </cell>
          <cell r="V2817">
            <v>1</v>
          </cell>
          <cell r="W2817">
            <v>5</v>
          </cell>
          <cell r="Y2817">
            <v>1</v>
          </cell>
          <cell r="Z2817">
            <v>156</v>
          </cell>
          <cell r="AA2817">
            <v>0.75</v>
          </cell>
        </row>
        <row r="2818">
          <cell r="I2818">
            <v>3716</v>
          </cell>
          <cell r="J2818">
            <v>4499.1976322</v>
          </cell>
          <cell r="P2818">
            <v>6</v>
          </cell>
          <cell r="Q2818">
            <v>1</v>
          </cell>
          <cell r="R2818">
            <v>1</v>
          </cell>
          <cell r="V2818">
            <v>1</v>
          </cell>
          <cell r="W2818">
            <v>5</v>
          </cell>
          <cell r="Y2818">
            <v>5</v>
          </cell>
          <cell r="Z2818">
            <v>364</v>
          </cell>
          <cell r="AA2818">
            <v>0.75</v>
          </cell>
        </row>
        <row r="2819">
          <cell r="I2819">
            <v>3717</v>
          </cell>
          <cell r="J2819">
            <v>31474.754327800001</v>
          </cell>
          <cell r="P2819">
            <v>5</v>
          </cell>
          <cell r="Q2819">
            <v>1</v>
          </cell>
          <cell r="R2819">
            <v>1</v>
          </cell>
          <cell r="V2819">
            <v>1</v>
          </cell>
          <cell r="W2819">
            <v>5</v>
          </cell>
          <cell r="Y2819">
            <v>5</v>
          </cell>
          <cell r="Z2819">
            <v>156</v>
          </cell>
          <cell r="AA2819">
            <v>1</v>
          </cell>
        </row>
        <row r="2820">
          <cell r="I2820">
            <v>3718</v>
          </cell>
          <cell r="J2820">
            <v>28531.0724964</v>
          </cell>
          <cell r="P2820">
            <v>8</v>
          </cell>
          <cell r="Q2820">
            <v>1</v>
          </cell>
          <cell r="R2820">
            <v>1</v>
          </cell>
          <cell r="V2820">
            <v>1</v>
          </cell>
          <cell r="W2820">
            <v>5</v>
          </cell>
          <cell r="Y2820">
            <v>1</v>
          </cell>
          <cell r="Z2820">
            <v>364</v>
          </cell>
          <cell r="AA2820">
            <v>1</v>
          </cell>
        </row>
        <row r="2821">
          <cell r="I2821">
            <v>3719</v>
          </cell>
          <cell r="J2821">
            <v>26330.6011899</v>
          </cell>
          <cell r="P2821">
            <v>8</v>
          </cell>
          <cell r="Q2821">
            <v>1</v>
          </cell>
          <cell r="R2821">
            <v>1</v>
          </cell>
          <cell r="V2821">
            <v>1</v>
          </cell>
          <cell r="W2821">
            <v>1</v>
          </cell>
          <cell r="Y2821">
            <v>1</v>
          </cell>
          <cell r="Z2821">
            <v>364</v>
          </cell>
          <cell r="AA2821">
            <v>1</v>
          </cell>
        </row>
        <row r="2822">
          <cell r="I2822">
            <v>3720</v>
          </cell>
          <cell r="J2822">
            <v>31305.561627899999</v>
          </cell>
          <cell r="P2822">
            <v>3</v>
          </cell>
          <cell r="Q2822">
            <v>1</v>
          </cell>
          <cell r="R2822">
            <v>1</v>
          </cell>
          <cell r="V2822">
            <v>1</v>
          </cell>
          <cell r="W2822">
            <v>1</v>
          </cell>
          <cell r="Y2822">
            <v>1</v>
          </cell>
          <cell r="Z2822">
            <v>650</v>
          </cell>
          <cell r="AA2822">
            <v>1</v>
          </cell>
        </row>
        <row r="2823">
          <cell r="I2823">
            <v>3722</v>
          </cell>
          <cell r="J2823">
            <v>30484.816158500002</v>
          </cell>
          <cell r="P2823">
            <v>6</v>
          </cell>
          <cell r="Q2823">
            <v>1</v>
          </cell>
          <cell r="R2823">
            <v>1</v>
          </cell>
          <cell r="V2823">
            <v>1</v>
          </cell>
          <cell r="W2823">
            <v>5</v>
          </cell>
          <cell r="Y2823">
            <v>5</v>
          </cell>
          <cell r="Z2823">
            <v>156</v>
          </cell>
          <cell r="AA2823">
            <v>1</v>
          </cell>
        </row>
        <row r="2824">
          <cell r="I2824">
            <v>3723</v>
          </cell>
          <cell r="J2824">
            <v>5278.5465981999996</v>
          </cell>
          <cell r="P2824">
            <v>6</v>
          </cell>
          <cell r="Q2824">
            <v>1</v>
          </cell>
          <cell r="R2824">
            <v>1</v>
          </cell>
          <cell r="V2824">
            <v>1</v>
          </cell>
          <cell r="W2824">
            <v>5</v>
          </cell>
          <cell r="Y2824">
            <v>1</v>
          </cell>
          <cell r="Z2824">
            <v>364</v>
          </cell>
          <cell r="AA2824">
            <v>1</v>
          </cell>
        </row>
        <row r="2825">
          <cell r="I2825">
            <v>3725</v>
          </cell>
          <cell r="J2825">
            <v>27015.628564800001</v>
          </cell>
          <cell r="P2825">
            <v>8</v>
          </cell>
          <cell r="Q2825">
            <v>1</v>
          </cell>
          <cell r="R2825">
            <v>1</v>
          </cell>
          <cell r="V2825">
            <v>1</v>
          </cell>
          <cell r="W2825">
            <v>5</v>
          </cell>
          <cell r="Y2825">
            <v>1</v>
          </cell>
          <cell r="Z2825">
            <v>156</v>
          </cell>
          <cell r="AA2825">
            <v>1</v>
          </cell>
        </row>
        <row r="2826">
          <cell r="I2826">
            <v>3726</v>
          </cell>
          <cell r="J2826">
            <v>37178.379368599999</v>
          </cell>
          <cell r="P2826">
            <v>4</v>
          </cell>
          <cell r="Q2826">
            <v>1</v>
          </cell>
          <cell r="R2826">
            <v>1</v>
          </cell>
          <cell r="V2826">
            <v>1</v>
          </cell>
          <cell r="W2826">
            <v>1</v>
          </cell>
          <cell r="Y2826">
            <v>1</v>
          </cell>
          <cell r="Z2826">
            <v>364</v>
          </cell>
          <cell r="AA2826">
            <v>0.75</v>
          </cell>
        </row>
        <row r="2827">
          <cell r="I2827">
            <v>3727</v>
          </cell>
          <cell r="J2827">
            <v>19093.404504499998</v>
          </cell>
          <cell r="P2827">
            <v>10</v>
          </cell>
          <cell r="Q2827">
            <v>1</v>
          </cell>
          <cell r="R2827">
            <v>1</v>
          </cell>
          <cell r="V2827">
            <v>1</v>
          </cell>
          <cell r="W2827">
            <v>5</v>
          </cell>
          <cell r="Y2827">
            <v>5</v>
          </cell>
          <cell r="Z2827">
            <v>364</v>
          </cell>
          <cell r="AA2827">
            <v>1</v>
          </cell>
        </row>
        <row r="2828">
          <cell r="I2828">
            <v>3728</v>
          </cell>
          <cell r="J2828">
            <v>42408.439051499998</v>
          </cell>
          <cell r="P2828">
            <v>3</v>
          </cell>
          <cell r="Q2828">
            <v>1</v>
          </cell>
          <cell r="R2828">
            <v>1</v>
          </cell>
          <cell r="V2828">
            <v>0</v>
          </cell>
          <cell r="W2828">
            <v>99</v>
          </cell>
          <cell r="Y2828">
            <v>95</v>
          </cell>
          <cell r="Z2828">
            <v>156</v>
          </cell>
          <cell r="AA2828">
            <v>0</v>
          </cell>
        </row>
        <row r="2829">
          <cell r="I2829">
            <v>3729</v>
          </cell>
          <cell r="J2829">
            <v>34117.6775414</v>
          </cell>
          <cell r="P2829">
            <v>2</v>
          </cell>
          <cell r="Q2829">
            <v>1</v>
          </cell>
          <cell r="R2829">
            <v>1</v>
          </cell>
          <cell r="V2829">
            <v>1</v>
          </cell>
          <cell r="W2829">
            <v>5</v>
          </cell>
          <cell r="Y2829">
            <v>1</v>
          </cell>
          <cell r="Z2829">
            <v>156</v>
          </cell>
          <cell r="AA2829">
            <v>1</v>
          </cell>
        </row>
        <row r="2830">
          <cell r="I2830">
            <v>3730</v>
          </cell>
          <cell r="J2830">
            <v>31904.909984999998</v>
          </cell>
          <cell r="P2830">
            <v>3</v>
          </cell>
          <cell r="Q2830">
            <v>1</v>
          </cell>
          <cell r="R2830">
            <v>1</v>
          </cell>
          <cell r="V2830">
            <v>1</v>
          </cell>
          <cell r="W2830">
            <v>1</v>
          </cell>
          <cell r="Y2830">
            <v>1</v>
          </cell>
          <cell r="Z2830">
            <v>156</v>
          </cell>
          <cell r="AA2830">
            <v>1</v>
          </cell>
        </row>
        <row r="2831">
          <cell r="I2831">
            <v>3731</v>
          </cell>
          <cell r="J2831">
            <v>22675.315140800001</v>
          </cell>
          <cell r="P2831">
            <v>1</v>
          </cell>
          <cell r="Q2831">
            <v>1</v>
          </cell>
          <cell r="R2831">
            <v>1</v>
          </cell>
          <cell r="V2831">
            <v>1</v>
          </cell>
          <cell r="W2831">
            <v>5</v>
          </cell>
          <cell r="Y2831">
            <v>1</v>
          </cell>
          <cell r="Z2831">
            <v>31.2</v>
          </cell>
          <cell r="AA2831">
            <v>1</v>
          </cell>
        </row>
        <row r="2832">
          <cell r="I2832">
            <v>3733</v>
          </cell>
          <cell r="J2832">
            <v>23881.2920089</v>
          </cell>
          <cell r="P2832">
            <v>2</v>
          </cell>
          <cell r="Q2832">
            <v>1</v>
          </cell>
          <cell r="R2832">
            <v>1</v>
          </cell>
          <cell r="V2832">
            <v>1</v>
          </cell>
          <cell r="W2832">
            <v>1</v>
          </cell>
          <cell r="Y2832">
            <v>1</v>
          </cell>
          <cell r="Z2832">
            <v>156</v>
          </cell>
          <cell r="AA2832">
            <v>1</v>
          </cell>
        </row>
        <row r="2833">
          <cell r="I2833">
            <v>3734</v>
          </cell>
          <cell r="J2833">
            <v>31999.113572900002</v>
          </cell>
          <cell r="P2833">
            <v>2</v>
          </cell>
          <cell r="Q2833">
            <v>1</v>
          </cell>
          <cell r="R2833">
            <v>1</v>
          </cell>
          <cell r="V2833">
            <v>1</v>
          </cell>
          <cell r="W2833">
            <v>5</v>
          </cell>
          <cell r="Y2833">
            <v>1</v>
          </cell>
          <cell r="Z2833">
            <v>156</v>
          </cell>
          <cell r="AA2833">
            <v>0.75</v>
          </cell>
        </row>
        <row r="2834">
          <cell r="I2834">
            <v>3735</v>
          </cell>
          <cell r="J2834">
            <v>36912.037514700001</v>
          </cell>
          <cell r="P2834">
            <v>3</v>
          </cell>
          <cell r="Q2834">
            <v>1</v>
          </cell>
          <cell r="R2834">
            <v>1</v>
          </cell>
          <cell r="V2834">
            <v>1</v>
          </cell>
          <cell r="W2834">
            <v>1</v>
          </cell>
          <cell r="Y2834">
            <v>1</v>
          </cell>
          <cell r="Z2834">
            <v>156</v>
          </cell>
          <cell r="AA2834">
            <v>1</v>
          </cell>
        </row>
        <row r="2835">
          <cell r="I2835">
            <v>3736</v>
          </cell>
          <cell r="J2835">
            <v>6407.8280635000001</v>
          </cell>
          <cell r="P2835">
            <v>3</v>
          </cell>
          <cell r="Q2835">
            <v>1</v>
          </cell>
          <cell r="R2835">
            <v>1</v>
          </cell>
          <cell r="V2835">
            <v>1</v>
          </cell>
          <cell r="W2835">
            <v>5</v>
          </cell>
          <cell r="Y2835">
            <v>1</v>
          </cell>
          <cell r="Z2835">
            <v>156</v>
          </cell>
          <cell r="AA2835">
            <v>1</v>
          </cell>
        </row>
        <row r="2836">
          <cell r="I2836">
            <v>3737</v>
          </cell>
          <cell r="J2836">
            <v>34908.651197799998</v>
          </cell>
          <cell r="P2836">
            <v>8</v>
          </cell>
          <cell r="Q2836">
            <v>1</v>
          </cell>
          <cell r="R2836">
            <v>1</v>
          </cell>
          <cell r="V2836">
            <v>1</v>
          </cell>
          <cell r="W2836">
            <v>5</v>
          </cell>
          <cell r="Y2836">
            <v>5</v>
          </cell>
          <cell r="Z2836">
            <v>156</v>
          </cell>
          <cell r="AA2836">
            <v>1</v>
          </cell>
        </row>
        <row r="2837">
          <cell r="I2837">
            <v>3740</v>
          </cell>
          <cell r="J2837">
            <v>30681.4805308</v>
          </cell>
          <cell r="P2837">
            <v>1</v>
          </cell>
          <cell r="Q2837">
            <v>1</v>
          </cell>
          <cell r="R2837">
            <v>1</v>
          </cell>
          <cell r="V2837">
            <v>1</v>
          </cell>
          <cell r="W2837">
            <v>5</v>
          </cell>
          <cell r="Y2837">
            <v>5</v>
          </cell>
          <cell r="Z2837">
            <v>156</v>
          </cell>
          <cell r="AA2837">
            <v>0.75</v>
          </cell>
        </row>
        <row r="2838">
          <cell r="I2838">
            <v>3743</v>
          </cell>
          <cell r="J2838">
            <v>36464.192302099997</v>
          </cell>
          <cell r="P2838">
            <v>7</v>
          </cell>
          <cell r="Q2838">
            <v>1</v>
          </cell>
          <cell r="R2838">
            <v>1</v>
          </cell>
          <cell r="V2838">
            <v>1</v>
          </cell>
          <cell r="W2838">
            <v>5</v>
          </cell>
          <cell r="Y2838">
            <v>5</v>
          </cell>
          <cell r="Z2838">
            <v>156</v>
          </cell>
          <cell r="AA2838">
            <v>1</v>
          </cell>
        </row>
        <row r="2839">
          <cell r="I2839">
            <v>3744</v>
          </cell>
          <cell r="J2839">
            <v>21344.701109900001</v>
          </cell>
          <cell r="P2839">
            <v>5</v>
          </cell>
          <cell r="Q2839">
            <v>1</v>
          </cell>
          <cell r="R2839">
            <v>1</v>
          </cell>
          <cell r="V2839">
            <v>1</v>
          </cell>
          <cell r="W2839">
            <v>5</v>
          </cell>
          <cell r="Y2839">
            <v>1</v>
          </cell>
          <cell r="Z2839">
            <v>650</v>
          </cell>
          <cell r="AA2839">
            <v>1</v>
          </cell>
        </row>
        <row r="2840">
          <cell r="I2840">
            <v>3745</v>
          </cell>
          <cell r="J2840">
            <v>5591.8537566000005</v>
          </cell>
          <cell r="P2840">
            <v>7</v>
          </cell>
          <cell r="Q2840">
            <v>1</v>
          </cell>
          <cell r="R2840">
            <v>1</v>
          </cell>
          <cell r="V2840">
            <v>0</v>
          </cell>
          <cell r="W2840">
            <v>99</v>
          </cell>
          <cell r="Y2840">
            <v>5</v>
          </cell>
          <cell r="Z2840">
            <v>156</v>
          </cell>
          <cell r="AA2840">
            <v>0</v>
          </cell>
        </row>
        <row r="2841">
          <cell r="I2841">
            <v>3746</v>
          </cell>
          <cell r="J2841">
            <v>8236.7058142999995</v>
          </cell>
          <cell r="P2841">
            <v>10</v>
          </cell>
          <cell r="Q2841">
            <v>1</v>
          </cell>
          <cell r="R2841">
            <v>1</v>
          </cell>
          <cell r="V2841">
            <v>1</v>
          </cell>
          <cell r="W2841">
            <v>1</v>
          </cell>
          <cell r="Y2841">
            <v>1</v>
          </cell>
          <cell r="Z2841">
            <v>156</v>
          </cell>
          <cell r="AA2841">
            <v>1</v>
          </cell>
        </row>
        <row r="2842">
          <cell r="I2842">
            <v>3748</v>
          </cell>
          <cell r="J2842">
            <v>20600.421940100001</v>
          </cell>
          <cell r="P2842">
            <v>3</v>
          </cell>
          <cell r="Q2842">
            <v>1</v>
          </cell>
          <cell r="R2842">
            <v>1</v>
          </cell>
          <cell r="V2842">
            <v>1</v>
          </cell>
          <cell r="W2842">
            <v>5</v>
          </cell>
          <cell r="Y2842">
            <v>1</v>
          </cell>
          <cell r="Z2842">
            <v>364</v>
          </cell>
          <cell r="AA2842">
            <v>1</v>
          </cell>
        </row>
        <row r="2843">
          <cell r="I2843">
            <v>3749</v>
          </cell>
          <cell r="J2843">
            <v>23834.6536213</v>
          </cell>
          <cell r="P2843">
            <v>4</v>
          </cell>
          <cell r="Q2843">
            <v>1</v>
          </cell>
          <cell r="R2843">
            <v>1</v>
          </cell>
          <cell r="V2843">
            <v>1</v>
          </cell>
          <cell r="W2843">
            <v>5</v>
          </cell>
          <cell r="Y2843">
            <v>1</v>
          </cell>
          <cell r="Z2843">
            <v>364</v>
          </cell>
          <cell r="AA2843">
            <v>1</v>
          </cell>
        </row>
        <row r="2844">
          <cell r="I2844">
            <v>3750</v>
          </cell>
          <cell r="J2844">
            <v>30598.5415178</v>
          </cell>
          <cell r="P2844">
            <v>4</v>
          </cell>
          <cell r="Q2844">
            <v>1</v>
          </cell>
          <cell r="R2844">
            <v>1</v>
          </cell>
          <cell r="V2844">
            <v>0</v>
          </cell>
          <cell r="W2844">
            <v>99</v>
          </cell>
          <cell r="Y2844">
            <v>1</v>
          </cell>
          <cell r="Z2844">
            <v>156</v>
          </cell>
          <cell r="AA2844">
            <v>0</v>
          </cell>
        </row>
        <row r="2845">
          <cell r="I2845">
            <v>3751</v>
          </cell>
          <cell r="J2845">
            <v>30971.355364499999</v>
          </cell>
          <cell r="P2845">
            <v>8</v>
          </cell>
          <cell r="Q2845">
            <v>1</v>
          </cell>
          <cell r="R2845">
            <v>1</v>
          </cell>
          <cell r="V2845">
            <v>1</v>
          </cell>
          <cell r="W2845">
            <v>5</v>
          </cell>
          <cell r="Y2845">
            <v>1</v>
          </cell>
          <cell r="Z2845">
            <v>156</v>
          </cell>
          <cell r="AA2845">
            <v>0.75</v>
          </cell>
        </row>
        <row r="2846">
          <cell r="I2846">
            <v>3752</v>
          </cell>
          <cell r="J2846">
            <v>18304.665567799999</v>
          </cell>
          <cell r="P2846">
            <v>1</v>
          </cell>
          <cell r="Q2846">
            <v>1</v>
          </cell>
          <cell r="R2846">
            <v>1</v>
          </cell>
          <cell r="V2846">
            <v>1</v>
          </cell>
          <cell r="W2846">
            <v>5</v>
          </cell>
          <cell r="Y2846">
            <v>1</v>
          </cell>
          <cell r="Z2846">
            <v>364</v>
          </cell>
          <cell r="AA2846">
            <v>1</v>
          </cell>
        </row>
        <row r="2847">
          <cell r="I2847">
            <v>3753</v>
          </cell>
          <cell r="J2847">
            <v>30598.5415178</v>
          </cell>
          <cell r="P2847">
            <v>5</v>
          </cell>
          <cell r="Q2847">
            <v>1</v>
          </cell>
          <cell r="R2847">
            <v>1</v>
          </cell>
          <cell r="V2847">
            <v>1</v>
          </cell>
          <cell r="W2847">
            <v>1</v>
          </cell>
          <cell r="Y2847">
            <v>1</v>
          </cell>
          <cell r="Z2847">
            <v>650</v>
          </cell>
          <cell r="AA2847">
            <v>1</v>
          </cell>
        </row>
        <row r="2848">
          <cell r="I2848">
            <v>3754</v>
          </cell>
          <cell r="J2848">
            <v>21304.910411299999</v>
          </cell>
          <cell r="P2848">
            <v>2</v>
          </cell>
          <cell r="Q2848">
            <v>1</v>
          </cell>
          <cell r="R2848">
            <v>1</v>
          </cell>
          <cell r="V2848">
            <v>1</v>
          </cell>
          <cell r="W2848">
            <v>1</v>
          </cell>
          <cell r="Y2848">
            <v>1</v>
          </cell>
          <cell r="Z2848">
            <v>156</v>
          </cell>
          <cell r="AA2848">
            <v>1</v>
          </cell>
        </row>
        <row r="2849">
          <cell r="I2849">
            <v>3756</v>
          </cell>
          <cell r="J2849">
            <v>41326.075816999997</v>
          </cell>
          <cell r="P2849">
            <v>1</v>
          </cell>
          <cell r="Q2849">
            <v>1</v>
          </cell>
          <cell r="R2849">
            <v>1</v>
          </cell>
          <cell r="V2849">
            <v>1</v>
          </cell>
          <cell r="W2849">
            <v>5</v>
          </cell>
          <cell r="Y2849">
            <v>1</v>
          </cell>
          <cell r="Z2849">
            <v>156</v>
          </cell>
          <cell r="AA2849">
            <v>1</v>
          </cell>
        </row>
        <row r="2850">
          <cell r="I2850">
            <v>3757</v>
          </cell>
          <cell r="J2850">
            <v>31513.4566767</v>
          </cell>
          <cell r="P2850">
            <v>8</v>
          </cell>
          <cell r="Q2850">
            <v>1</v>
          </cell>
          <cell r="R2850">
            <v>1</v>
          </cell>
          <cell r="V2850">
            <v>1</v>
          </cell>
          <cell r="W2850">
            <v>5</v>
          </cell>
          <cell r="Y2850">
            <v>2</v>
          </cell>
          <cell r="Z2850">
            <v>364</v>
          </cell>
          <cell r="AA2850">
            <v>1</v>
          </cell>
        </row>
        <row r="2851">
          <cell r="I2851">
            <v>3758</v>
          </cell>
          <cell r="J2851">
            <v>22977.3113214</v>
          </cell>
          <cell r="P2851">
            <v>7</v>
          </cell>
          <cell r="Q2851">
            <v>1</v>
          </cell>
          <cell r="R2851">
            <v>1</v>
          </cell>
          <cell r="V2851">
            <v>1</v>
          </cell>
          <cell r="W2851">
            <v>5</v>
          </cell>
          <cell r="Y2851">
            <v>5</v>
          </cell>
          <cell r="Z2851">
            <v>364</v>
          </cell>
          <cell r="AA2851">
            <v>1</v>
          </cell>
        </row>
        <row r="2852">
          <cell r="I2852">
            <v>3759</v>
          </cell>
          <cell r="J2852">
            <v>35319.304965900003</v>
          </cell>
          <cell r="P2852">
            <v>8</v>
          </cell>
          <cell r="Q2852">
            <v>1</v>
          </cell>
          <cell r="R2852">
            <v>1</v>
          </cell>
          <cell r="V2852">
            <v>1</v>
          </cell>
          <cell r="W2852">
            <v>5</v>
          </cell>
          <cell r="Y2852">
            <v>2</v>
          </cell>
          <cell r="Z2852">
            <v>650</v>
          </cell>
          <cell r="AA2852">
            <v>1</v>
          </cell>
        </row>
        <row r="2853">
          <cell r="I2853">
            <v>3760</v>
          </cell>
          <cell r="J2853">
            <v>24902.138019099999</v>
          </cell>
          <cell r="P2853">
            <v>3</v>
          </cell>
          <cell r="Q2853">
            <v>1</v>
          </cell>
          <cell r="R2853">
            <v>1</v>
          </cell>
          <cell r="V2853">
            <v>1</v>
          </cell>
          <cell r="W2853">
            <v>5</v>
          </cell>
          <cell r="Y2853">
            <v>1</v>
          </cell>
          <cell r="Z2853">
            <v>364</v>
          </cell>
          <cell r="AA2853">
            <v>1</v>
          </cell>
        </row>
        <row r="2854">
          <cell r="I2854">
            <v>3761</v>
          </cell>
          <cell r="J2854">
            <v>19745.706543699998</v>
          </cell>
          <cell r="P2854">
            <v>4</v>
          </cell>
          <cell r="Q2854">
            <v>1</v>
          </cell>
          <cell r="R2854">
            <v>1</v>
          </cell>
          <cell r="V2854">
            <v>1</v>
          </cell>
          <cell r="W2854">
            <v>5</v>
          </cell>
          <cell r="Y2854">
            <v>5</v>
          </cell>
          <cell r="Z2854">
            <v>364</v>
          </cell>
          <cell r="AA2854">
            <v>1</v>
          </cell>
        </row>
        <row r="2855">
          <cell r="I2855">
            <v>3762</v>
          </cell>
          <cell r="J2855">
            <v>20897.159307900001</v>
          </cell>
          <cell r="P2855">
            <v>5</v>
          </cell>
          <cell r="Q2855">
            <v>1</v>
          </cell>
          <cell r="R2855">
            <v>1</v>
          </cell>
          <cell r="V2855">
            <v>1</v>
          </cell>
          <cell r="W2855">
            <v>5</v>
          </cell>
          <cell r="Y2855">
            <v>5</v>
          </cell>
          <cell r="Z2855">
            <v>364</v>
          </cell>
          <cell r="AA2855">
            <v>1</v>
          </cell>
        </row>
        <row r="2856">
          <cell r="I2856">
            <v>3763</v>
          </cell>
          <cell r="J2856">
            <v>27565.842227000001</v>
          </cell>
          <cell r="P2856">
            <v>5</v>
          </cell>
          <cell r="Q2856">
            <v>1</v>
          </cell>
          <cell r="R2856">
            <v>1</v>
          </cell>
          <cell r="V2856">
            <v>1</v>
          </cell>
          <cell r="W2856">
            <v>5</v>
          </cell>
          <cell r="Y2856">
            <v>1</v>
          </cell>
          <cell r="Z2856">
            <v>364</v>
          </cell>
          <cell r="AA2856">
            <v>1</v>
          </cell>
        </row>
        <row r="2857">
          <cell r="I2857">
            <v>3764</v>
          </cell>
          <cell r="J2857">
            <v>23022.864404799999</v>
          </cell>
          <cell r="P2857">
            <v>3</v>
          </cell>
          <cell r="Q2857">
            <v>1</v>
          </cell>
          <cell r="R2857">
            <v>1</v>
          </cell>
          <cell r="V2857">
            <v>1</v>
          </cell>
          <cell r="W2857">
            <v>5</v>
          </cell>
          <cell r="Y2857">
            <v>1</v>
          </cell>
          <cell r="Z2857">
            <v>364</v>
          </cell>
          <cell r="AA2857">
            <v>1</v>
          </cell>
        </row>
        <row r="2858">
          <cell r="I2858">
            <v>3765</v>
          </cell>
          <cell r="J2858">
            <v>37205.126705900002</v>
          </cell>
          <cell r="P2858">
            <v>3</v>
          </cell>
          <cell r="Q2858">
            <v>1</v>
          </cell>
          <cell r="R2858">
            <v>1</v>
          </cell>
          <cell r="V2858">
            <v>1</v>
          </cell>
          <cell r="W2858">
            <v>5</v>
          </cell>
          <cell r="Y2858">
            <v>1</v>
          </cell>
          <cell r="Z2858">
            <v>31.2</v>
          </cell>
          <cell r="AA2858">
            <v>0.75</v>
          </cell>
        </row>
        <row r="2859">
          <cell r="I2859">
            <v>3767</v>
          </cell>
          <cell r="J2859">
            <v>40286.153895399999</v>
          </cell>
          <cell r="P2859">
            <v>8</v>
          </cell>
          <cell r="Q2859">
            <v>1</v>
          </cell>
          <cell r="R2859">
            <v>1</v>
          </cell>
          <cell r="V2859">
            <v>1</v>
          </cell>
          <cell r="W2859">
            <v>1</v>
          </cell>
          <cell r="Y2859">
            <v>1</v>
          </cell>
          <cell r="Z2859">
            <v>156</v>
          </cell>
          <cell r="AA2859">
            <v>1</v>
          </cell>
        </row>
        <row r="2860">
          <cell r="I2860">
            <v>3768</v>
          </cell>
          <cell r="J2860">
            <v>59791.759357100003</v>
          </cell>
          <cell r="P2860">
            <v>9</v>
          </cell>
          <cell r="Q2860">
            <v>1</v>
          </cell>
          <cell r="R2860">
            <v>1</v>
          </cell>
          <cell r="V2860">
            <v>1</v>
          </cell>
          <cell r="W2860">
            <v>5</v>
          </cell>
          <cell r="Y2860">
            <v>5</v>
          </cell>
          <cell r="Z2860">
            <v>650</v>
          </cell>
          <cell r="AA2860">
            <v>1</v>
          </cell>
        </row>
        <row r="2861">
          <cell r="I2861">
            <v>3769</v>
          </cell>
          <cell r="J2861">
            <v>35960.788508400001</v>
          </cell>
          <cell r="P2861">
            <v>7</v>
          </cell>
          <cell r="Q2861">
            <v>1</v>
          </cell>
          <cell r="R2861">
            <v>1</v>
          </cell>
          <cell r="V2861">
            <v>1</v>
          </cell>
          <cell r="W2861">
            <v>5</v>
          </cell>
          <cell r="Y2861">
            <v>1</v>
          </cell>
          <cell r="Z2861">
            <v>31.2</v>
          </cell>
          <cell r="AA2861">
            <v>1</v>
          </cell>
        </row>
        <row r="2862">
          <cell r="I2862">
            <v>3770</v>
          </cell>
          <cell r="J2862">
            <v>31595.192164</v>
          </cell>
          <cell r="P2862">
            <v>7</v>
          </cell>
          <cell r="Q2862">
            <v>1</v>
          </cell>
          <cell r="R2862">
            <v>1</v>
          </cell>
          <cell r="V2862">
            <v>1</v>
          </cell>
          <cell r="W2862">
            <v>5</v>
          </cell>
          <cell r="Y2862">
            <v>5</v>
          </cell>
          <cell r="Z2862">
            <v>156</v>
          </cell>
          <cell r="AA2862">
            <v>1</v>
          </cell>
        </row>
        <row r="2863">
          <cell r="I2863">
            <v>3771</v>
          </cell>
          <cell r="J2863">
            <v>29329.387293700001</v>
          </cell>
          <cell r="P2863">
            <v>3</v>
          </cell>
          <cell r="Q2863">
            <v>1</v>
          </cell>
          <cell r="R2863">
            <v>1</v>
          </cell>
          <cell r="V2863">
            <v>1</v>
          </cell>
          <cell r="W2863">
            <v>1</v>
          </cell>
          <cell r="Y2863">
            <v>1</v>
          </cell>
          <cell r="Z2863">
            <v>364</v>
          </cell>
          <cell r="AA2863">
            <v>1</v>
          </cell>
        </row>
        <row r="2864">
          <cell r="I2864">
            <v>3772</v>
          </cell>
          <cell r="J2864">
            <v>24481.638171999999</v>
          </cell>
          <cell r="P2864">
            <v>8</v>
          </cell>
          <cell r="Q2864">
            <v>1</v>
          </cell>
          <cell r="R2864">
            <v>1</v>
          </cell>
          <cell r="V2864">
            <v>1</v>
          </cell>
          <cell r="W2864">
            <v>5</v>
          </cell>
          <cell r="Y2864">
            <v>5</v>
          </cell>
          <cell r="Z2864">
            <v>364</v>
          </cell>
          <cell r="AA2864">
            <v>1</v>
          </cell>
        </row>
        <row r="2865">
          <cell r="I2865">
            <v>3773</v>
          </cell>
          <cell r="J2865">
            <v>30293.0647728</v>
          </cell>
          <cell r="P2865">
            <v>8</v>
          </cell>
          <cell r="Q2865">
            <v>1</v>
          </cell>
          <cell r="R2865">
            <v>1</v>
          </cell>
          <cell r="V2865">
            <v>1</v>
          </cell>
          <cell r="W2865">
            <v>5</v>
          </cell>
          <cell r="Y2865">
            <v>1</v>
          </cell>
          <cell r="Z2865">
            <v>650</v>
          </cell>
          <cell r="AA2865">
            <v>1</v>
          </cell>
        </row>
        <row r="2866">
          <cell r="I2866">
            <v>3774</v>
          </cell>
          <cell r="J2866">
            <v>27504.078578600001</v>
          </cell>
          <cell r="P2866">
            <v>5</v>
          </cell>
          <cell r="Q2866">
            <v>1</v>
          </cell>
          <cell r="R2866">
            <v>1</v>
          </cell>
          <cell r="V2866">
            <v>1</v>
          </cell>
          <cell r="W2866">
            <v>5</v>
          </cell>
          <cell r="Y2866">
            <v>5</v>
          </cell>
          <cell r="Z2866">
            <v>156</v>
          </cell>
          <cell r="AA2866">
            <v>0.75</v>
          </cell>
        </row>
        <row r="2867">
          <cell r="I2867">
            <v>3775</v>
          </cell>
          <cell r="J2867">
            <v>37854.523270799997</v>
          </cell>
          <cell r="P2867">
            <v>1</v>
          </cell>
          <cell r="Q2867">
            <v>1</v>
          </cell>
          <cell r="R2867">
            <v>1</v>
          </cell>
          <cell r="V2867">
            <v>1</v>
          </cell>
          <cell r="W2867">
            <v>5</v>
          </cell>
          <cell r="Y2867">
            <v>1</v>
          </cell>
          <cell r="Z2867">
            <v>364</v>
          </cell>
          <cell r="AA2867">
            <v>1</v>
          </cell>
        </row>
        <row r="2868">
          <cell r="I2868">
            <v>3776</v>
          </cell>
          <cell r="J2868">
            <v>26330.6011899</v>
          </cell>
          <cell r="P2868">
            <v>2</v>
          </cell>
          <cell r="Q2868">
            <v>1</v>
          </cell>
          <cell r="R2868">
            <v>1</v>
          </cell>
          <cell r="V2868">
            <v>1</v>
          </cell>
          <cell r="W2868">
            <v>1</v>
          </cell>
          <cell r="Y2868">
            <v>1</v>
          </cell>
          <cell r="Z2868">
            <v>1014</v>
          </cell>
          <cell r="AA2868">
            <v>1</v>
          </cell>
        </row>
        <row r="2869">
          <cell r="I2869">
            <v>3777</v>
          </cell>
          <cell r="J2869">
            <v>35172.0560549</v>
          </cell>
          <cell r="P2869">
            <v>5</v>
          </cell>
          <cell r="Q2869">
            <v>1</v>
          </cell>
          <cell r="R2869">
            <v>1</v>
          </cell>
          <cell r="V2869">
            <v>1</v>
          </cell>
          <cell r="W2869">
            <v>5</v>
          </cell>
          <cell r="Y2869">
            <v>5</v>
          </cell>
          <cell r="Z2869">
            <v>156</v>
          </cell>
          <cell r="AA2869">
            <v>1</v>
          </cell>
        </row>
        <row r="2870">
          <cell r="I2870">
            <v>3778</v>
          </cell>
          <cell r="J2870">
            <v>22831.147039700001</v>
          </cell>
          <cell r="P2870">
            <v>1</v>
          </cell>
          <cell r="Q2870">
            <v>1</v>
          </cell>
          <cell r="R2870">
            <v>1</v>
          </cell>
          <cell r="V2870">
            <v>1</v>
          </cell>
          <cell r="W2870">
            <v>5</v>
          </cell>
          <cell r="Y2870">
            <v>2</v>
          </cell>
          <cell r="Z2870">
            <v>364</v>
          </cell>
          <cell r="AA2870">
            <v>1</v>
          </cell>
        </row>
        <row r="2871">
          <cell r="I2871">
            <v>3780</v>
          </cell>
          <cell r="J2871">
            <v>29098.220076900001</v>
          </cell>
          <cell r="P2871">
            <v>8</v>
          </cell>
          <cell r="Q2871">
            <v>1</v>
          </cell>
          <cell r="R2871">
            <v>1</v>
          </cell>
          <cell r="V2871">
            <v>1</v>
          </cell>
          <cell r="W2871">
            <v>5</v>
          </cell>
          <cell r="Y2871">
            <v>5</v>
          </cell>
          <cell r="Z2871">
            <v>31.2</v>
          </cell>
          <cell r="AA2871">
            <v>1</v>
          </cell>
        </row>
        <row r="2872">
          <cell r="I2872">
            <v>3782</v>
          </cell>
          <cell r="J2872">
            <v>26211.096204199999</v>
          </cell>
          <cell r="P2872">
            <v>1</v>
          </cell>
          <cell r="Q2872">
            <v>1</v>
          </cell>
          <cell r="R2872">
            <v>1</v>
          </cell>
          <cell r="V2872">
            <v>1</v>
          </cell>
          <cell r="W2872">
            <v>1</v>
          </cell>
          <cell r="Y2872">
            <v>1</v>
          </cell>
          <cell r="Z2872">
            <v>364</v>
          </cell>
          <cell r="AA2872">
            <v>1</v>
          </cell>
        </row>
        <row r="2873">
          <cell r="I2873">
            <v>3783</v>
          </cell>
          <cell r="J2873">
            <v>26873.502478400002</v>
          </cell>
          <cell r="P2873">
            <v>3</v>
          </cell>
          <cell r="Q2873">
            <v>1</v>
          </cell>
          <cell r="R2873">
            <v>1</v>
          </cell>
          <cell r="V2873">
            <v>1</v>
          </cell>
          <cell r="W2873">
            <v>1</v>
          </cell>
          <cell r="Y2873">
            <v>1</v>
          </cell>
          <cell r="Z2873">
            <v>156</v>
          </cell>
          <cell r="AA2873">
            <v>1</v>
          </cell>
        </row>
        <row r="2874">
          <cell r="I2874">
            <v>3785</v>
          </cell>
          <cell r="J2874">
            <v>30842.501128299999</v>
          </cell>
          <cell r="P2874">
            <v>5</v>
          </cell>
          <cell r="Q2874">
            <v>1</v>
          </cell>
          <cell r="R2874">
            <v>1</v>
          </cell>
          <cell r="V2874">
            <v>1</v>
          </cell>
          <cell r="W2874">
            <v>1</v>
          </cell>
          <cell r="Y2874">
            <v>1</v>
          </cell>
          <cell r="Z2874">
            <v>156</v>
          </cell>
          <cell r="AA2874">
            <v>1</v>
          </cell>
        </row>
        <row r="2875">
          <cell r="I2875">
            <v>3786</v>
          </cell>
          <cell r="J2875">
            <v>26234.669336899999</v>
          </cell>
          <cell r="P2875">
            <v>7</v>
          </cell>
          <cell r="Q2875">
            <v>1</v>
          </cell>
          <cell r="R2875">
            <v>1</v>
          </cell>
          <cell r="V2875">
            <v>1</v>
          </cell>
          <cell r="W2875">
            <v>5</v>
          </cell>
          <cell r="Y2875">
            <v>5</v>
          </cell>
          <cell r="Z2875">
            <v>156</v>
          </cell>
          <cell r="AA2875">
            <v>1</v>
          </cell>
        </row>
        <row r="2876">
          <cell r="I2876">
            <v>3790</v>
          </cell>
          <cell r="J2876">
            <v>18758.621621599999</v>
          </cell>
          <cell r="P2876">
            <v>5</v>
          </cell>
          <cell r="Q2876">
            <v>1</v>
          </cell>
          <cell r="R2876">
            <v>1</v>
          </cell>
          <cell r="V2876">
            <v>1</v>
          </cell>
          <cell r="W2876">
            <v>5</v>
          </cell>
          <cell r="Y2876">
            <v>1</v>
          </cell>
          <cell r="Z2876">
            <v>156</v>
          </cell>
          <cell r="AA2876">
            <v>1</v>
          </cell>
        </row>
        <row r="2877">
          <cell r="I2877">
            <v>3791</v>
          </cell>
          <cell r="J2877">
            <v>30510.476778200002</v>
          </cell>
          <cell r="P2877">
            <v>9</v>
          </cell>
          <cell r="Q2877">
            <v>1</v>
          </cell>
          <cell r="R2877">
            <v>1</v>
          </cell>
          <cell r="V2877">
            <v>1</v>
          </cell>
          <cell r="W2877">
            <v>5</v>
          </cell>
          <cell r="Y2877">
            <v>5</v>
          </cell>
          <cell r="Z2877">
            <v>364</v>
          </cell>
          <cell r="AA2877">
            <v>1</v>
          </cell>
        </row>
        <row r="2878">
          <cell r="I2878">
            <v>3792</v>
          </cell>
          <cell r="J2878">
            <v>21186.3587745</v>
          </cell>
          <cell r="P2878">
            <v>5</v>
          </cell>
          <cell r="Q2878">
            <v>1</v>
          </cell>
          <cell r="R2878">
            <v>1</v>
          </cell>
          <cell r="V2878">
            <v>1</v>
          </cell>
          <cell r="W2878">
            <v>5</v>
          </cell>
          <cell r="Y2878">
            <v>5</v>
          </cell>
          <cell r="Z2878">
            <v>156</v>
          </cell>
          <cell r="AA2878">
            <v>1</v>
          </cell>
        </row>
        <row r="2879">
          <cell r="I2879">
            <v>3794</v>
          </cell>
          <cell r="J2879">
            <v>21497.309577100001</v>
          </cell>
          <cell r="P2879">
            <v>6</v>
          </cell>
          <cell r="Q2879">
            <v>1</v>
          </cell>
          <cell r="R2879">
            <v>1</v>
          </cell>
          <cell r="V2879">
            <v>0</v>
          </cell>
          <cell r="W2879">
            <v>99</v>
          </cell>
          <cell r="Y2879">
            <v>1</v>
          </cell>
          <cell r="Z2879">
            <v>364</v>
          </cell>
          <cell r="AA2879">
            <v>0</v>
          </cell>
        </row>
        <row r="2880">
          <cell r="I2880">
            <v>3795</v>
          </cell>
          <cell r="J2880">
            <v>40155.090178999999</v>
          </cell>
          <cell r="P2880">
            <v>6</v>
          </cell>
          <cell r="Q2880">
            <v>1</v>
          </cell>
          <cell r="R2880">
            <v>1</v>
          </cell>
          <cell r="V2880">
            <v>1</v>
          </cell>
          <cell r="W2880">
            <v>5</v>
          </cell>
          <cell r="Y2880">
            <v>5</v>
          </cell>
          <cell r="Z2880">
            <v>364</v>
          </cell>
          <cell r="AA2880">
            <v>1</v>
          </cell>
        </row>
        <row r="2881">
          <cell r="I2881">
            <v>3796</v>
          </cell>
          <cell r="J2881">
            <v>29903.426942999999</v>
          </cell>
          <cell r="P2881">
            <v>9</v>
          </cell>
          <cell r="Q2881">
            <v>1</v>
          </cell>
          <cell r="R2881">
            <v>1</v>
          </cell>
          <cell r="V2881">
            <v>1</v>
          </cell>
          <cell r="W2881">
            <v>5</v>
          </cell>
          <cell r="Y2881">
            <v>5</v>
          </cell>
          <cell r="Z2881">
            <v>156</v>
          </cell>
          <cell r="AA2881">
            <v>1</v>
          </cell>
        </row>
        <row r="2882">
          <cell r="I2882">
            <v>3798</v>
          </cell>
          <cell r="J2882">
            <v>22464.6060282</v>
          </cell>
          <cell r="P2882">
            <v>7</v>
          </cell>
          <cell r="Q2882">
            <v>1</v>
          </cell>
          <cell r="R2882">
            <v>1</v>
          </cell>
          <cell r="V2882">
            <v>1</v>
          </cell>
          <cell r="W2882">
            <v>5</v>
          </cell>
          <cell r="Y2882">
            <v>1</v>
          </cell>
          <cell r="Z2882">
            <v>364</v>
          </cell>
          <cell r="AA2882">
            <v>1</v>
          </cell>
        </row>
        <row r="2883">
          <cell r="I2883">
            <v>3800</v>
          </cell>
          <cell r="J2883">
            <v>52058.456081800003</v>
          </cell>
          <cell r="P2883">
            <v>10</v>
          </cell>
          <cell r="Q2883">
            <v>1</v>
          </cell>
          <cell r="R2883">
            <v>1</v>
          </cell>
          <cell r="V2883">
            <v>1</v>
          </cell>
          <cell r="W2883">
            <v>5</v>
          </cell>
          <cell r="Y2883">
            <v>5</v>
          </cell>
          <cell r="Z2883">
            <v>156</v>
          </cell>
          <cell r="AA2883">
            <v>1</v>
          </cell>
        </row>
        <row r="2884">
          <cell r="I2884">
            <v>3801</v>
          </cell>
          <cell r="J2884">
            <v>23671.202650399999</v>
          </cell>
          <cell r="P2884">
            <v>9</v>
          </cell>
          <cell r="Q2884">
            <v>1</v>
          </cell>
          <cell r="R2884">
            <v>1</v>
          </cell>
          <cell r="V2884">
            <v>1</v>
          </cell>
          <cell r="W2884">
            <v>5</v>
          </cell>
          <cell r="Y2884">
            <v>2</v>
          </cell>
          <cell r="Z2884">
            <v>364</v>
          </cell>
          <cell r="AA2884">
            <v>1</v>
          </cell>
        </row>
        <row r="2885">
          <cell r="I2885">
            <v>3802</v>
          </cell>
          <cell r="J2885">
            <v>31113.3023478</v>
          </cell>
          <cell r="P2885">
            <v>2</v>
          </cell>
          <cell r="Q2885">
            <v>1</v>
          </cell>
          <cell r="R2885">
            <v>1</v>
          </cell>
          <cell r="V2885">
            <v>1</v>
          </cell>
          <cell r="W2885">
            <v>5</v>
          </cell>
          <cell r="Y2885">
            <v>1</v>
          </cell>
          <cell r="Z2885">
            <v>156</v>
          </cell>
          <cell r="AA2885">
            <v>1</v>
          </cell>
        </row>
        <row r="2886">
          <cell r="I2886">
            <v>3804</v>
          </cell>
          <cell r="J2886">
            <v>46432.247746100002</v>
          </cell>
          <cell r="P2886">
            <v>10</v>
          </cell>
          <cell r="Q2886">
            <v>1</v>
          </cell>
          <cell r="R2886">
            <v>1</v>
          </cell>
          <cell r="V2886">
            <v>1</v>
          </cell>
          <cell r="W2886">
            <v>5</v>
          </cell>
          <cell r="Y2886">
            <v>5</v>
          </cell>
          <cell r="Z2886">
            <v>650</v>
          </cell>
          <cell r="AA2886">
            <v>1</v>
          </cell>
        </row>
        <row r="2887">
          <cell r="I2887">
            <v>3805</v>
          </cell>
          <cell r="J2887">
            <v>31498.272012500001</v>
          </cell>
          <cell r="P2887">
            <v>3</v>
          </cell>
          <cell r="Q2887">
            <v>1</v>
          </cell>
          <cell r="R2887">
            <v>1</v>
          </cell>
          <cell r="V2887">
            <v>1</v>
          </cell>
          <cell r="W2887">
            <v>5</v>
          </cell>
          <cell r="Y2887">
            <v>1</v>
          </cell>
          <cell r="Z2887">
            <v>364</v>
          </cell>
          <cell r="AA2887">
            <v>1</v>
          </cell>
        </row>
        <row r="2888">
          <cell r="I2888">
            <v>3806</v>
          </cell>
          <cell r="J2888">
            <v>25677.965246700001</v>
          </cell>
          <cell r="P2888">
            <v>13</v>
          </cell>
          <cell r="Q2888">
            <v>1</v>
          </cell>
          <cell r="R2888">
            <v>1</v>
          </cell>
          <cell r="V2888">
            <v>1</v>
          </cell>
          <cell r="W2888">
            <v>1</v>
          </cell>
          <cell r="Y2888">
            <v>1</v>
          </cell>
          <cell r="Z2888">
            <v>1014</v>
          </cell>
          <cell r="AA2888">
            <v>1</v>
          </cell>
        </row>
        <row r="2889">
          <cell r="I2889">
            <v>3807</v>
          </cell>
          <cell r="J2889">
            <v>20537.7278816</v>
          </cell>
          <cell r="P2889">
            <v>8</v>
          </cell>
          <cell r="Q2889">
            <v>1</v>
          </cell>
          <cell r="R2889">
            <v>1</v>
          </cell>
          <cell r="V2889">
            <v>1</v>
          </cell>
          <cell r="W2889">
            <v>5</v>
          </cell>
          <cell r="Y2889">
            <v>1</v>
          </cell>
          <cell r="Z2889">
            <v>156</v>
          </cell>
          <cell r="AA2889">
            <v>1</v>
          </cell>
        </row>
        <row r="2890">
          <cell r="I2890">
            <v>3808</v>
          </cell>
          <cell r="J2890">
            <v>28226.507765499999</v>
          </cell>
          <cell r="P2890">
            <v>6</v>
          </cell>
          <cell r="Q2890">
            <v>1</v>
          </cell>
          <cell r="R2890">
            <v>1</v>
          </cell>
          <cell r="V2890">
            <v>1</v>
          </cell>
          <cell r="W2890">
            <v>5</v>
          </cell>
          <cell r="Y2890">
            <v>1</v>
          </cell>
          <cell r="Z2890">
            <v>364</v>
          </cell>
          <cell r="AA2890">
            <v>1</v>
          </cell>
        </row>
        <row r="2891">
          <cell r="I2891">
            <v>3810</v>
          </cell>
          <cell r="J2891">
            <v>13438.948675899999</v>
          </cell>
          <cell r="P2891">
            <v>9</v>
          </cell>
          <cell r="Q2891">
            <v>1</v>
          </cell>
          <cell r="R2891">
            <v>1</v>
          </cell>
          <cell r="V2891">
            <v>1</v>
          </cell>
          <cell r="W2891">
            <v>5</v>
          </cell>
          <cell r="Y2891">
            <v>5</v>
          </cell>
          <cell r="Z2891">
            <v>364</v>
          </cell>
          <cell r="AA2891">
            <v>1</v>
          </cell>
        </row>
        <row r="2892">
          <cell r="I2892">
            <v>3813</v>
          </cell>
          <cell r="J2892">
            <v>30031.822897499998</v>
          </cell>
          <cell r="P2892">
            <v>4</v>
          </cell>
          <cell r="Q2892">
            <v>1</v>
          </cell>
          <cell r="R2892">
            <v>1</v>
          </cell>
          <cell r="V2892">
            <v>1</v>
          </cell>
          <cell r="W2892">
            <v>5</v>
          </cell>
          <cell r="Y2892">
            <v>5</v>
          </cell>
          <cell r="Z2892">
            <v>156</v>
          </cell>
          <cell r="AA2892">
            <v>1</v>
          </cell>
        </row>
        <row r="2893">
          <cell r="I2893">
            <v>3814</v>
          </cell>
          <cell r="J2893">
            <v>3186.1899696</v>
          </cell>
          <cell r="P2893">
            <v>1</v>
          </cell>
          <cell r="Q2893">
            <v>1</v>
          </cell>
          <cell r="R2893">
            <v>1</v>
          </cell>
          <cell r="V2893">
            <v>1</v>
          </cell>
          <cell r="W2893">
            <v>5</v>
          </cell>
          <cell r="Y2893">
            <v>5</v>
          </cell>
          <cell r="Z2893">
            <v>156</v>
          </cell>
          <cell r="AA2893">
            <v>1</v>
          </cell>
        </row>
        <row r="2894">
          <cell r="I2894">
            <v>3815</v>
          </cell>
          <cell r="J2894">
            <v>29411.9745769</v>
          </cell>
          <cell r="P2894">
            <v>2</v>
          </cell>
          <cell r="Q2894">
            <v>1</v>
          </cell>
          <cell r="R2894">
            <v>1</v>
          </cell>
          <cell r="V2894">
            <v>1</v>
          </cell>
          <cell r="W2894">
            <v>1</v>
          </cell>
          <cell r="Y2894">
            <v>1</v>
          </cell>
          <cell r="Z2894">
            <v>364</v>
          </cell>
          <cell r="AA2894">
            <v>1</v>
          </cell>
        </row>
        <row r="2895">
          <cell r="I2895">
            <v>3816</v>
          </cell>
          <cell r="J2895">
            <v>25955.156549700001</v>
          </cell>
          <cell r="P2895">
            <v>3</v>
          </cell>
          <cell r="Q2895">
            <v>1</v>
          </cell>
          <cell r="R2895">
            <v>1</v>
          </cell>
          <cell r="V2895">
            <v>0</v>
          </cell>
          <cell r="W2895">
            <v>99</v>
          </cell>
          <cell r="Y2895">
            <v>1</v>
          </cell>
          <cell r="Z2895">
            <v>156</v>
          </cell>
          <cell r="AA2895">
            <v>0</v>
          </cell>
        </row>
        <row r="2896">
          <cell r="I2896">
            <v>3818</v>
          </cell>
          <cell r="J2896">
            <v>35095.156236299998</v>
          </cell>
          <cell r="P2896">
            <v>2</v>
          </cell>
          <cell r="Q2896">
            <v>1</v>
          </cell>
          <cell r="R2896">
            <v>1</v>
          </cell>
          <cell r="V2896">
            <v>1</v>
          </cell>
          <cell r="W2896">
            <v>5</v>
          </cell>
          <cell r="Y2896">
            <v>1</v>
          </cell>
          <cell r="Z2896">
            <v>31.2</v>
          </cell>
          <cell r="AA2896">
            <v>1</v>
          </cell>
        </row>
        <row r="2897">
          <cell r="I2897">
            <v>3819</v>
          </cell>
          <cell r="J2897">
            <v>28252.941146100002</v>
          </cell>
          <cell r="P2897">
            <v>7</v>
          </cell>
          <cell r="Q2897">
            <v>1</v>
          </cell>
          <cell r="R2897">
            <v>1</v>
          </cell>
          <cell r="V2897">
            <v>1</v>
          </cell>
          <cell r="W2897">
            <v>5</v>
          </cell>
          <cell r="Y2897">
            <v>1</v>
          </cell>
          <cell r="Z2897">
            <v>156</v>
          </cell>
          <cell r="AA2897">
            <v>1</v>
          </cell>
        </row>
        <row r="2898">
          <cell r="I2898">
            <v>3820</v>
          </cell>
          <cell r="J2898">
            <v>22667.162244499999</v>
          </cell>
          <cell r="P2898">
            <v>9</v>
          </cell>
          <cell r="Q2898">
            <v>1</v>
          </cell>
          <cell r="R2898">
            <v>1</v>
          </cell>
          <cell r="V2898">
            <v>1</v>
          </cell>
          <cell r="W2898">
            <v>5</v>
          </cell>
          <cell r="Y2898">
            <v>1</v>
          </cell>
          <cell r="Z2898">
            <v>364</v>
          </cell>
          <cell r="AA2898">
            <v>1</v>
          </cell>
        </row>
        <row r="2899">
          <cell r="I2899">
            <v>3821</v>
          </cell>
          <cell r="J2899">
            <v>8521.2450551000002</v>
          </cell>
          <cell r="P2899">
            <v>3</v>
          </cell>
          <cell r="Q2899">
            <v>1</v>
          </cell>
          <cell r="R2899">
            <v>1</v>
          </cell>
          <cell r="V2899">
            <v>1</v>
          </cell>
          <cell r="W2899">
            <v>5</v>
          </cell>
          <cell r="Y2899">
            <v>1</v>
          </cell>
          <cell r="Z2899">
            <v>31.2</v>
          </cell>
          <cell r="AA2899">
            <v>0.75</v>
          </cell>
        </row>
        <row r="2900">
          <cell r="I2900">
            <v>3822</v>
          </cell>
          <cell r="J2900">
            <v>25677.965246700001</v>
          </cell>
          <cell r="P2900">
            <v>3</v>
          </cell>
          <cell r="Q2900">
            <v>1</v>
          </cell>
          <cell r="R2900">
            <v>1</v>
          </cell>
          <cell r="V2900">
            <v>1</v>
          </cell>
          <cell r="W2900">
            <v>5</v>
          </cell>
          <cell r="Y2900">
            <v>1</v>
          </cell>
          <cell r="Z2900">
            <v>156</v>
          </cell>
          <cell r="AA2900">
            <v>1</v>
          </cell>
        </row>
        <row r="2901">
          <cell r="I2901">
            <v>3823</v>
          </cell>
          <cell r="J2901">
            <v>40131.307981999998</v>
          </cell>
          <cell r="P2901">
            <v>3</v>
          </cell>
          <cell r="Q2901">
            <v>1</v>
          </cell>
          <cell r="R2901">
            <v>1</v>
          </cell>
          <cell r="V2901">
            <v>1</v>
          </cell>
          <cell r="W2901">
            <v>5</v>
          </cell>
          <cell r="Y2901">
            <v>5</v>
          </cell>
          <cell r="Z2901">
            <v>364</v>
          </cell>
          <cell r="AA2901">
            <v>1</v>
          </cell>
        </row>
        <row r="2902">
          <cell r="I2902">
            <v>3824</v>
          </cell>
          <cell r="J2902">
            <v>19093.404504499998</v>
          </cell>
          <cell r="P2902">
            <v>3</v>
          </cell>
          <cell r="Q2902">
            <v>1</v>
          </cell>
          <cell r="R2902">
            <v>1</v>
          </cell>
          <cell r="V2902">
            <v>1</v>
          </cell>
          <cell r="W2902">
            <v>5</v>
          </cell>
          <cell r="Y2902">
            <v>5</v>
          </cell>
          <cell r="Z2902">
            <v>364</v>
          </cell>
          <cell r="AA2902">
            <v>1</v>
          </cell>
        </row>
        <row r="2903">
          <cell r="I2903">
            <v>3826</v>
          </cell>
          <cell r="J2903">
            <v>27565.842227000001</v>
          </cell>
          <cell r="P2903">
            <v>6</v>
          </cell>
          <cell r="Q2903">
            <v>1</v>
          </cell>
          <cell r="R2903">
            <v>1</v>
          </cell>
          <cell r="V2903">
            <v>1</v>
          </cell>
          <cell r="W2903">
            <v>1</v>
          </cell>
          <cell r="Y2903">
            <v>1</v>
          </cell>
          <cell r="Z2903">
            <v>156</v>
          </cell>
          <cell r="AA2903">
            <v>1</v>
          </cell>
        </row>
        <row r="2904">
          <cell r="I2904">
            <v>3828</v>
          </cell>
          <cell r="J2904">
            <v>43889.417645699999</v>
          </cell>
          <cell r="P2904">
            <v>7</v>
          </cell>
          <cell r="Q2904">
            <v>1</v>
          </cell>
          <cell r="R2904">
            <v>1</v>
          </cell>
          <cell r="V2904">
            <v>1</v>
          </cell>
          <cell r="W2904">
            <v>1</v>
          </cell>
          <cell r="Y2904">
            <v>1</v>
          </cell>
          <cell r="Z2904">
            <v>364</v>
          </cell>
          <cell r="AA2904">
            <v>1</v>
          </cell>
        </row>
        <row r="2905">
          <cell r="I2905">
            <v>3829</v>
          </cell>
          <cell r="J2905">
            <v>5675.9686502000004</v>
          </cell>
          <cell r="P2905">
            <v>4</v>
          </cell>
          <cell r="Q2905">
            <v>1</v>
          </cell>
          <cell r="R2905">
            <v>1</v>
          </cell>
          <cell r="V2905">
            <v>1</v>
          </cell>
          <cell r="W2905">
            <v>1</v>
          </cell>
          <cell r="Y2905">
            <v>1</v>
          </cell>
          <cell r="Z2905">
            <v>156</v>
          </cell>
          <cell r="AA2905">
            <v>1</v>
          </cell>
        </row>
        <row r="2906">
          <cell r="I2906">
            <v>3831</v>
          </cell>
          <cell r="J2906">
            <v>26216.8436979</v>
          </cell>
          <cell r="P2906">
            <v>1</v>
          </cell>
          <cell r="Q2906">
            <v>1</v>
          </cell>
          <cell r="R2906">
            <v>1</v>
          </cell>
          <cell r="V2906">
            <v>1</v>
          </cell>
          <cell r="W2906">
            <v>5</v>
          </cell>
          <cell r="Y2906">
            <v>1</v>
          </cell>
          <cell r="Z2906">
            <v>364</v>
          </cell>
          <cell r="AA2906">
            <v>1</v>
          </cell>
        </row>
        <row r="2907">
          <cell r="I2907">
            <v>3832</v>
          </cell>
          <cell r="J2907">
            <v>28531.0724964</v>
          </cell>
          <cell r="P2907">
            <v>7</v>
          </cell>
          <cell r="Q2907">
            <v>1</v>
          </cell>
          <cell r="R2907">
            <v>1</v>
          </cell>
          <cell r="V2907">
            <v>1</v>
          </cell>
          <cell r="W2907">
            <v>5</v>
          </cell>
          <cell r="Y2907">
            <v>5</v>
          </cell>
          <cell r="Z2907">
            <v>156</v>
          </cell>
          <cell r="AA2907">
            <v>1</v>
          </cell>
        </row>
        <row r="2908">
          <cell r="I2908">
            <v>3833</v>
          </cell>
          <cell r="J2908">
            <v>20347.234062899999</v>
          </cell>
          <cell r="P2908">
            <v>1</v>
          </cell>
          <cell r="Q2908">
            <v>1</v>
          </cell>
          <cell r="R2908">
            <v>1</v>
          </cell>
          <cell r="V2908">
            <v>1</v>
          </cell>
          <cell r="W2908">
            <v>5</v>
          </cell>
          <cell r="Y2908">
            <v>5</v>
          </cell>
          <cell r="Z2908">
            <v>364</v>
          </cell>
          <cell r="AA2908">
            <v>1</v>
          </cell>
        </row>
        <row r="2909">
          <cell r="I2909">
            <v>3834</v>
          </cell>
          <cell r="J2909">
            <v>24934.813869099999</v>
          </cell>
          <cell r="P2909">
            <v>3</v>
          </cell>
          <cell r="Q2909">
            <v>1</v>
          </cell>
          <cell r="R2909">
            <v>1</v>
          </cell>
          <cell r="V2909">
            <v>1</v>
          </cell>
          <cell r="W2909">
            <v>5</v>
          </cell>
          <cell r="Y2909">
            <v>1</v>
          </cell>
          <cell r="Z2909">
            <v>364</v>
          </cell>
          <cell r="AA2909">
            <v>1</v>
          </cell>
        </row>
        <row r="2910">
          <cell r="I2910">
            <v>3835</v>
          </cell>
          <cell r="J2910">
            <v>29578.177977399999</v>
          </cell>
          <cell r="P2910">
            <v>1</v>
          </cell>
          <cell r="Q2910">
            <v>1</v>
          </cell>
          <cell r="R2910">
            <v>1</v>
          </cell>
          <cell r="V2910">
            <v>1</v>
          </cell>
          <cell r="W2910">
            <v>5</v>
          </cell>
          <cell r="Y2910">
            <v>3</v>
          </cell>
          <cell r="Z2910">
            <v>364</v>
          </cell>
          <cell r="AA2910">
            <v>1</v>
          </cell>
        </row>
        <row r="2911">
          <cell r="I2911">
            <v>3836</v>
          </cell>
          <cell r="J2911">
            <v>35757.6686701</v>
          </cell>
          <cell r="P2911">
            <v>4</v>
          </cell>
          <cell r="Q2911">
            <v>1</v>
          </cell>
          <cell r="R2911">
            <v>1</v>
          </cell>
          <cell r="V2911">
            <v>1</v>
          </cell>
          <cell r="W2911">
            <v>5</v>
          </cell>
          <cell r="Y2911">
            <v>1</v>
          </cell>
          <cell r="Z2911">
            <v>156</v>
          </cell>
          <cell r="AA2911">
            <v>1</v>
          </cell>
        </row>
        <row r="2912">
          <cell r="I2912">
            <v>3837</v>
          </cell>
          <cell r="J2912">
            <v>35909.563832100001</v>
          </cell>
          <cell r="P2912">
            <v>9</v>
          </cell>
          <cell r="Q2912">
            <v>1</v>
          </cell>
          <cell r="R2912">
            <v>1</v>
          </cell>
          <cell r="V2912">
            <v>1</v>
          </cell>
          <cell r="W2912">
            <v>5</v>
          </cell>
          <cell r="Y2912">
            <v>5</v>
          </cell>
          <cell r="Z2912">
            <v>364</v>
          </cell>
          <cell r="AA2912">
            <v>1</v>
          </cell>
        </row>
        <row r="2913">
          <cell r="I2913">
            <v>3838</v>
          </cell>
          <cell r="J2913">
            <v>38238.097092399999</v>
          </cell>
          <cell r="P2913">
            <v>3</v>
          </cell>
          <cell r="Q2913">
            <v>1</v>
          </cell>
          <cell r="R2913">
            <v>1</v>
          </cell>
          <cell r="V2913">
            <v>1</v>
          </cell>
          <cell r="W2913">
            <v>5</v>
          </cell>
          <cell r="Y2913">
            <v>5</v>
          </cell>
          <cell r="Z2913">
            <v>31.2</v>
          </cell>
          <cell r="AA2913">
            <v>1</v>
          </cell>
        </row>
        <row r="2914">
          <cell r="I2914">
            <v>3839</v>
          </cell>
          <cell r="J2914">
            <v>31433.2326613</v>
          </cell>
          <cell r="P2914">
            <v>8</v>
          </cell>
          <cell r="Q2914">
            <v>1</v>
          </cell>
          <cell r="R2914">
            <v>1</v>
          </cell>
          <cell r="V2914">
            <v>0</v>
          </cell>
          <cell r="W2914">
            <v>99</v>
          </cell>
          <cell r="Y2914">
            <v>5</v>
          </cell>
          <cell r="Z2914">
            <v>156</v>
          </cell>
          <cell r="AA2914">
            <v>0</v>
          </cell>
        </row>
        <row r="2915">
          <cell r="I2915">
            <v>3840</v>
          </cell>
          <cell r="J2915">
            <v>23978.8039274</v>
          </cell>
          <cell r="P2915">
            <v>3</v>
          </cell>
          <cell r="Q2915">
            <v>1</v>
          </cell>
          <cell r="R2915">
            <v>1</v>
          </cell>
          <cell r="V2915">
            <v>1</v>
          </cell>
          <cell r="W2915">
            <v>5</v>
          </cell>
          <cell r="Y2915">
            <v>5</v>
          </cell>
          <cell r="Z2915">
            <v>156</v>
          </cell>
          <cell r="AA2915">
            <v>0.75</v>
          </cell>
        </row>
        <row r="2916">
          <cell r="I2916">
            <v>3841</v>
          </cell>
          <cell r="J2916">
            <v>22830.898275200001</v>
          </cell>
          <cell r="P2916">
            <v>1</v>
          </cell>
          <cell r="Q2916">
            <v>1</v>
          </cell>
          <cell r="R2916">
            <v>1</v>
          </cell>
          <cell r="V2916">
            <v>1</v>
          </cell>
          <cell r="W2916">
            <v>5</v>
          </cell>
          <cell r="Y2916">
            <v>5</v>
          </cell>
          <cell r="Z2916">
            <v>156</v>
          </cell>
          <cell r="AA2916">
            <v>1</v>
          </cell>
        </row>
        <row r="2917">
          <cell r="I2917">
            <v>3842</v>
          </cell>
          <cell r="J2917">
            <v>30416.216197999998</v>
          </cell>
          <cell r="P2917">
            <v>6</v>
          </cell>
          <cell r="Q2917">
            <v>1</v>
          </cell>
          <cell r="R2917">
            <v>1</v>
          </cell>
          <cell r="V2917">
            <v>1</v>
          </cell>
          <cell r="W2917">
            <v>5</v>
          </cell>
          <cell r="Y2917">
            <v>5</v>
          </cell>
          <cell r="Z2917">
            <v>156</v>
          </cell>
          <cell r="AA2917">
            <v>1</v>
          </cell>
        </row>
        <row r="2918">
          <cell r="I2918">
            <v>3843</v>
          </cell>
          <cell r="J2918">
            <v>33139.637781600002</v>
          </cell>
          <cell r="P2918">
            <v>6</v>
          </cell>
          <cell r="Q2918">
            <v>1</v>
          </cell>
          <cell r="R2918">
            <v>1</v>
          </cell>
          <cell r="V2918">
            <v>1</v>
          </cell>
          <cell r="W2918">
            <v>5</v>
          </cell>
          <cell r="Y2918">
            <v>5</v>
          </cell>
          <cell r="Z2918">
            <v>156</v>
          </cell>
          <cell r="AA2918">
            <v>1</v>
          </cell>
        </row>
        <row r="2919">
          <cell r="I2919">
            <v>3844</v>
          </cell>
          <cell r="J2919">
            <v>22431.161306900001</v>
          </cell>
          <cell r="P2919">
            <v>8</v>
          </cell>
          <cell r="Q2919">
            <v>1</v>
          </cell>
          <cell r="R2919">
            <v>1</v>
          </cell>
          <cell r="V2919">
            <v>0</v>
          </cell>
          <cell r="W2919">
            <v>99</v>
          </cell>
          <cell r="Y2919">
            <v>5</v>
          </cell>
          <cell r="Z2919">
            <v>650</v>
          </cell>
          <cell r="AA2919">
            <v>0</v>
          </cell>
        </row>
        <row r="2920">
          <cell r="I2920">
            <v>3845</v>
          </cell>
          <cell r="J2920">
            <v>4298.3822203</v>
          </cell>
          <cell r="P2920">
            <v>9</v>
          </cell>
          <cell r="Q2920">
            <v>1</v>
          </cell>
          <cell r="R2920">
            <v>1</v>
          </cell>
          <cell r="V2920">
            <v>1</v>
          </cell>
          <cell r="W2920">
            <v>5</v>
          </cell>
          <cell r="Y2920">
            <v>5</v>
          </cell>
          <cell r="Z2920">
            <v>156</v>
          </cell>
          <cell r="AA2920">
            <v>1</v>
          </cell>
        </row>
        <row r="2921">
          <cell r="I2921">
            <v>3846</v>
          </cell>
          <cell r="J2921">
            <v>35910.489060799999</v>
          </cell>
          <cell r="P2921">
            <v>5</v>
          </cell>
          <cell r="Q2921">
            <v>1</v>
          </cell>
          <cell r="R2921">
            <v>1</v>
          </cell>
          <cell r="V2921">
            <v>1</v>
          </cell>
          <cell r="W2921">
            <v>5</v>
          </cell>
          <cell r="Y2921">
            <v>1</v>
          </cell>
          <cell r="Z2921">
            <v>156</v>
          </cell>
          <cell r="AA2921">
            <v>1</v>
          </cell>
        </row>
        <row r="2922">
          <cell r="I2922">
            <v>3847</v>
          </cell>
          <cell r="J2922">
            <v>34104.489589600002</v>
          </cell>
          <cell r="P2922">
            <v>13</v>
          </cell>
          <cell r="Q2922">
            <v>1</v>
          </cell>
          <cell r="R2922">
            <v>1</v>
          </cell>
          <cell r="V2922">
            <v>1</v>
          </cell>
          <cell r="W2922">
            <v>5</v>
          </cell>
          <cell r="Y2922">
            <v>5</v>
          </cell>
          <cell r="Z2922">
            <v>364</v>
          </cell>
          <cell r="AA2922">
            <v>1</v>
          </cell>
        </row>
        <row r="2923">
          <cell r="I2923">
            <v>3848</v>
          </cell>
          <cell r="J2923">
            <v>4635.3388256999997</v>
          </cell>
          <cell r="P2923">
            <v>3</v>
          </cell>
          <cell r="Q2923">
            <v>1</v>
          </cell>
          <cell r="R2923">
            <v>1</v>
          </cell>
          <cell r="V2923">
            <v>1</v>
          </cell>
          <cell r="W2923">
            <v>1</v>
          </cell>
          <cell r="Y2923">
            <v>3</v>
          </cell>
          <cell r="Z2923">
            <v>650</v>
          </cell>
          <cell r="AA2923">
            <v>1</v>
          </cell>
        </row>
        <row r="2924">
          <cell r="I2924">
            <v>3849</v>
          </cell>
          <cell r="J2924">
            <v>29820.062832799998</v>
          </cell>
          <cell r="P2924">
            <v>3</v>
          </cell>
          <cell r="Q2924">
            <v>1</v>
          </cell>
          <cell r="R2924">
            <v>1</v>
          </cell>
          <cell r="V2924">
            <v>1</v>
          </cell>
          <cell r="W2924">
            <v>1</v>
          </cell>
          <cell r="Y2924">
            <v>1</v>
          </cell>
          <cell r="Z2924">
            <v>31.2</v>
          </cell>
          <cell r="AA2924">
            <v>1</v>
          </cell>
        </row>
        <row r="2925">
          <cell r="I2925">
            <v>3850</v>
          </cell>
          <cell r="J2925">
            <v>13303.094469</v>
          </cell>
          <cell r="P2925">
            <v>4</v>
          </cell>
          <cell r="Q2925">
            <v>1</v>
          </cell>
          <cell r="R2925">
            <v>1</v>
          </cell>
          <cell r="V2925">
            <v>1</v>
          </cell>
          <cell r="W2925">
            <v>5</v>
          </cell>
          <cell r="Y2925">
            <v>3</v>
          </cell>
          <cell r="Z2925">
            <v>364</v>
          </cell>
          <cell r="AA2925">
            <v>1</v>
          </cell>
        </row>
        <row r="2926">
          <cell r="I2926">
            <v>3851</v>
          </cell>
          <cell r="J2926">
            <v>26873.502478400002</v>
          </cell>
          <cell r="P2926">
            <v>1</v>
          </cell>
          <cell r="Q2926">
            <v>1</v>
          </cell>
          <cell r="R2926">
            <v>1</v>
          </cell>
          <cell r="V2926">
            <v>1</v>
          </cell>
          <cell r="W2926">
            <v>5</v>
          </cell>
          <cell r="Y2926">
            <v>1</v>
          </cell>
          <cell r="Z2926">
            <v>364</v>
          </cell>
          <cell r="AA2926">
            <v>1</v>
          </cell>
        </row>
        <row r="2927">
          <cell r="I2927">
            <v>3852</v>
          </cell>
          <cell r="J2927">
            <v>34572.066300400002</v>
          </cell>
          <cell r="P2927">
            <v>3</v>
          </cell>
          <cell r="Q2927">
            <v>1</v>
          </cell>
          <cell r="R2927">
            <v>1</v>
          </cell>
          <cell r="V2927">
            <v>1</v>
          </cell>
          <cell r="W2927">
            <v>1</v>
          </cell>
          <cell r="Y2927">
            <v>1</v>
          </cell>
          <cell r="Z2927">
            <v>364</v>
          </cell>
          <cell r="AA2927">
            <v>0.75</v>
          </cell>
        </row>
        <row r="2928">
          <cell r="I2928">
            <v>3853</v>
          </cell>
          <cell r="J2928">
            <v>4027.0055496</v>
          </cell>
          <cell r="P2928">
            <v>3</v>
          </cell>
          <cell r="Q2928">
            <v>1</v>
          </cell>
          <cell r="R2928">
            <v>1</v>
          </cell>
          <cell r="V2928">
            <v>1</v>
          </cell>
          <cell r="W2928">
            <v>5</v>
          </cell>
          <cell r="Y2928">
            <v>3</v>
          </cell>
          <cell r="Z2928">
            <v>156</v>
          </cell>
          <cell r="AA2928">
            <v>0.75</v>
          </cell>
        </row>
        <row r="2929">
          <cell r="I2929">
            <v>3854</v>
          </cell>
          <cell r="J2929">
            <v>28333.537114800001</v>
          </cell>
          <cell r="P2929">
            <v>1</v>
          </cell>
          <cell r="Q2929">
            <v>1</v>
          </cell>
          <cell r="R2929">
            <v>1</v>
          </cell>
          <cell r="V2929">
            <v>1</v>
          </cell>
          <cell r="W2929">
            <v>1</v>
          </cell>
          <cell r="Y2929">
            <v>1</v>
          </cell>
          <cell r="Z2929">
            <v>364</v>
          </cell>
          <cell r="AA2929">
            <v>1</v>
          </cell>
        </row>
        <row r="2930">
          <cell r="I2930">
            <v>3855</v>
          </cell>
          <cell r="J2930">
            <v>20537.7278816</v>
          </cell>
          <cell r="P2930">
            <v>9</v>
          </cell>
          <cell r="Q2930">
            <v>1</v>
          </cell>
          <cell r="R2930">
            <v>1</v>
          </cell>
          <cell r="V2930">
            <v>1</v>
          </cell>
          <cell r="W2930">
            <v>5</v>
          </cell>
          <cell r="Y2930">
            <v>1</v>
          </cell>
          <cell r="Z2930">
            <v>156</v>
          </cell>
          <cell r="AA2930">
            <v>1</v>
          </cell>
        </row>
        <row r="2931">
          <cell r="I2931">
            <v>3856</v>
          </cell>
          <cell r="J2931">
            <v>30995.693910800001</v>
          </cell>
          <cell r="P2931">
            <v>4</v>
          </cell>
          <cell r="Q2931">
            <v>1</v>
          </cell>
          <cell r="R2931">
            <v>1</v>
          </cell>
          <cell r="V2931">
            <v>1</v>
          </cell>
          <cell r="W2931">
            <v>1</v>
          </cell>
          <cell r="Y2931">
            <v>1</v>
          </cell>
          <cell r="Z2931">
            <v>156</v>
          </cell>
          <cell r="AA2931">
            <v>1</v>
          </cell>
        </row>
        <row r="2932">
          <cell r="I2932">
            <v>3857</v>
          </cell>
          <cell r="J2932">
            <v>37932.110069399998</v>
          </cell>
          <cell r="P2932">
            <v>5</v>
          </cell>
          <cell r="Q2932">
            <v>1</v>
          </cell>
          <cell r="R2932">
            <v>1</v>
          </cell>
          <cell r="V2932">
            <v>1</v>
          </cell>
          <cell r="W2932">
            <v>1</v>
          </cell>
          <cell r="Y2932">
            <v>1</v>
          </cell>
          <cell r="Z2932">
            <v>156</v>
          </cell>
          <cell r="AA2932">
            <v>1</v>
          </cell>
        </row>
        <row r="2933">
          <cell r="I2933">
            <v>3858</v>
          </cell>
          <cell r="J2933">
            <v>24679.272326499999</v>
          </cell>
          <cell r="P2933">
            <v>5</v>
          </cell>
          <cell r="Q2933">
            <v>1</v>
          </cell>
          <cell r="R2933">
            <v>1</v>
          </cell>
          <cell r="V2933">
            <v>1</v>
          </cell>
          <cell r="W2933">
            <v>5</v>
          </cell>
          <cell r="Y2933">
            <v>5</v>
          </cell>
          <cell r="Z2933">
            <v>364</v>
          </cell>
          <cell r="AA2933">
            <v>1</v>
          </cell>
        </row>
        <row r="2934">
          <cell r="I2934">
            <v>3859</v>
          </cell>
          <cell r="J2934">
            <v>29467.611839500001</v>
          </cell>
          <cell r="P2934">
            <v>5</v>
          </cell>
          <cell r="Q2934">
            <v>1</v>
          </cell>
          <cell r="R2934">
            <v>1</v>
          </cell>
          <cell r="V2934">
            <v>1</v>
          </cell>
          <cell r="W2934">
            <v>5</v>
          </cell>
          <cell r="Y2934">
            <v>5</v>
          </cell>
          <cell r="Z2934">
            <v>650</v>
          </cell>
          <cell r="AA2934">
            <v>1</v>
          </cell>
        </row>
        <row r="2935">
          <cell r="I2935">
            <v>3860</v>
          </cell>
          <cell r="J2935">
            <v>19637.125021100001</v>
          </cell>
          <cell r="P2935">
            <v>3</v>
          </cell>
          <cell r="Q2935">
            <v>1</v>
          </cell>
          <cell r="R2935">
            <v>1</v>
          </cell>
          <cell r="V2935">
            <v>1</v>
          </cell>
          <cell r="W2935">
            <v>1</v>
          </cell>
          <cell r="Y2935">
            <v>1</v>
          </cell>
          <cell r="Z2935">
            <v>156</v>
          </cell>
          <cell r="AA2935">
            <v>1</v>
          </cell>
        </row>
        <row r="2936">
          <cell r="I2936">
            <v>3863</v>
          </cell>
          <cell r="J2936">
            <v>20079.805603299999</v>
          </cell>
          <cell r="P2936">
            <v>7</v>
          </cell>
          <cell r="Q2936">
            <v>1</v>
          </cell>
          <cell r="R2936">
            <v>1</v>
          </cell>
          <cell r="V2936">
            <v>1</v>
          </cell>
          <cell r="W2936">
            <v>5</v>
          </cell>
          <cell r="Y2936">
            <v>5</v>
          </cell>
          <cell r="Z2936">
            <v>364</v>
          </cell>
          <cell r="AA2936">
            <v>1</v>
          </cell>
        </row>
        <row r="2937">
          <cell r="I2937">
            <v>3864</v>
          </cell>
          <cell r="J2937">
            <v>24174.158469900001</v>
          </cell>
          <cell r="P2937">
            <v>6</v>
          </cell>
          <cell r="Q2937">
            <v>1</v>
          </cell>
          <cell r="R2937">
            <v>1</v>
          </cell>
          <cell r="V2937">
            <v>1</v>
          </cell>
          <cell r="W2937">
            <v>5</v>
          </cell>
          <cell r="Y2937">
            <v>5</v>
          </cell>
          <cell r="Z2937">
            <v>650</v>
          </cell>
          <cell r="AA2937">
            <v>1</v>
          </cell>
        </row>
        <row r="2938">
          <cell r="I2938">
            <v>3865</v>
          </cell>
          <cell r="J2938">
            <v>43841.9738488</v>
          </cell>
          <cell r="P2938">
            <v>7</v>
          </cell>
          <cell r="Q2938">
            <v>1</v>
          </cell>
          <cell r="R2938">
            <v>1</v>
          </cell>
          <cell r="V2938">
            <v>1</v>
          </cell>
          <cell r="W2938">
            <v>5</v>
          </cell>
          <cell r="Y2938">
            <v>5</v>
          </cell>
          <cell r="Z2938">
            <v>156</v>
          </cell>
          <cell r="AA2938">
            <v>1</v>
          </cell>
        </row>
        <row r="2939">
          <cell r="I2939">
            <v>3866</v>
          </cell>
          <cell r="J2939">
            <v>28531.0724964</v>
          </cell>
          <cell r="P2939">
            <v>10</v>
          </cell>
          <cell r="Q2939">
            <v>1</v>
          </cell>
          <cell r="R2939">
            <v>1</v>
          </cell>
          <cell r="V2939">
            <v>1</v>
          </cell>
          <cell r="W2939">
            <v>5</v>
          </cell>
          <cell r="Y2939">
            <v>1</v>
          </cell>
          <cell r="Z2939">
            <v>31.2</v>
          </cell>
          <cell r="AA2939">
            <v>1</v>
          </cell>
        </row>
        <row r="2940">
          <cell r="I2940">
            <v>3869</v>
          </cell>
          <cell r="J2940">
            <v>19173.917718500001</v>
          </cell>
          <cell r="P2940">
            <v>5</v>
          </cell>
          <cell r="Q2940">
            <v>1</v>
          </cell>
          <cell r="R2940">
            <v>1</v>
          </cell>
          <cell r="V2940">
            <v>1</v>
          </cell>
          <cell r="W2940">
            <v>5</v>
          </cell>
          <cell r="Y2940">
            <v>5</v>
          </cell>
          <cell r="Z2940">
            <v>364</v>
          </cell>
          <cell r="AA2940">
            <v>1</v>
          </cell>
        </row>
        <row r="2941">
          <cell r="I2941">
            <v>3870</v>
          </cell>
          <cell r="J2941">
            <v>36926.192730700001</v>
          </cell>
          <cell r="P2941">
            <v>5</v>
          </cell>
          <cell r="Q2941">
            <v>1</v>
          </cell>
          <cell r="R2941">
            <v>1</v>
          </cell>
          <cell r="V2941">
            <v>1</v>
          </cell>
          <cell r="W2941">
            <v>1</v>
          </cell>
          <cell r="Y2941">
            <v>1</v>
          </cell>
          <cell r="Z2941">
            <v>364</v>
          </cell>
          <cell r="AA2941">
            <v>1</v>
          </cell>
        </row>
        <row r="2942">
          <cell r="I2942">
            <v>3871</v>
          </cell>
          <cell r="J2942">
            <v>9002.0335670000004</v>
          </cell>
          <cell r="P2942">
            <v>1</v>
          </cell>
          <cell r="Q2942">
            <v>1</v>
          </cell>
          <cell r="R2942">
            <v>1</v>
          </cell>
          <cell r="V2942">
            <v>1</v>
          </cell>
          <cell r="W2942">
            <v>5</v>
          </cell>
          <cell r="Y2942">
            <v>5</v>
          </cell>
          <cell r="Z2942">
            <v>156</v>
          </cell>
          <cell r="AA2942">
            <v>1</v>
          </cell>
        </row>
        <row r="2943">
          <cell r="I2943">
            <v>3873</v>
          </cell>
          <cell r="J2943">
            <v>41461.782935900002</v>
          </cell>
          <cell r="P2943">
            <v>4</v>
          </cell>
          <cell r="Q2943">
            <v>1</v>
          </cell>
          <cell r="R2943">
            <v>1</v>
          </cell>
          <cell r="V2943">
            <v>1</v>
          </cell>
          <cell r="W2943">
            <v>5</v>
          </cell>
          <cell r="Y2943">
            <v>1</v>
          </cell>
          <cell r="Z2943">
            <v>31.2</v>
          </cell>
          <cell r="AA2943">
            <v>1</v>
          </cell>
        </row>
        <row r="2944">
          <cell r="I2944">
            <v>3874</v>
          </cell>
          <cell r="J2944">
            <v>5675.9686502000004</v>
          </cell>
          <cell r="P2944">
            <v>2</v>
          </cell>
          <cell r="Q2944">
            <v>1</v>
          </cell>
          <cell r="R2944">
            <v>1</v>
          </cell>
          <cell r="V2944">
            <v>1</v>
          </cell>
          <cell r="W2944">
            <v>5</v>
          </cell>
          <cell r="Y2944">
            <v>1</v>
          </cell>
          <cell r="Z2944">
            <v>364</v>
          </cell>
          <cell r="AA2944">
            <v>1</v>
          </cell>
        </row>
        <row r="2945">
          <cell r="I2945">
            <v>3876</v>
          </cell>
          <cell r="J2945">
            <v>12745.156720000001</v>
          </cell>
          <cell r="P2945">
            <v>5</v>
          </cell>
          <cell r="Q2945">
            <v>1</v>
          </cell>
          <cell r="R2945">
            <v>1</v>
          </cell>
          <cell r="V2945">
            <v>1</v>
          </cell>
          <cell r="W2945">
            <v>5</v>
          </cell>
          <cell r="Y2945">
            <v>1</v>
          </cell>
          <cell r="Z2945">
            <v>364</v>
          </cell>
          <cell r="AA2945">
            <v>1</v>
          </cell>
        </row>
        <row r="2946">
          <cell r="I2946">
            <v>3879</v>
          </cell>
          <cell r="J2946">
            <v>35445.085916700002</v>
          </cell>
          <cell r="P2946">
            <v>5</v>
          </cell>
          <cell r="Q2946">
            <v>1</v>
          </cell>
          <cell r="R2946">
            <v>1</v>
          </cell>
          <cell r="V2946">
            <v>1</v>
          </cell>
          <cell r="W2946">
            <v>5</v>
          </cell>
          <cell r="Y2946">
            <v>1</v>
          </cell>
          <cell r="Z2946">
            <v>364</v>
          </cell>
          <cell r="AA2946">
            <v>1</v>
          </cell>
        </row>
        <row r="2947">
          <cell r="I2947">
            <v>3880</v>
          </cell>
          <cell r="J2947">
            <v>32283.599925300001</v>
          </cell>
          <cell r="P2947">
            <v>8</v>
          </cell>
          <cell r="Q2947">
            <v>1</v>
          </cell>
          <cell r="R2947">
            <v>1</v>
          </cell>
          <cell r="V2947">
            <v>1</v>
          </cell>
          <cell r="W2947">
            <v>5</v>
          </cell>
          <cell r="Y2947">
            <v>2</v>
          </cell>
          <cell r="Z2947">
            <v>156</v>
          </cell>
          <cell r="AA2947">
            <v>1</v>
          </cell>
        </row>
        <row r="2948">
          <cell r="I2948">
            <v>3882</v>
          </cell>
          <cell r="J2948">
            <v>23494.175377200001</v>
          </cell>
          <cell r="P2948">
            <v>9</v>
          </cell>
          <cell r="Q2948">
            <v>1</v>
          </cell>
          <cell r="R2948">
            <v>1</v>
          </cell>
          <cell r="V2948">
            <v>1</v>
          </cell>
          <cell r="W2948">
            <v>5</v>
          </cell>
          <cell r="Y2948">
            <v>2</v>
          </cell>
          <cell r="Z2948">
            <v>364</v>
          </cell>
          <cell r="AA2948">
            <v>1</v>
          </cell>
        </row>
        <row r="2949">
          <cell r="I2949">
            <v>3883</v>
          </cell>
          <cell r="J2949">
            <v>29887.067504800001</v>
          </cell>
          <cell r="P2949">
            <v>2</v>
          </cell>
          <cell r="Q2949">
            <v>1</v>
          </cell>
          <cell r="R2949">
            <v>1</v>
          </cell>
          <cell r="V2949">
            <v>1</v>
          </cell>
          <cell r="W2949">
            <v>5</v>
          </cell>
          <cell r="Y2949">
            <v>1</v>
          </cell>
          <cell r="Z2949">
            <v>156</v>
          </cell>
          <cell r="AA2949">
            <v>1</v>
          </cell>
        </row>
        <row r="2950">
          <cell r="I2950">
            <v>3884</v>
          </cell>
          <cell r="J2950">
            <v>18836.170037700002</v>
          </cell>
          <cell r="P2950">
            <v>5</v>
          </cell>
          <cell r="Q2950">
            <v>1</v>
          </cell>
          <cell r="R2950">
            <v>1</v>
          </cell>
          <cell r="V2950">
            <v>1</v>
          </cell>
          <cell r="W2950">
            <v>5</v>
          </cell>
          <cell r="Y2950">
            <v>5</v>
          </cell>
          <cell r="Z2950">
            <v>364</v>
          </cell>
          <cell r="AA2950">
            <v>1</v>
          </cell>
        </row>
        <row r="2951">
          <cell r="I2951">
            <v>3885</v>
          </cell>
          <cell r="J2951">
            <v>22269.8501621</v>
          </cell>
          <cell r="P2951">
            <v>10</v>
          </cell>
          <cell r="Q2951">
            <v>1</v>
          </cell>
          <cell r="R2951">
            <v>1</v>
          </cell>
          <cell r="V2951">
            <v>1</v>
          </cell>
          <cell r="W2951">
            <v>5</v>
          </cell>
          <cell r="Y2951">
            <v>5</v>
          </cell>
          <cell r="Z2951">
            <v>156</v>
          </cell>
          <cell r="AA2951">
            <v>1</v>
          </cell>
        </row>
        <row r="2952">
          <cell r="I2952">
            <v>3886</v>
          </cell>
          <cell r="J2952">
            <v>25862.802319999999</v>
          </cell>
          <cell r="P2952">
            <v>4</v>
          </cell>
          <cell r="Q2952">
            <v>1</v>
          </cell>
          <cell r="R2952">
            <v>1</v>
          </cell>
          <cell r="V2952">
            <v>1</v>
          </cell>
          <cell r="W2952">
            <v>1</v>
          </cell>
          <cell r="Y2952">
            <v>1</v>
          </cell>
          <cell r="Z2952">
            <v>156</v>
          </cell>
          <cell r="AA2952">
            <v>1</v>
          </cell>
        </row>
        <row r="2953">
          <cell r="I2953">
            <v>3887</v>
          </cell>
          <cell r="J2953">
            <v>20183.599337</v>
          </cell>
          <cell r="P2953">
            <v>4</v>
          </cell>
          <cell r="Q2953">
            <v>1</v>
          </cell>
          <cell r="R2953">
            <v>1</v>
          </cell>
          <cell r="V2953">
            <v>1</v>
          </cell>
          <cell r="W2953">
            <v>5</v>
          </cell>
          <cell r="Y2953">
            <v>1</v>
          </cell>
          <cell r="Z2953">
            <v>156</v>
          </cell>
          <cell r="AA2953">
            <v>1</v>
          </cell>
        </row>
        <row r="2954">
          <cell r="I2954">
            <v>3888</v>
          </cell>
          <cell r="J2954">
            <v>26340.5830647</v>
          </cell>
          <cell r="P2954">
            <v>3</v>
          </cell>
          <cell r="Q2954">
            <v>1</v>
          </cell>
          <cell r="R2954">
            <v>1</v>
          </cell>
          <cell r="V2954">
            <v>1</v>
          </cell>
          <cell r="W2954">
            <v>5</v>
          </cell>
          <cell r="Y2954">
            <v>1</v>
          </cell>
          <cell r="Z2954">
            <v>156</v>
          </cell>
          <cell r="AA2954">
            <v>1</v>
          </cell>
        </row>
        <row r="2955">
          <cell r="I2955">
            <v>3889</v>
          </cell>
          <cell r="J2955">
            <v>26340.5830647</v>
          </cell>
          <cell r="P2955">
            <v>1</v>
          </cell>
          <cell r="Q2955">
            <v>1</v>
          </cell>
          <cell r="R2955">
            <v>1</v>
          </cell>
          <cell r="V2955">
            <v>1</v>
          </cell>
          <cell r="W2955">
            <v>5</v>
          </cell>
          <cell r="Y2955">
            <v>1</v>
          </cell>
          <cell r="Z2955">
            <v>156</v>
          </cell>
          <cell r="AA2955">
            <v>1</v>
          </cell>
        </row>
        <row r="2956">
          <cell r="I2956">
            <v>3890</v>
          </cell>
          <cell r="J2956">
            <v>12080.6479502</v>
          </cell>
          <cell r="P2956">
            <v>6</v>
          </cell>
          <cell r="Q2956">
            <v>1</v>
          </cell>
          <cell r="R2956">
            <v>1</v>
          </cell>
          <cell r="V2956">
            <v>1</v>
          </cell>
          <cell r="W2956">
            <v>5</v>
          </cell>
          <cell r="Y2956">
            <v>3</v>
          </cell>
          <cell r="Z2956">
            <v>364</v>
          </cell>
          <cell r="AA2956">
            <v>1</v>
          </cell>
        </row>
        <row r="2957">
          <cell r="I2957">
            <v>3893</v>
          </cell>
          <cell r="J2957">
            <v>30280.660022100001</v>
          </cell>
          <cell r="P2957">
            <v>5</v>
          </cell>
          <cell r="Q2957">
            <v>1</v>
          </cell>
          <cell r="R2957">
            <v>1</v>
          </cell>
          <cell r="V2957">
            <v>1</v>
          </cell>
          <cell r="W2957">
            <v>5</v>
          </cell>
          <cell r="Y2957">
            <v>1</v>
          </cell>
          <cell r="Z2957">
            <v>364</v>
          </cell>
          <cell r="AA2957">
            <v>1</v>
          </cell>
        </row>
        <row r="2958">
          <cell r="I2958">
            <v>3895</v>
          </cell>
          <cell r="J2958">
            <v>28254.995297900001</v>
          </cell>
          <cell r="P2958">
            <v>1</v>
          </cell>
          <cell r="Q2958">
            <v>1</v>
          </cell>
          <cell r="R2958">
            <v>1</v>
          </cell>
          <cell r="V2958">
            <v>1</v>
          </cell>
          <cell r="W2958">
            <v>5</v>
          </cell>
          <cell r="Y2958">
            <v>5</v>
          </cell>
          <cell r="Z2958">
            <v>31.2</v>
          </cell>
          <cell r="AA2958">
            <v>0.25</v>
          </cell>
        </row>
        <row r="2959">
          <cell r="I2959">
            <v>3896</v>
          </cell>
          <cell r="J2959">
            <v>13553.5160861</v>
          </cell>
          <cell r="P2959">
            <v>2</v>
          </cell>
          <cell r="Q2959">
            <v>1</v>
          </cell>
          <cell r="R2959">
            <v>1</v>
          </cell>
          <cell r="V2959">
            <v>1</v>
          </cell>
          <cell r="W2959">
            <v>5</v>
          </cell>
          <cell r="Y2959">
            <v>3</v>
          </cell>
          <cell r="Z2959">
            <v>156</v>
          </cell>
          <cell r="AA2959">
            <v>0.75</v>
          </cell>
        </row>
        <row r="2960">
          <cell r="I2960">
            <v>3897</v>
          </cell>
          <cell r="J2960">
            <v>27110.420244000001</v>
          </cell>
          <cell r="P2960">
            <v>3</v>
          </cell>
          <cell r="Q2960">
            <v>1</v>
          </cell>
          <cell r="R2960">
            <v>1</v>
          </cell>
          <cell r="V2960">
            <v>1</v>
          </cell>
          <cell r="W2960">
            <v>5</v>
          </cell>
          <cell r="Y2960">
            <v>1</v>
          </cell>
          <cell r="Z2960">
            <v>364</v>
          </cell>
          <cell r="AA2960">
            <v>1</v>
          </cell>
        </row>
        <row r="2961">
          <cell r="I2961">
            <v>3898</v>
          </cell>
          <cell r="J2961">
            <v>37430.229695200003</v>
          </cell>
          <cell r="P2961">
            <v>7</v>
          </cell>
          <cell r="Q2961">
            <v>1</v>
          </cell>
          <cell r="R2961">
            <v>1</v>
          </cell>
          <cell r="V2961">
            <v>1</v>
          </cell>
          <cell r="W2961">
            <v>2</v>
          </cell>
          <cell r="Y2961">
            <v>2</v>
          </cell>
          <cell r="Z2961">
            <v>156</v>
          </cell>
          <cell r="AA2961">
            <v>1</v>
          </cell>
        </row>
        <row r="2962">
          <cell r="I2962">
            <v>3899</v>
          </cell>
          <cell r="J2962">
            <v>25570.645529099998</v>
          </cell>
          <cell r="P2962">
            <v>3</v>
          </cell>
          <cell r="Q2962">
            <v>1</v>
          </cell>
          <cell r="R2962">
            <v>1</v>
          </cell>
          <cell r="V2962">
            <v>1</v>
          </cell>
          <cell r="W2962">
            <v>5</v>
          </cell>
          <cell r="Y2962">
            <v>1</v>
          </cell>
          <cell r="Z2962">
            <v>156</v>
          </cell>
          <cell r="AA2962">
            <v>1</v>
          </cell>
        </row>
        <row r="2963">
          <cell r="I2963">
            <v>3900</v>
          </cell>
          <cell r="J2963">
            <v>30728.083545000001</v>
          </cell>
          <cell r="P2963">
            <v>3</v>
          </cell>
          <cell r="Q2963">
            <v>1</v>
          </cell>
          <cell r="R2963">
            <v>1</v>
          </cell>
          <cell r="V2963">
            <v>1</v>
          </cell>
          <cell r="W2963">
            <v>5</v>
          </cell>
          <cell r="Y2963">
            <v>5</v>
          </cell>
          <cell r="Z2963">
            <v>156</v>
          </cell>
          <cell r="AA2963">
            <v>1</v>
          </cell>
        </row>
        <row r="2964">
          <cell r="I2964">
            <v>3903</v>
          </cell>
          <cell r="J2964">
            <v>31474.754327800001</v>
          </cell>
          <cell r="P2964">
            <v>8</v>
          </cell>
          <cell r="Q2964">
            <v>1</v>
          </cell>
          <cell r="R2964">
            <v>1</v>
          </cell>
          <cell r="V2964">
            <v>1</v>
          </cell>
          <cell r="W2964">
            <v>5</v>
          </cell>
          <cell r="Y2964">
            <v>5</v>
          </cell>
          <cell r="Z2964">
            <v>650</v>
          </cell>
          <cell r="AA2964">
            <v>1</v>
          </cell>
        </row>
        <row r="2965">
          <cell r="I2965">
            <v>3905</v>
          </cell>
          <cell r="J2965">
            <v>11485.582503600001</v>
          </cell>
          <cell r="P2965">
            <v>1</v>
          </cell>
          <cell r="Q2965">
            <v>1</v>
          </cell>
          <cell r="R2965">
            <v>1</v>
          </cell>
          <cell r="V2965">
            <v>1</v>
          </cell>
          <cell r="W2965">
            <v>5</v>
          </cell>
          <cell r="Y2965">
            <v>5</v>
          </cell>
          <cell r="Z2965">
            <v>156</v>
          </cell>
          <cell r="AA2965">
            <v>1</v>
          </cell>
        </row>
        <row r="2966">
          <cell r="I2966">
            <v>3906</v>
          </cell>
          <cell r="J2966">
            <v>28979.490961</v>
          </cell>
          <cell r="P2966">
            <v>9</v>
          </cell>
          <cell r="Q2966">
            <v>1</v>
          </cell>
          <cell r="R2966">
            <v>1</v>
          </cell>
          <cell r="V2966">
            <v>1</v>
          </cell>
          <cell r="W2966">
            <v>5</v>
          </cell>
          <cell r="Y2966">
            <v>5</v>
          </cell>
          <cell r="Z2966">
            <v>156</v>
          </cell>
          <cell r="AA2966">
            <v>1</v>
          </cell>
        </row>
        <row r="2967">
          <cell r="I2967">
            <v>3907</v>
          </cell>
          <cell r="J2967">
            <v>19922.766685800001</v>
          </cell>
          <cell r="P2967">
            <v>8</v>
          </cell>
          <cell r="Q2967">
            <v>1</v>
          </cell>
          <cell r="R2967">
            <v>1</v>
          </cell>
          <cell r="V2967">
            <v>1</v>
          </cell>
          <cell r="W2967">
            <v>5</v>
          </cell>
          <cell r="Y2967">
            <v>5</v>
          </cell>
          <cell r="Z2967">
            <v>364</v>
          </cell>
          <cell r="AA2967">
            <v>1</v>
          </cell>
        </row>
        <row r="2968">
          <cell r="I2968">
            <v>3908</v>
          </cell>
          <cell r="J2968">
            <v>20643.5946449</v>
          </cell>
          <cell r="P2968">
            <v>1</v>
          </cell>
          <cell r="Q2968">
            <v>1</v>
          </cell>
          <cell r="R2968">
            <v>1</v>
          </cell>
          <cell r="V2968">
            <v>1</v>
          </cell>
          <cell r="W2968">
            <v>5</v>
          </cell>
          <cell r="Y2968">
            <v>5</v>
          </cell>
          <cell r="Z2968">
            <v>650</v>
          </cell>
          <cell r="AA2968">
            <v>1</v>
          </cell>
        </row>
        <row r="2969">
          <cell r="I2969">
            <v>3910</v>
          </cell>
          <cell r="J2969">
            <v>30385.015550299999</v>
          </cell>
          <cell r="P2969">
            <v>9</v>
          </cell>
          <cell r="Q2969">
            <v>1</v>
          </cell>
          <cell r="R2969">
            <v>1</v>
          </cell>
          <cell r="V2969">
            <v>1</v>
          </cell>
          <cell r="W2969">
            <v>5</v>
          </cell>
          <cell r="Y2969">
            <v>2</v>
          </cell>
          <cell r="Z2969">
            <v>364</v>
          </cell>
          <cell r="AA2969">
            <v>1</v>
          </cell>
        </row>
        <row r="2970">
          <cell r="I2970">
            <v>3912</v>
          </cell>
          <cell r="J2970">
            <v>24106.7786734</v>
          </cell>
          <cell r="P2970">
            <v>5</v>
          </cell>
          <cell r="Q2970">
            <v>1</v>
          </cell>
          <cell r="R2970">
            <v>1</v>
          </cell>
          <cell r="V2970">
            <v>1</v>
          </cell>
          <cell r="W2970">
            <v>5</v>
          </cell>
          <cell r="Y2970">
            <v>5</v>
          </cell>
          <cell r="Z2970">
            <v>31.2</v>
          </cell>
          <cell r="AA2970">
            <v>0.75</v>
          </cell>
        </row>
        <row r="2971">
          <cell r="I2971">
            <v>3913</v>
          </cell>
          <cell r="J2971">
            <v>26873.502478400002</v>
          </cell>
          <cell r="P2971">
            <v>3</v>
          </cell>
          <cell r="Q2971">
            <v>1</v>
          </cell>
          <cell r="R2971">
            <v>1</v>
          </cell>
          <cell r="V2971">
            <v>1</v>
          </cell>
          <cell r="W2971">
            <v>5</v>
          </cell>
          <cell r="Y2971">
            <v>1</v>
          </cell>
          <cell r="Z2971">
            <v>650</v>
          </cell>
          <cell r="AA2971">
            <v>0.75</v>
          </cell>
        </row>
        <row r="2972">
          <cell r="I2972">
            <v>3917</v>
          </cell>
          <cell r="J2972">
            <v>28120.8279415</v>
          </cell>
          <cell r="P2972">
            <v>4</v>
          </cell>
          <cell r="Q2972">
            <v>1</v>
          </cell>
          <cell r="R2972">
            <v>1</v>
          </cell>
          <cell r="V2972">
            <v>1</v>
          </cell>
          <cell r="W2972">
            <v>5</v>
          </cell>
          <cell r="Y2972">
            <v>5</v>
          </cell>
          <cell r="Z2972">
            <v>156</v>
          </cell>
          <cell r="AA2972">
            <v>1</v>
          </cell>
        </row>
        <row r="2973">
          <cell r="I2973">
            <v>3920</v>
          </cell>
          <cell r="J2973">
            <v>24463.4742272</v>
          </cell>
          <cell r="P2973">
            <v>7</v>
          </cell>
          <cell r="Q2973">
            <v>1</v>
          </cell>
          <cell r="R2973">
            <v>1</v>
          </cell>
          <cell r="V2973">
            <v>0</v>
          </cell>
          <cell r="W2973">
            <v>99</v>
          </cell>
          <cell r="Y2973">
            <v>1</v>
          </cell>
          <cell r="Z2973">
            <v>31.2</v>
          </cell>
          <cell r="AA2973">
            <v>0</v>
          </cell>
        </row>
        <row r="2974">
          <cell r="I2974">
            <v>3921</v>
          </cell>
          <cell r="J2974">
            <v>31433.2326613</v>
          </cell>
          <cell r="P2974">
            <v>9</v>
          </cell>
          <cell r="Q2974">
            <v>1</v>
          </cell>
          <cell r="R2974">
            <v>1</v>
          </cell>
          <cell r="V2974">
            <v>1</v>
          </cell>
          <cell r="W2974">
            <v>5</v>
          </cell>
          <cell r="Y2974">
            <v>5</v>
          </cell>
          <cell r="Z2974">
            <v>156</v>
          </cell>
          <cell r="AA2974">
            <v>0.75</v>
          </cell>
        </row>
        <row r="2975">
          <cell r="I2975">
            <v>3922</v>
          </cell>
          <cell r="J2975">
            <v>19117.751035099998</v>
          </cell>
          <cell r="P2975">
            <v>3</v>
          </cell>
          <cell r="Q2975">
            <v>1</v>
          </cell>
          <cell r="R2975">
            <v>1</v>
          </cell>
          <cell r="V2975">
            <v>1</v>
          </cell>
          <cell r="W2975">
            <v>5</v>
          </cell>
          <cell r="Y2975">
            <v>5</v>
          </cell>
          <cell r="Z2975">
            <v>650</v>
          </cell>
          <cell r="AA2975">
            <v>1</v>
          </cell>
        </row>
        <row r="2976">
          <cell r="I2976">
            <v>3923</v>
          </cell>
          <cell r="J2976">
            <v>18798.202263499999</v>
          </cell>
          <cell r="P2976">
            <v>1</v>
          </cell>
          <cell r="Q2976">
            <v>1</v>
          </cell>
          <cell r="R2976">
            <v>1</v>
          </cell>
          <cell r="V2976">
            <v>1</v>
          </cell>
          <cell r="W2976">
            <v>5</v>
          </cell>
          <cell r="Y2976">
            <v>3</v>
          </cell>
          <cell r="Z2976">
            <v>364</v>
          </cell>
          <cell r="AA2976">
            <v>1</v>
          </cell>
        </row>
        <row r="2977">
          <cell r="I2977">
            <v>3924</v>
          </cell>
          <cell r="J2977">
            <v>28531.0724964</v>
          </cell>
          <cell r="P2977">
            <v>5</v>
          </cell>
          <cell r="Q2977">
            <v>1</v>
          </cell>
          <cell r="R2977">
            <v>1</v>
          </cell>
          <cell r="V2977">
            <v>1</v>
          </cell>
          <cell r="W2977">
            <v>5</v>
          </cell>
          <cell r="Y2977">
            <v>5</v>
          </cell>
          <cell r="Z2977">
            <v>364</v>
          </cell>
          <cell r="AA2977">
            <v>1</v>
          </cell>
        </row>
        <row r="2978">
          <cell r="I2978">
            <v>3925</v>
          </cell>
          <cell r="J2978">
            <v>26151.767675399999</v>
          </cell>
          <cell r="P2978">
            <v>5</v>
          </cell>
          <cell r="Q2978">
            <v>1</v>
          </cell>
          <cell r="R2978">
            <v>1</v>
          </cell>
          <cell r="V2978">
            <v>1</v>
          </cell>
          <cell r="W2978">
            <v>5</v>
          </cell>
          <cell r="Y2978">
            <v>1</v>
          </cell>
          <cell r="Z2978">
            <v>364</v>
          </cell>
          <cell r="AA2978">
            <v>1</v>
          </cell>
        </row>
        <row r="2979">
          <cell r="I2979">
            <v>3926</v>
          </cell>
          <cell r="J2979">
            <v>31978.393774299999</v>
          </cell>
          <cell r="P2979">
            <v>11</v>
          </cell>
          <cell r="Q2979">
            <v>1</v>
          </cell>
          <cell r="R2979">
            <v>1</v>
          </cell>
          <cell r="V2979">
            <v>1</v>
          </cell>
          <cell r="W2979">
            <v>5</v>
          </cell>
          <cell r="Y2979">
            <v>5</v>
          </cell>
          <cell r="Z2979">
            <v>364</v>
          </cell>
          <cell r="AA2979">
            <v>0.75</v>
          </cell>
        </row>
        <row r="2980">
          <cell r="I2980">
            <v>3927</v>
          </cell>
          <cell r="J2980">
            <v>31025.725401200001</v>
          </cell>
          <cell r="P2980">
            <v>3</v>
          </cell>
          <cell r="Q2980">
            <v>1</v>
          </cell>
          <cell r="R2980">
            <v>1</v>
          </cell>
          <cell r="V2980">
            <v>0</v>
          </cell>
          <cell r="W2980">
            <v>99</v>
          </cell>
          <cell r="Y2980">
            <v>1</v>
          </cell>
          <cell r="Z2980">
            <v>156</v>
          </cell>
          <cell r="AA2980">
            <v>0</v>
          </cell>
        </row>
        <row r="2981">
          <cell r="I2981">
            <v>3930</v>
          </cell>
          <cell r="J2981">
            <v>29556.513797600001</v>
          </cell>
          <cell r="P2981">
            <v>4</v>
          </cell>
          <cell r="Q2981">
            <v>1</v>
          </cell>
          <cell r="R2981">
            <v>1</v>
          </cell>
          <cell r="V2981">
            <v>1</v>
          </cell>
          <cell r="W2981">
            <v>5</v>
          </cell>
          <cell r="Y2981">
            <v>3</v>
          </cell>
          <cell r="Z2981">
            <v>156</v>
          </cell>
          <cell r="AA2981">
            <v>0.75</v>
          </cell>
        </row>
        <row r="2982">
          <cell r="I2982">
            <v>3931</v>
          </cell>
          <cell r="J2982">
            <v>21059.843214299999</v>
          </cell>
          <cell r="P2982">
            <v>5</v>
          </cell>
          <cell r="Q2982">
            <v>1</v>
          </cell>
          <cell r="R2982">
            <v>1</v>
          </cell>
          <cell r="V2982">
            <v>1</v>
          </cell>
          <cell r="W2982">
            <v>1</v>
          </cell>
          <cell r="Y2982">
            <v>1</v>
          </cell>
          <cell r="Z2982">
            <v>156</v>
          </cell>
          <cell r="AA2982">
            <v>1</v>
          </cell>
        </row>
        <row r="2983">
          <cell r="I2983">
            <v>3932</v>
          </cell>
          <cell r="J2983">
            <v>4082.9749676000001</v>
          </cell>
          <cell r="P2983">
            <v>3</v>
          </cell>
          <cell r="Q2983">
            <v>1</v>
          </cell>
          <cell r="R2983">
            <v>1</v>
          </cell>
          <cell r="V2983">
            <v>1</v>
          </cell>
          <cell r="W2983">
            <v>5</v>
          </cell>
          <cell r="Y2983">
            <v>1</v>
          </cell>
          <cell r="Z2983">
            <v>650</v>
          </cell>
          <cell r="AA2983">
            <v>1</v>
          </cell>
        </row>
        <row r="2984">
          <cell r="I2984">
            <v>3933</v>
          </cell>
          <cell r="J2984">
            <v>24610.648156800002</v>
          </cell>
          <cell r="P2984">
            <v>3</v>
          </cell>
          <cell r="Q2984">
            <v>1</v>
          </cell>
          <cell r="R2984">
            <v>1</v>
          </cell>
          <cell r="V2984">
            <v>1</v>
          </cell>
          <cell r="W2984">
            <v>5</v>
          </cell>
          <cell r="Y2984">
            <v>1</v>
          </cell>
          <cell r="Z2984">
            <v>156</v>
          </cell>
          <cell r="AA2984">
            <v>1</v>
          </cell>
        </row>
        <row r="2985">
          <cell r="I2985">
            <v>3934</v>
          </cell>
          <cell r="J2985">
            <v>38777.491794599999</v>
          </cell>
          <cell r="P2985">
            <v>9</v>
          </cell>
          <cell r="Q2985">
            <v>1</v>
          </cell>
          <cell r="R2985">
            <v>1</v>
          </cell>
          <cell r="V2985">
            <v>1</v>
          </cell>
          <cell r="W2985">
            <v>5</v>
          </cell>
          <cell r="Y2985">
            <v>5</v>
          </cell>
          <cell r="Z2985">
            <v>156</v>
          </cell>
          <cell r="AA2985">
            <v>1</v>
          </cell>
        </row>
        <row r="2986">
          <cell r="I2986">
            <v>3935</v>
          </cell>
          <cell r="J2986">
            <v>6912.1436210000002</v>
          </cell>
          <cell r="P2986">
            <v>2</v>
          </cell>
          <cell r="Q2986">
            <v>1</v>
          </cell>
          <cell r="R2986">
            <v>1</v>
          </cell>
          <cell r="V2986">
            <v>1</v>
          </cell>
          <cell r="W2986">
            <v>1</v>
          </cell>
          <cell r="Y2986">
            <v>1</v>
          </cell>
          <cell r="Z2986">
            <v>31.2</v>
          </cell>
          <cell r="AA2986">
            <v>1</v>
          </cell>
        </row>
        <row r="2987">
          <cell r="I2987">
            <v>3936</v>
          </cell>
          <cell r="J2987">
            <v>23043.608507600002</v>
          </cell>
          <cell r="P2987">
            <v>7</v>
          </cell>
          <cell r="Q2987">
            <v>1</v>
          </cell>
          <cell r="R2987">
            <v>1</v>
          </cell>
          <cell r="V2987">
            <v>1</v>
          </cell>
          <cell r="W2987">
            <v>5</v>
          </cell>
          <cell r="Y2987">
            <v>1</v>
          </cell>
          <cell r="Z2987">
            <v>156</v>
          </cell>
          <cell r="AA2987">
            <v>1</v>
          </cell>
        </row>
        <row r="2988">
          <cell r="I2988">
            <v>3939</v>
          </cell>
          <cell r="J2988">
            <v>4440.0636246000004</v>
          </cell>
          <cell r="P2988">
            <v>1</v>
          </cell>
          <cell r="Q2988">
            <v>1</v>
          </cell>
          <cell r="R2988">
            <v>1</v>
          </cell>
          <cell r="V2988">
            <v>1</v>
          </cell>
          <cell r="W2988">
            <v>5</v>
          </cell>
          <cell r="Y2988">
            <v>1</v>
          </cell>
          <cell r="Z2988">
            <v>156</v>
          </cell>
          <cell r="AA2988">
            <v>1</v>
          </cell>
        </row>
        <row r="2989">
          <cell r="I2989">
            <v>3940</v>
          </cell>
          <cell r="J2989">
            <v>23695.616394199998</v>
          </cell>
          <cell r="P2989">
            <v>3</v>
          </cell>
          <cell r="Q2989">
            <v>1</v>
          </cell>
          <cell r="R2989">
            <v>1</v>
          </cell>
          <cell r="V2989">
            <v>1</v>
          </cell>
          <cell r="W2989">
            <v>5</v>
          </cell>
          <cell r="Y2989">
            <v>5</v>
          </cell>
          <cell r="Z2989">
            <v>156</v>
          </cell>
          <cell r="AA2989">
            <v>1</v>
          </cell>
        </row>
        <row r="2990">
          <cell r="I2990">
            <v>3942</v>
          </cell>
          <cell r="J2990">
            <v>25955.156549700001</v>
          </cell>
          <cell r="P2990">
            <v>2</v>
          </cell>
          <cell r="Q2990">
            <v>1</v>
          </cell>
          <cell r="R2990">
            <v>1</v>
          </cell>
          <cell r="V2990">
            <v>1</v>
          </cell>
          <cell r="W2990">
            <v>1</v>
          </cell>
          <cell r="Y2990">
            <v>1</v>
          </cell>
          <cell r="Z2990">
            <v>364</v>
          </cell>
          <cell r="AA2990">
            <v>1</v>
          </cell>
        </row>
        <row r="2991">
          <cell r="I2991">
            <v>3943</v>
          </cell>
          <cell r="J2991">
            <v>22255.586676399998</v>
          </cell>
          <cell r="P2991">
            <v>11</v>
          </cell>
          <cell r="Q2991">
            <v>1</v>
          </cell>
          <cell r="R2991">
            <v>1</v>
          </cell>
          <cell r="V2991">
            <v>1</v>
          </cell>
          <cell r="W2991">
            <v>5</v>
          </cell>
          <cell r="Y2991">
            <v>5</v>
          </cell>
          <cell r="Z2991">
            <v>156</v>
          </cell>
          <cell r="AA2991">
            <v>1</v>
          </cell>
        </row>
        <row r="2992">
          <cell r="I2992">
            <v>3944</v>
          </cell>
          <cell r="J2992">
            <v>60236.322743700002</v>
          </cell>
          <cell r="P2992">
            <v>5</v>
          </cell>
          <cell r="Q2992">
            <v>1</v>
          </cell>
          <cell r="R2992">
            <v>1</v>
          </cell>
          <cell r="V2992">
            <v>1</v>
          </cell>
          <cell r="W2992">
            <v>5</v>
          </cell>
          <cell r="Y2992">
            <v>5</v>
          </cell>
          <cell r="Z2992">
            <v>364</v>
          </cell>
          <cell r="AA2992">
            <v>1</v>
          </cell>
        </row>
        <row r="2993">
          <cell r="I2993">
            <v>3946</v>
          </cell>
          <cell r="J2993">
            <v>28060.1948452</v>
          </cell>
          <cell r="P2993">
            <v>6</v>
          </cell>
          <cell r="Q2993">
            <v>1</v>
          </cell>
          <cell r="R2993">
            <v>1</v>
          </cell>
          <cell r="V2993">
            <v>1</v>
          </cell>
          <cell r="W2993">
            <v>5</v>
          </cell>
          <cell r="Y2993">
            <v>1</v>
          </cell>
          <cell r="Z2993">
            <v>650</v>
          </cell>
          <cell r="AA2993">
            <v>1</v>
          </cell>
        </row>
        <row r="2994">
          <cell r="I2994">
            <v>3947</v>
          </cell>
          <cell r="J2994">
            <v>35756.995490100002</v>
          </cell>
          <cell r="P2994">
            <v>7</v>
          </cell>
          <cell r="Q2994">
            <v>1</v>
          </cell>
          <cell r="R2994">
            <v>1</v>
          </cell>
          <cell r="V2994">
            <v>1</v>
          </cell>
          <cell r="W2994">
            <v>5</v>
          </cell>
          <cell r="Y2994">
            <v>1</v>
          </cell>
          <cell r="Z2994">
            <v>156</v>
          </cell>
          <cell r="AA2994">
            <v>1</v>
          </cell>
        </row>
        <row r="2995">
          <cell r="I2995">
            <v>3948</v>
          </cell>
          <cell r="J2995">
            <v>25677.965246700001</v>
          </cell>
          <cell r="P2995">
            <v>7</v>
          </cell>
          <cell r="Q2995">
            <v>1</v>
          </cell>
          <cell r="R2995">
            <v>1</v>
          </cell>
          <cell r="V2995">
            <v>1</v>
          </cell>
          <cell r="W2995">
            <v>5</v>
          </cell>
          <cell r="Y2995">
            <v>1</v>
          </cell>
          <cell r="Z2995">
            <v>156</v>
          </cell>
          <cell r="AA2995">
            <v>1</v>
          </cell>
        </row>
        <row r="2996">
          <cell r="I2996">
            <v>3949</v>
          </cell>
          <cell r="J2996">
            <v>20183.599337</v>
          </cell>
          <cell r="P2996">
            <v>6</v>
          </cell>
          <cell r="Q2996">
            <v>1</v>
          </cell>
          <cell r="R2996">
            <v>1</v>
          </cell>
          <cell r="V2996">
            <v>1</v>
          </cell>
          <cell r="W2996">
            <v>5</v>
          </cell>
          <cell r="Y2996">
            <v>1</v>
          </cell>
          <cell r="Z2996">
            <v>156</v>
          </cell>
          <cell r="AA2996">
            <v>1</v>
          </cell>
        </row>
        <row r="2997">
          <cell r="I2997">
            <v>3950</v>
          </cell>
          <cell r="J2997">
            <v>33889.434782700002</v>
          </cell>
          <cell r="P2997">
            <v>3</v>
          </cell>
          <cell r="Q2997">
            <v>1</v>
          </cell>
          <cell r="R2997">
            <v>1</v>
          </cell>
          <cell r="V2997">
            <v>1</v>
          </cell>
          <cell r="W2997">
            <v>5</v>
          </cell>
          <cell r="Y2997">
            <v>1</v>
          </cell>
          <cell r="Z2997">
            <v>31.2</v>
          </cell>
          <cell r="AA2997">
            <v>0.75</v>
          </cell>
        </row>
        <row r="2998">
          <cell r="I2998">
            <v>3955</v>
          </cell>
          <cell r="J2998">
            <v>45353.206231999997</v>
          </cell>
          <cell r="P2998">
            <v>5</v>
          </cell>
          <cell r="Q2998">
            <v>1</v>
          </cell>
          <cell r="R2998">
            <v>1</v>
          </cell>
          <cell r="V2998">
            <v>1</v>
          </cell>
          <cell r="W2998">
            <v>2</v>
          </cell>
          <cell r="Y2998">
            <v>2</v>
          </cell>
          <cell r="Z2998">
            <v>156</v>
          </cell>
          <cell r="AA2998">
            <v>0.75</v>
          </cell>
        </row>
        <row r="2999">
          <cell r="I2999">
            <v>3957</v>
          </cell>
          <cell r="J2999">
            <v>24261.8102616</v>
          </cell>
          <cell r="P2999">
            <v>10</v>
          </cell>
          <cell r="Q2999">
            <v>1</v>
          </cell>
          <cell r="R2999">
            <v>1</v>
          </cell>
          <cell r="V2999">
            <v>1</v>
          </cell>
          <cell r="W2999">
            <v>5</v>
          </cell>
          <cell r="Y2999">
            <v>1</v>
          </cell>
          <cell r="Z2999">
            <v>156</v>
          </cell>
          <cell r="AA2999">
            <v>1</v>
          </cell>
        </row>
        <row r="3000">
          <cell r="I3000">
            <v>3958</v>
          </cell>
          <cell r="J3000">
            <v>30441.528681399999</v>
          </cell>
          <cell r="P3000">
            <v>10</v>
          </cell>
          <cell r="Q3000">
            <v>1</v>
          </cell>
          <cell r="R3000">
            <v>1</v>
          </cell>
          <cell r="V3000">
            <v>1</v>
          </cell>
          <cell r="W3000">
            <v>5</v>
          </cell>
          <cell r="Y3000">
            <v>5</v>
          </cell>
          <cell r="Z3000">
            <v>364</v>
          </cell>
          <cell r="AA3000">
            <v>1</v>
          </cell>
        </row>
        <row r="3001">
          <cell r="I3001">
            <v>3959</v>
          </cell>
          <cell r="J3001">
            <v>6423.7966857000001</v>
          </cell>
          <cell r="P3001">
            <v>3</v>
          </cell>
          <cell r="Q3001">
            <v>1</v>
          </cell>
          <cell r="R3001">
            <v>1</v>
          </cell>
          <cell r="V3001">
            <v>0</v>
          </cell>
          <cell r="W3001">
            <v>99</v>
          </cell>
          <cell r="Y3001">
            <v>1</v>
          </cell>
          <cell r="Z3001">
            <v>31.2</v>
          </cell>
          <cell r="AA3001">
            <v>0</v>
          </cell>
        </row>
        <row r="3002">
          <cell r="I3002">
            <v>3960</v>
          </cell>
          <cell r="J3002">
            <v>36213.358754499997</v>
          </cell>
          <cell r="P3002">
            <v>3</v>
          </cell>
          <cell r="Q3002">
            <v>1</v>
          </cell>
          <cell r="R3002">
            <v>1</v>
          </cell>
          <cell r="V3002">
            <v>1</v>
          </cell>
          <cell r="W3002">
            <v>5</v>
          </cell>
          <cell r="Y3002">
            <v>1</v>
          </cell>
          <cell r="Z3002">
            <v>364</v>
          </cell>
          <cell r="AA3002">
            <v>1</v>
          </cell>
        </row>
        <row r="3003">
          <cell r="I3003">
            <v>3961</v>
          </cell>
          <cell r="J3003">
            <v>13506.628578100001</v>
          </cell>
          <cell r="P3003">
            <v>3</v>
          </cell>
          <cell r="Q3003">
            <v>1</v>
          </cell>
          <cell r="R3003">
            <v>1</v>
          </cell>
          <cell r="V3003">
            <v>1</v>
          </cell>
          <cell r="W3003">
            <v>5</v>
          </cell>
          <cell r="Y3003">
            <v>5</v>
          </cell>
          <cell r="Z3003">
            <v>156</v>
          </cell>
          <cell r="AA3003">
            <v>1</v>
          </cell>
        </row>
        <row r="3004">
          <cell r="I3004">
            <v>3963</v>
          </cell>
          <cell r="J3004">
            <v>14588.2984947</v>
          </cell>
          <cell r="P3004">
            <v>5</v>
          </cell>
          <cell r="Q3004">
            <v>1</v>
          </cell>
          <cell r="R3004">
            <v>1</v>
          </cell>
          <cell r="V3004">
            <v>1</v>
          </cell>
          <cell r="W3004">
            <v>5</v>
          </cell>
          <cell r="Y3004">
            <v>3</v>
          </cell>
          <cell r="Z3004">
            <v>364</v>
          </cell>
          <cell r="AA3004">
            <v>1</v>
          </cell>
        </row>
        <row r="3005">
          <cell r="I3005">
            <v>3964</v>
          </cell>
          <cell r="J3005">
            <v>22796.989204400001</v>
          </cell>
          <cell r="P3005">
            <v>3</v>
          </cell>
          <cell r="Q3005">
            <v>1</v>
          </cell>
          <cell r="R3005">
            <v>1</v>
          </cell>
          <cell r="V3005">
            <v>1</v>
          </cell>
          <cell r="W3005">
            <v>5</v>
          </cell>
          <cell r="Y3005">
            <v>1</v>
          </cell>
          <cell r="Z3005">
            <v>364</v>
          </cell>
          <cell r="AA3005">
            <v>1</v>
          </cell>
        </row>
        <row r="3006">
          <cell r="I3006">
            <v>3965</v>
          </cell>
          <cell r="J3006">
            <v>26330.6011899</v>
          </cell>
          <cell r="P3006">
            <v>11</v>
          </cell>
          <cell r="Q3006">
            <v>1</v>
          </cell>
          <cell r="R3006">
            <v>1</v>
          </cell>
          <cell r="V3006">
            <v>1</v>
          </cell>
          <cell r="W3006">
            <v>5</v>
          </cell>
          <cell r="Y3006">
            <v>1</v>
          </cell>
          <cell r="Z3006">
            <v>156</v>
          </cell>
          <cell r="AA3006">
            <v>1</v>
          </cell>
        </row>
        <row r="3007">
          <cell r="I3007">
            <v>3966</v>
          </cell>
          <cell r="J3007">
            <v>28858.125322100001</v>
          </cell>
          <cell r="P3007">
            <v>9</v>
          </cell>
          <cell r="Q3007">
            <v>1</v>
          </cell>
          <cell r="R3007">
            <v>1</v>
          </cell>
          <cell r="V3007">
            <v>1</v>
          </cell>
          <cell r="W3007">
            <v>5</v>
          </cell>
          <cell r="Y3007">
            <v>1</v>
          </cell>
          <cell r="Z3007">
            <v>364</v>
          </cell>
          <cell r="AA3007">
            <v>1</v>
          </cell>
        </row>
        <row r="3008">
          <cell r="I3008">
            <v>3968</v>
          </cell>
          <cell r="J3008">
            <v>25721.822408399999</v>
          </cell>
          <cell r="P3008">
            <v>6</v>
          </cell>
          <cell r="Q3008">
            <v>1</v>
          </cell>
          <cell r="R3008">
            <v>1</v>
          </cell>
          <cell r="V3008">
            <v>1</v>
          </cell>
          <cell r="W3008">
            <v>5</v>
          </cell>
          <cell r="Y3008">
            <v>1</v>
          </cell>
          <cell r="Z3008">
            <v>364</v>
          </cell>
          <cell r="AA3008">
            <v>1</v>
          </cell>
        </row>
        <row r="3009">
          <cell r="I3009">
            <v>3969</v>
          </cell>
          <cell r="J3009">
            <v>23926.932629399998</v>
          </cell>
          <cell r="P3009">
            <v>4</v>
          </cell>
          <cell r="Q3009">
            <v>1</v>
          </cell>
          <cell r="R3009">
            <v>1</v>
          </cell>
          <cell r="V3009">
            <v>1</v>
          </cell>
          <cell r="W3009">
            <v>5</v>
          </cell>
          <cell r="Y3009">
            <v>5</v>
          </cell>
          <cell r="Z3009">
            <v>31.2</v>
          </cell>
          <cell r="AA3009">
            <v>1</v>
          </cell>
        </row>
        <row r="3010">
          <cell r="I3010">
            <v>3970</v>
          </cell>
          <cell r="J3010">
            <v>23708.174140300001</v>
          </cell>
          <cell r="P3010">
            <v>2</v>
          </cell>
          <cell r="Q3010">
            <v>1</v>
          </cell>
          <cell r="R3010">
            <v>1</v>
          </cell>
          <cell r="V3010">
            <v>1</v>
          </cell>
          <cell r="W3010">
            <v>1</v>
          </cell>
          <cell r="Y3010">
            <v>1</v>
          </cell>
          <cell r="Z3010">
            <v>650</v>
          </cell>
          <cell r="AA3010">
            <v>1</v>
          </cell>
        </row>
        <row r="3011">
          <cell r="I3011">
            <v>3971</v>
          </cell>
          <cell r="J3011">
            <v>21304.910411299999</v>
          </cell>
          <cell r="P3011">
            <v>6</v>
          </cell>
          <cell r="Q3011">
            <v>1</v>
          </cell>
          <cell r="R3011">
            <v>1</v>
          </cell>
          <cell r="V3011">
            <v>1</v>
          </cell>
          <cell r="W3011">
            <v>5</v>
          </cell>
          <cell r="Y3011">
            <v>1</v>
          </cell>
          <cell r="Z3011">
            <v>364</v>
          </cell>
          <cell r="AA3011">
            <v>1</v>
          </cell>
        </row>
        <row r="3012">
          <cell r="I3012">
            <v>3972</v>
          </cell>
          <cell r="J3012">
            <v>4521.5375537999998</v>
          </cell>
          <cell r="P3012">
            <v>8</v>
          </cell>
          <cell r="Q3012">
            <v>1</v>
          </cell>
          <cell r="R3012">
            <v>1</v>
          </cell>
          <cell r="V3012">
            <v>1</v>
          </cell>
          <cell r="W3012">
            <v>5</v>
          </cell>
          <cell r="Y3012">
            <v>5</v>
          </cell>
          <cell r="Z3012">
            <v>156</v>
          </cell>
          <cell r="AA3012">
            <v>1</v>
          </cell>
        </row>
        <row r="3013">
          <cell r="I3013">
            <v>3973</v>
          </cell>
          <cell r="J3013">
            <v>5084.9819623000003</v>
          </cell>
          <cell r="P3013">
            <v>1</v>
          </cell>
          <cell r="Q3013">
            <v>1</v>
          </cell>
          <cell r="R3013">
            <v>1</v>
          </cell>
          <cell r="V3013">
            <v>1</v>
          </cell>
          <cell r="W3013">
            <v>5</v>
          </cell>
          <cell r="Y3013">
            <v>1</v>
          </cell>
          <cell r="Z3013">
            <v>156</v>
          </cell>
          <cell r="AA3013">
            <v>1</v>
          </cell>
        </row>
        <row r="3014">
          <cell r="I3014">
            <v>3975</v>
          </cell>
          <cell r="J3014">
            <v>22696.5321802</v>
          </cell>
          <cell r="P3014">
            <v>5</v>
          </cell>
          <cell r="Q3014">
            <v>1</v>
          </cell>
          <cell r="R3014">
            <v>1</v>
          </cell>
          <cell r="V3014">
            <v>1</v>
          </cell>
          <cell r="W3014">
            <v>1</v>
          </cell>
          <cell r="Y3014">
            <v>1</v>
          </cell>
          <cell r="Z3014">
            <v>364</v>
          </cell>
          <cell r="AA3014">
            <v>1</v>
          </cell>
        </row>
        <row r="3015">
          <cell r="I3015">
            <v>3977</v>
          </cell>
          <cell r="J3015">
            <v>40131.307981999998</v>
          </cell>
          <cell r="P3015">
            <v>10</v>
          </cell>
          <cell r="Q3015">
            <v>1</v>
          </cell>
          <cell r="R3015">
            <v>1</v>
          </cell>
          <cell r="V3015">
            <v>1</v>
          </cell>
          <cell r="W3015">
            <v>5</v>
          </cell>
          <cell r="Y3015">
            <v>5</v>
          </cell>
          <cell r="Z3015">
            <v>364</v>
          </cell>
          <cell r="AA3015">
            <v>1</v>
          </cell>
        </row>
        <row r="3016">
          <cell r="I3016">
            <v>3978</v>
          </cell>
          <cell r="J3016">
            <v>51470.6804453</v>
          </cell>
          <cell r="P3016">
            <v>2</v>
          </cell>
          <cell r="Q3016">
            <v>1</v>
          </cell>
          <cell r="R3016">
            <v>1</v>
          </cell>
          <cell r="V3016">
            <v>1</v>
          </cell>
          <cell r="W3016">
            <v>5</v>
          </cell>
          <cell r="Y3016">
            <v>5</v>
          </cell>
          <cell r="Z3016">
            <v>156</v>
          </cell>
          <cell r="AA3016">
            <v>0.75</v>
          </cell>
        </row>
        <row r="3017">
          <cell r="I3017">
            <v>3979</v>
          </cell>
          <cell r="J3017">
            <v>27475.071682099999</v>
          </cell>
          <cell r="P3017">
            <v>4</v>
          </cell>
          <cell r="Q3017">
            <v>1</v>
          </cell>
          <cell r="R3017">
            <v>1</v>
          </cell>
          <cell r="V3017">
            <v>1</v>
          </cell>
          <cell r="W3017">
            <v>5</v>
          </cell>
          <cell r="Y3017">
            <v>1</v>
          </cell>
          <cell r="Z3017">
            <v>364</v>
          </cell>
          <cell r="AA3017">
            <v>1</v>
          </cell>
        </row>
        <row r="3018">
          <cell r="I3018">
            <v>3981</v>
          </cell>
          <cell r="J3018">
            <v>22807.338338599999</v>
          </cell>
          <cell r="P3018">
            <v>8</v>
          </cell>
          <cell r="Q3018">
            <v>1</v>
          </cell>
          <cell r="R3018">
            <v>1</v>
          </cell>
          <cell r="V3018">
            <v>1</v>
          </cell>
          <cell r="W3018">
            <v>5</v>
          </cell>
          <cell r="Y3018">
            <v>1</v>
          </cell>
          <cell r="Z3018">
            <v>364</v>
          </cell>
          <cell r="AA3018">
            <v>1</v>
          </cell>
        </row>
        <row r="3019">
          <cell r="I3019">
            <v>3982</v>
          </cell>
          <cell r="J3019">
            <v>19827.8389307</v>
          </cell>
          <cell r="P3019">
            <v>7</v>
          </cell>
          <cell r="Q3019">
            <v>1</v>
          </cell>
          <cell r="R3019">
            <v>1</v>
          </cell>
          <cell r="V3019">
            <v>1</v>
          </cell>
          <cell r="W3019">
            <v>5</v>
          </cell>
          <cell r="Y3019">
            <v>1</v>
          </cell>
          <cell r="Z3019">
            <v>364</v>
          </cell>
          <cell r="AA3019">
            <v>1</v>
          </cell>
        </row>
        <row r="3020">
          <cell r="I3020">
            <v>3983</v>
          </cell>
          <cell r="J3020">
            <v>44020.771155499999</v>
          </cell>
          <cell r="P3020">
            <v>5</v>
          </cell>
          <cell r="Q3020">
            <v>1</v>
          </cell>
          <cell r="R3020">
            <v>1</v>
          </cell>
          <cell r="V3020">
            <v>1</v>
          </cell>
          <cell r="W3020">
            <v>5</v>
          </cell>
          <cell r="Y3020">
            <v>5</v>
          </cell>
          <cell r="Z3020">
            <v>156</v>
          </cell>
          <cell r="AA3020">
            <v>1</v>
          </cell>
        </row>
        <row r="3021">
          <cell r="I3021">
            <v>3984</v>
          </cell>
          <cell r="J3021">
            <v>19569.9645805</v>
          </cell>
          <cell r="P3021">
            <v>5</v>
          </cell>
          <cell r="Q3021">
            <v>1</v>
          </cell>
          <cell r="R3021">
            <v>1</v>
          </cell>
          <cell r="V3021">
            <v>1</v>
          </cell>
          <cell r="W3021">
            <v>5</v>
          </cell>
          <cell r="Y3021">
            <v>1</v>
          </cell>
          <cell r="Z3021">
            <v>650</v>
          </cell>
          <cell r="AA3021">
            <v>0.75</v>
          </cell>
        </row>
        <row r="3022">
          <cell r="I3022">
            <v>3988</v>
          </cell>
          <cell r="J3022">
            <v>29275.540963399999</v>
          </cell>
          <cell r="P3022">
            <v>9</v>
          </cell>
          <cell r="Q3022">
            <v>1</v>
          </cell>
          <cell r="R3022">
            <v>1</v>
          </cell>
          <cell r="V3022">
            <v>1</v>
          </cell>
          <cell r="W3022">
            <v>5</v>
          </cell>
          <cell r="Y3022">
            <v>95</v>
          </cell>
          <cell r="Z3022">
            <v>156</v>
          </cell>
          <cell r="AA3022">
            <v>0.75</v>
          </cell>
        </row>
        <row r="3023">
          <cell r="I3023">
            <v>3989</v>
          </cell>
          <cell r="J3023">
            <v>30598.5415178</v>
          </cell>
          <cell r="P3023">
            <v>10</v>
          </cell>
          <cell r="Q3023">
            <v>1</v>
          </cell>
          <cell r="R3023">
            <v>1</v>
          </cell>
          <cell r="V3023">
            <v>1</v>
          </cell>
          <cell r="W3023">
            <v>1</v>
          </cell>
          <cell r="Y3023">
            <v>1</v>
          </cell>
          <cell r="Z3023">
            <v>650</v>
          </cell>
          <cell r="AA3023">
            <v>1</v>
          </cell>
        </row>
        <row r="3024">
          <cell r="I3024">
            <v>3990</v>
          </cell>
          <cell r="J3024">
            <v>35682.877826000004</v>
          </cell>
          <cell r="P3024">
            <v>7</v>
          </cell>
          <cell r="Q3024">
            <v>1</v>
          </cell>
          <cell r="R3024">
            <v>1</v>
          </cell>
          <cell r="V3024">
            <v>1</v>
          </cell>
          <cell r="W3024">
            <v>5</v>
          </cell>
          <cell r="Y3024">
            <v>5</v>
          </cell>
          <cell r="Z3024">
            <v>364</v>
          </cell>
          <cell r="AA3024">
            <v>1</v>
          </cell>
        </row>
        <row r="3025">
          <cell r="I3025">
            <v>3994</v>
          </cell>
          <cell r="J3025">
            <v>41326.829035399998</v>
          </cell>
          <cell r="P3025">
            <v>3</v>
          </cell>
          <cell r="Q3025">
            <v>1</v>
          </cell>
          <cell r="R3025">
            <v>1</v>
          </cell>
          <cell r="V3025">
            <v>1</v>
          </cell>
          <cell r="W3025">
            <v>1</v>
          </cell>
          <cell r="Y3025">
            <v>1</v>
          </cell>
          <cell r="Z3025">
            <v>156</v>
          </cell>
          <cell r="AA3025">
            <v>1</v>
          </cell>
        </row>
        <row r="3026">
          <cell r="I3026">
            <v>3995</v>
          </cell>
          <cell r="J3026">
            <v>29267.472216800001</v>
          </cell>
          <cell r="P3026">
            <v>9</v>
          </cell>
          <cell r="Q3026">
            <v>1</v>
          </cell>
          <cell r="R3026">
            <v>1</v>
          </cell>
          <cell r="V3026">
            <v>1</v>
          </cell>
          <cell r="W3026">
            <v>5</v>
          </cell>
          <cell r="Y3026">
            <v>5</v>
          </cell>
          <cell r="Z3026">
            <v>1014</v>
          </cell>
          <cell r="AA3026">
            <v>1</v>
          </cell>
        </row>
        <row r="3027">
          <cell r="I3027">
            <v>3997</v>
          </cell>
          <cell r="J3027">
            <v>33310.826848199998</v>
          </cell>
          <cell r="P3027">
            <v>8</v>
          </cell>
          <cell r="Q3027">
            <v>1</v>
          </cell>
          <cell r="R3027">
            <v>1</v>
          </cell>
          <cell r="V3027">
            <v>1</v>
          </cell>
          <cell r="W3027">
            <v>5</v>
          </cell>
          <cell r="Y3027">
            <v>5</v>
          </cell>
          <cell r="Z3027">
            <v>364</v>
          </cell>
          <cell r="AA3027">
            <v>1</v>
          </cell>
        </row>
        <row r="3028">
          <cell r="I3028">
            <v>3998</v>
          </cell>
          <cell r="J3028">
            <v>23494.175377200001</v>
          </cell>
          <cell r="P3028">
            <v>9</v>
          </cell>
          <cell r="Q3028">
            <v>1</v>
          </cell>
          <cell r="R3028">
            <v>1</v>
          </cell>
          <cell r="V3028">
            <v>1</v>
          </cell>
          <cell r="W3028">
            <v>5</v>
          </cell>
          <cell r="Y3028">
            <v>2</v>
          </cell>
          <cell r="Z3028">
            <v>156</v>
          </cell>
          <cell r="AA3028">
            <v>1</v>
          </cell>
        </row>
        <row r="3029">
          <cell r="I3029">
            <v>3999</v>
          </cell>
          <cell r="J3029">
            <v>20008.089777599998</v>
          </cell>
          <cell r="P3029">
            <v>4</v>
          </cell>
          <cell r="Q3029">
            <v>1</v>
          </cell>
          <cell r="R3029">
            <v>1</v>
          </cell>
          <cell r="V3029">
            <v>1</v>
          </cell>
          <cell r="W3029">
            <v>5</v>
          </cell>
          <cell r="Y3029">
            <v>1</v>
          </cell>
          <cell r="Z3029">
            <v>364</v>
          </cell>
          <cell r="AA3029">
            <v>1</v>
          </cell>
        </row>
        <row r="3030">
          <cell r="I3030">
            <v>4000</v>
          </cell>
          <cell r="J3030">
            <v>23834.6536213</v>
          </cell>
          <cell r="P3030">
            <v>7</v>
          </cell>
          <cell r="Q3030">
            <v>1</v>
          </cell>
          <cell r="R3030">
            <v>1</v>
          </cell>
          <cell r="V3030">
            <v>1</v>
          </cell>
          <cell r="W3030">
            <v>5</v>
          </cell>
          <cell r="Y3030">
            <v>1</v>
          </cell>
          <cell r="Z3030">
            <v>650</v>
          </cell>
          <cell r="AA3030">
            <v>1</v>
          </cell>
        </row>
        <row r="3031">
          <cell r="I3031">
            <v>4001</v>
          </cell>
          <cell r="J3031">
            <v>34805.467865799998</v>
          </cell>
          <cell r="P3031">
            <v>4</v>
          </cell>
          <cell r="Q3031">
            <v>1</v>
          </cell>
          <cell r="R3031">
            <v>1</v>
          </cell>
          <cell r="V3031">
            <v>1</v>
          </cell>
          <cell r="W3031">
            <v>5</v>
          </cell>
          <cell r="Y3031">
            <v>1</v>
          </cell>
          <cell r="Z3031">
            <v>364</v>
          </cell>
          <cell r="AA3031">
            <v>1</v>
          </cell>
        </row>
        <row r="3032">
          <cell r="I3032">
            <v>4003</v>
          </cell>
          <cell r="J3032">
            <v>8236.7058142999995</v>
          </cell>
          <cell r="P3032">
            <v>7</v>
          </cell>
          <cell r="Q3032">
            <v>1</v>
          </cell>
          <cell r="R3032">
            <v>1</v>
          </cell>
          <cell r="V3032">
            <v>1</v>
          </cell>
          <cell r="W3032">
            <v>5</v>
          </cell>
          <cell r="Y3032">
            <v>1</v>
          </cell>
          <cell r="Z3032">
            <v>156</v>
          </cell>
          <cell r="AA3032">
            <v>1</v>
          </cell>
        </row>
        <row r="3033">
          <cell r="I3033">
            <v>4005</v>
          </cell>
          <cell r="J3033">
            <v>22807.338338599999</v>
          </cell>
          <cell r="P3033">
            <v>7</v>
          </cell>
          <cell r="Q3033">
            <v>1</v>
          </cell>
          <cell r="R3033">
            <v>1</v>
          </cell>
          <cell r="V3033">
            <v>1</v>
          </cell>
          <cell r="W3033">
            <v>5</v>
          </cell>
          <cell r="Y3033">
            <v>1</v>
          </cell>
          <cell r="Z3033">
            <v>156</v>
          </cell>
          <cell r="AA3033">
            <v>1</v>
          </cell>
        </row>
        <row r="3034">
          <cell r="I3034">
            <v>4007</v>
          </cell>
          <cell r="J3034">
            <v>20622.503052100001</v>
          </cell>
          <cell r="P3034">
            <v>6</v>
          </cell>
          <cell r="Q3034">
            <v>1</v>
          </cell>
          <cell r="R3034">
            <v>1</v>
          </cell>
          <cell r="V3034">
            <v>1</v>
          </cell>
          <cell r="W3034">
            <v>5</v>
          </cell>
          <cell r="Y3034">
            <v>1</v>
          </cell>
          <cell r="Z3034">
            <v>364</v>
          </cell>
          <cell r="AA3034">
            <v>1</v>
          </cell>
        </row>
        <row r="3035">
          <cell r="I3035">
            <v>4008</v>
          </cell>
          <cell r="J3035">
            <v>51827.969377000001</v>
          </cell>
          <cell r="P3035">
            <v>11</v>
          </cell>
          <cell r="Q3035">
            <v>1</v>
          </cell>
          <cell r="R3035">
            <v>1</v>
          </cell>
          <cell r="V3035">
            <v>1</v>
          </cell>
          <cell r="W3035">
            <v>5</v>
          </cell>
          <cell r="Y3035">
            <v>1</v>
          </cell>
          <cell r="Z3035">
            <v>156</v>
          </cell>
          <cell r="AA3035">
            <v>1</v>
          </cell>
        </row>
        <row r="3036">
          <cell r="I3036">
            <v>4011</v>
          </cell>
          <cell r="J3036">
            <v>23378.834268099999</v>
          </cell>
          <cell r="P3036">
            <v>4</v>
          </cell>
          <cell r="Q3036">
            <v>1</v>
          </cell>
          <cell r="R3036">
            <v>1</v>
          </cell>
          <cell r="V3036">
            <v>0</v>
          </cell>
          <cell r="W3036">
            <v>99</v>
          </cell>
          <cell r="Y3036">
            <v>5</v>
          </cell>
          <cell r="Z3036">
            <v>650</v>
          </cell>
          <cell r="AA3036">
            <v>0</v>
          </cell>
        </row>
        <row r="3037">
          <cell r="I3037">
            <v>4013</v>
          </cell>
          <cell r="J3037">
            <v>33309.755540799997</v>
          </cell>
          <cell r="P3037">
            <v>5</v>
          </cell>
          <cell r="Q3037">
            <v>1</v>
          </cell>
          <cell r="R3037">
            <v>1</v>
          </cell>
          <cell r="V3037">
            <v>1</v>
          </cell>
          <cell r="W3037">
            <v>5</v>
          </cell>
          <cell r="Y3037">
            <v>3</v>
          </cell>
          <cell r="Z3037">
            <v>364</v>
          </cell>
          <cell r="AA3037">
            <v>1</v>
          </cell>
        </row>
        <row r="3038">
          <cell r="I3038">
            <v>4014</v>
          </cell>
          <cell r="J3038">
            <v>18968.236095200002</v>
          </cell>
          <cell r="P3038">
            <v>6</v>
          </cell>
          <cell r="Q3038">
            <v>1</v>
          </cell>
          <cell r="R3038">
            <v>1</v>
          </cell>
          <cell r="V3038">
            <v>1</v>
          </cell>
          <cell r="W3038">
            <v>5</v>
          </cell>
          <cell r="Y3038">
            <v>5</v>
          </cell>
          <cell r="Z3038">
            <v>364</v>
          </cell>
          <cell r="AA3038">
            <v>1</v>
          </cell>
        </row>
        <row r="3039">
          <cell r="I3039">
            <v>4015</v>
          </cell>
          <cell r="J3039">
            <v>18869.271385100001</v>
          </cell>
          <cell r="P3039">
            <v>3</v>
          </cell>
          <cell r="Q3039">
            <v>1</v>
          </cell>
          <cell r="R3039">
            <v>1</v>
          </cell>
          <cell r="V3039">
            <v>1</v>
          </cell>
          <cell r="W3039">
            <v>5</v>
          </cell>
          <cell r="Y3039">
            <v>5</v>
          </cell>
          <cell r="Z3039">
            <v>156</v>
          </cell>
          <cell r="AA3039">
            <v>1</v>
          </cell>
        </row>
        <row r="3040">
          <cell r="I3040">
            <v>4017</v>
          </cell>
          <cell r="J3040">
            <v>28068.5496422</v>
          </cell>
          <cell r="P3040">
            <v>9</v>
          </cell>
          <cell r="Q3040">
            <v>1</v>
          </cell>
          <cell r="R3040">
            <v>1</v>
          </cell>
          <cell r="V3040">
            <v>1</v>
          </cell>
          <cell r="W3040">
            <v>5</v>
          </cell>
          <cell r="Y3040">
            <v>5</v>
          </cell>
          <cell r="Z3040">
            <v>1014</v>
          </cell>
          <cell r="AA3040">
            <v>1</v>
          </cell>
        </row>
        <row r="3041">
          <cell r="I3041">
            <v>4018</v>
          </cell>
          <cell r="J3041">
            <v>25320.527912099999</v>
          </cell>
          <cell r="P3041">
            <v>4</v>
          </cell>
          <cell r="Q3041">
            <v>1</v>
          </cell>
          <cell r="R3041">
            <v>1</v>
          </cell>
          <cell r="V3041">
            <v>1</v>
          </cell>
          <cell r="W3041">
            <v>5</v>
          </cell>
          <cell r="Y3041">
            <v>5</v>
          </cell>
          <cell r="Z3041">
            <v>364</v>
          </cell>
          <cell r="AA3041">
            <v>1</v>
          </cell>
        </row>
        <row r="3042">
          <cell r="I3042">
            <v>4019</v>
          </cell>
          <cell r="J3042">
            <v>48242.751844600003</v>
          </cell>
          <cell r="P3042">
            <v>5</v>
          </cell>
          <cell r="Q3042">
            <v>1</v>
          </cell>
          <cell r="R3042">
            <v>1</v>
          </cell>
          <cell r="V3042">
            <v>1</v>
          </cell>
          <cell r="W3042">
            <v>5</v>
          </cell>
          <cell r="Y3042">
            <v>1</v>
          </cell>
          <cell r="Z3042">
            <v>364</v>
          </cell>
          <cell r="AA3042">
            <v>1</v>
          </cell>
        </row>
        <row r="3043">
          <cell r="I3043">
            <v>4020</v>
          </cell>
          <cell r="J3043">
            <v>22742.4361599</v>
          </cell>
          <cell r="P3043">
            <v>8</v>
          </cell>
          <cell r="Q3043">
            <v>1</v>
          </cell>
          <cell r="R3043">
            <v>1</v>
          </cell>
          <cell r="V3043">
            <v>1</v>
          </cell>
          <cell r="W3043">
            <v>5</v>
          </cell>
          <cell r="Y3043">
            <v>5</v>
          </cell>
          <cell r="Z3043">
            <v>156</v>
          </cell>
          <cell r="AA3043">
            <v>1</v>
          </cell>
        </row>
        <row r="3044">
          <cell r="I3044">
            <v>4021</v>
          </cell>
          <cell r="J3044">
            <v>4654.1212869000001</v>
          </cell>
          <cell r="P3044">
            <v>8</v>
          </cell>
          <cell r="Q3044">
            <v>1</v>
          </cell>
          <cell r="R3044">
            <v>1</v>
          </cell>
          <cell r="V3044">
            <v>1</v>
          </cell>
          <cell r="W3044">
            <v>5</v>
          </cell>
          <cell r="Y3044">
            <v>1</v>
          </cell>
          <cell r="Z3044">
            <v>364</v>
          </cell>
          <cell r="AA3044">
            <v>1</v>
          </cell>
        </row>
        <row r="3045">
          <cell r="I3045">
            <v>4022</v>
          </cell>
          <cell r="J3045">
            <v>38658.324411699999</v>
          </cell>
          <cell r="P3045">
            <v>3</v>
          </cell>
          <cell r="Q3045">
            <v>1</v>
          </cell>
          <cell r="R3045">
            <v>1</v>
          </cell>
          <cell r="V3045">
            <v>1</v>
          </cell>
          <cell r="W3045">
            <v>5</v>
          </cell>
          <cell r="Y3045">
            <v>5</v>
          </cell>
          <cell r="Z3045">
            <v>156</v>
          </cell>
          <cell r="AA3045">
            <v>1</v>
          </cell>
        </row>
        <row r="3046">
          <cell r="I3046">
            <v>4023</v>
          </cell>
          <cell r="J3046">
            <v>14399.168643200001</v>
          </cell>
          <cell r="P3046">
            <v>4</v>
          </cell>
          <cell r="Q3046">
            <v>1</v>
          </cell>
          <cell r="R3046">
            <v>1</v>
          </cell>
          <cell r="V3046">
            <v>1</v>
          </cell>
          <cell r="W3046">
            <v>5</v>
          </cell>
          <cell r="Y3046">
            <v>1</v>
          </cell>
          <cell r="Z3046">
            <v>156</v>
          </cell>
          <cell r="AA3046">
            <v>1</v>
          </cell>
        </row>
        <row r="3047">
          <cell r="I3047">
            <v>4025</v>
          </cell>
          <cell r="J3047">
            <v>31875.100025700001</v>
          </cell>
          <cell r="P3047">
            <v>12</v>
          </cell>
          <cell r="Q3047">
            <v>1</v>
          </cell>
          <cell r="R3047">
            <v>1</v>
          </cell>
          <cell r="V3047">
            <v>1</v>
          </cell>
          <cell r="W3047">
            <v>5</v>
          </cell>
          <cell r="Y3047">
            <v>2</v>
          </cell>
          <cell r="Z3047">
            <v>364</v>
          </cell>
          <cell r="AA3047">
            <v>1</v>
          </cell>
        </row>
        <row r="3048">
          <cell r="I3048">
            <v>4026</v>
          </cell>
          <cell r="J3048">
            <v>20008.089777599998</v>
          </cell>
          <cell r="P3048">
            <v>3</v>
          </cell>
          <cell r="Q3048">
            <v>1</v>
          </cell>
          <cell r="R3048">
            <v>1</v>
          </cell>
          <cell r="V3048">
            <v>1</v>
          </cell>
          <cell r="W3048">
            <v>5</v>
          </cell>
          <cell r="Y3048">
            <v>1</v>
          </cell>
          <cell r="Z3048">
            <v>1014</v>
          </cell>
          <cell r="AA3048">
            <v>1</v>
          </cell>
        </row>
        <row r="3049">
          <cell r="I3049">
            <v>4029</v>
          </cell>
          <cell r="J3049">
            <v>24610.648156800002</v>
          </cell>
          <cell r="P3049">
            <v>1</v>
          </cell>
          <cell r="Q3049">
            <v>1</v>
          </cell>
          <cell r="R3049">
            <v>1</v>
          </cell>
          <cell r="V3049">
            <v>1</v>
          </cell>
          <cell r="W3049">
            <v>5</v>
          </cell>
          <cell r="Y3049">
            <v>5</v>
          </cell>
          <cell r="Z3049">
            <v>156</v>
          </cell>
          <cell r="AA3049">
            <v>1</v>
          </cell>
        </row>
        <row r="3050">
          <cell r="I3050">
            <v>4030</v>
          </cell>
          <cell r="J3050">
            <v>58454.449556500003</v>
          </cell>
          <cell r="P3050">
            <v>4</v>
          </cell>
          <cell r="Q3050">
            <v>1</v>
          </cell>
          <cell r="R3050">
            <v>1</v>
          </cell>
          <cell r="V3050">
            <v>1</v>
          </cell>
          <cell r="W3050">
            <v>5</v>
          </cell>
          <cell r="Y3050">
            <v>1</v>
          </cell>
          <cell r="Z3050">
            <v>156</v>
          </cell>
          <cell r="AA3050">
            <v>1</v>
          </cell>
        </row>
        <row r="3051">
          <cell r="I3051">
            <v>4031</v>
          </cell>
          <cell r="J3051">
            <v>44066.1864375</v>
          </cell>
          <cell r="P3051">
            <v>8</v>
          </cell>
          <cell r="Q3051">
            <v>1</v>
          </cell>
          <cell r="R3051">
            <v>1</v>
          </cell>
          <cell r="V3051">
            <v>1</v>
          </cell>
          <cell r="W3051">
            <v>5</v>
          </cell>
          <cell r="Y3051">
            <v>5</v>
          </cell>
          <cell r="Z3051">
            <v>156</v>
          </cell>
          <cell r="AA3051">
            <v>1</v>
          </cell>
        </row>
        <row r="3052">
          <cell r="I3052">
            <v>4034</v>
          </cell>
          <cell r="J3052">
            <v>36752.874409099997</v>
          </cell>
          <cell r="P3052">
            <v>9</v>
          </cell>
          <cell r="Q3052">
            <v>1</v>
          </cell>
          <cell r="R3052">
            <v>1</v>
          </cell>
          <cell r="V3052">
            <v>1</v>
          </cell>
          <cell r="W3052">
            <v>5</v>
          </cell>
          <cell r="Y3052">
            <v>5</v>
          </cell>
          <cell r="Z3052">
            <v>156</v>
          </cell>
          <cell r="AA3052">
            <v>1</v>
          </cell>
        </row>
        <row r="3053">
          <cell r="I3053">
            <v>4036</v>
          </cell>
          <cell r="J3053">
            <v>41538.210690899999</v>
          </cell>
          <cell r="P3053">
            <v>6</v>
          </cell>
          <cell r="Q3053">
            <v>1</v>
          </cell>
          <cell r="R3053">
            <v>1</v>
          </cell>
          <cell r="V3053">
            <v>1</v>
          </cell>
          <cell r="W3053">
            <v>5</v>
          </cell>
          <cell r="Y3053">
            <v>1</v>
          </cell>
          <cell r="Z3053">
            <v>364</v>
          </cell>
          <cell r="AA3053">
            <v>1</v>
          </cell>
        </row>
        <row r="3054">
          <cell r="I3054">
            <v>4037</v>
          </cell>
          <cell r="J3054">
            <v>22815.515949799999</v>
          </cell>
          <cell r="P3054">
            <v>5</v>
          </cell>
          <cell r="Q3054">
            <v>1</v>
          </cell>
          <cell r="R3054">
            <v>1</v>
          </cell>
          <cell r="V3054">
            <v>1</v>
          </cell>
          <cell r="W3054">
            <v>5</v>
          </cell>
          <cell r="Y3054">
            <v>1</v>
          </cell>
          <cell r="Z3054">
            <v>364</v>
          </cell>
          <cell r="AA3054">
            <v>1</v>
          </cell>
        </row>
        <row r="3055">
          <cell r="I3055">
            <v>4039</v>
          </cell>
          <cell r="J3055">
            <v>7029.9306196999996</v>
          </cell>
          <cell r="P3055">
            <v>5</v>
          </cell>
          <cell r="Q3055">
            <v>1</v>
          </cell>
          <cell r="R3055">
            <v>1</v>
          </cell>
          <cell r="V3055">
            <v>0</v>
          </cell>
          <cell r="W3055">
            <v>99</v>
          </cell>
          <cell r="Y3055">
            <v>5</v>
          </cell>
          <cell r="Z3055">
            <v>364</v>
          </cell>
          <cell r="AA3055">
            <v>0</v>
          </cell>
        </row>
        <row r="3056">
          <cell r="I3056">
            <v>4041</v>
          </cell>
          <cell r="J3056">
            <v>21304.910411299999</v>
          </cell>
          <cell r="P3056">
            <v>3</v>
          </cell>
          <cell r="Q3056">
            <v>1</v>
          </cell>
          <cell r="R3056">
            <v>1</v>
          </cell>
          <cell r="V3056">
            <v>1</v>
          </cell>
          <cell r="W3056">
            <v>5</v>
          </cell>
          <cell r="Y3056">
            <v>1</v>
          </cell>
          <cell r="Z3056">
            <v>364</v>
          </cell>
          <cell r="AA3056">
            <v>1</v>
          </cell>
        </row>
        <row r="3057">
          <cell r="I3057">
            <v>4042</v>
          </cell>
          <cell r="J3057">
            <v>26090.6350943</v>
          </cell>
          <cell r="P3057">
            <v>3</v>
          </cell>
          <cell r="Q3057">
            <v>1</v>
          </cell>
          <cell r="R3057">
            <v>1</v>
          </cell>
          <cell r="V3057">
            <v>1</v>
          </cell>
          <cell r="W3057">
            <v>5</v>
          </cell>
          <cell r="Y3057">
            <v>1</v>
          </cell>
          <cell r="Z3057">
            <v>364</v>
          </cell>
          <cell r="AA3057">
            <v>1</v>
          </cell>
        </row>
        <row r="3058">
          <cell r="I3058">
            <v>4043</v>
          </cell>
          <cell r="J3058">
            <v>19700.519468099999</v>
          </cell>
          <cell r="P3058">
            <v>5</v>
          </cell>
          <cell r="Q3058">
            <v>1</v>
          </cell>
          <cell r="R3058">
            <v>1</v>
          </cell>
          <cell r="V3058">
            <v>1</v>
          </cell>
          <cell r="W3058">
            <v>5</v>
          </cell>
          <cell r="Y3058">
            <v>5</v>
          </cell>
          <cell r="Z3058">
            <v>364</v>
          </cell>
          <cell r="AA3058">
            <v>1</v>
          </cell>
        </row>
        <row r="3059">
          <cell r="I3059">
            <v>4045</v>
          </cell>
          <cell r="J3059">
            <v>3186.1899696</v>
          </cell>
          <cell r="P3059">
            <v>2</v>
          </cell>
          <cell r="Q3059">
            <v>1</v>
          </cell>
          <cell r="R3059">
            <v>1</v>
          </cell>
          <cell r="V3059">
            <v>1</v>
          </cell>
          <cell r="W3059">
            <v>5</v>
          </cell>
          <cell r="Y3059">
            <v>5</v>
          </cell>
          <cell r="Z3059">
            <v>156</v>
          </cell>
          <cell r="AA3059">
            <v>1</v>
          </cell>
        </row>
        <row r="3060">
          <cell r="I3060">
            <v>4047</v>
          </cell>
          <cell r="J3060">
            <v>29553.203062100001</v>
          </cell>
          <cell r="P3060">
            <v>3</v>
          </cell>
          <cell r="Q3060">
            <v>1</v>
          </cell>
          <cell r="R3060">
            <v>1</v>
          </cell>
          <cell r="V3060">
            <v>1</v>
          </cell>
          <cell r="W3060">
            <v>1</v>
          </cell>
          <cell r="Y3060">
            <v>1</v>
          </cell>
          <cell r="Z3060">
            <v>156</v>
          </cell>
          <cell r="AA3060">
            <v>0.25</v>
          </cell>
        </row>
        <row r="3061">
          <cell r="I3061">
            <v>4048</v>
          </cell>
          <cell r="J3061">
            <v>22545.5618115</v>
          </cell>
          <cell r="P3061">
            <v>4</v>
          </cell>
          <cell r="Q3061">
            <v>1</v>
          </cell>
          <cell r="R3061">
            <v>1</v>
          </cell>
          <cell r="V3061">
            <v>1</v>
          </cell>
          <cell r="W3061">
            <v>1</v>
          </cell>
          <cell r="Y3061">
            <v>1</v>
          </cell>
          <cell r="Z3061">
            <v>156</v>
          </cell>
          <cell r="AA3061">
            <v>0.75</v>
          </cell>
        </row>
        <row r="3062">
          <cell r="I3062">
            <v>4049</v>
          </cell>
          <cell r="J3062">
            <v>31737.362477999999</v>
          </cell>
          <cell r="P3062">
            <v>8</v>
          </cell>
          <cell r="Q3062">
            <v>1</v>
          </cell>
          <cell r="R3062">
            <v>1</v>
          </cell>
          <cell r="V3062">
            <v>1</v>
          </cell>
          <cell r="W3062">
            <v>1</v>
          </cell>
          <cell r="Y3062">
            <v>1</v>
          </cell>
          <cell r="Z3062">
            <v>650</v>
          </cell>
          <cell r="AA3062">
            <v>1</v>
          </cell>
        </row>
        <row r="3063">
          <cell r="I3063">
            <v>4050</v>
          </cell>
          <cell r="J3063">
            <v>15832.025476999999</v>
          </cell>
          <cell r="P3063">
            <v>5</v>
          </cell>
          <cell r="Q3063">
            <v>1</v>
          </cell>
          <cell r="R3063">
            <v>1</v>
          </cell>
          <cell r="V3063">
            <v>1</v>
          </cell>
          <cell r="W3063">
            <v>1</v>
          </cell>
          <cell r="Y3063">
            <v>1</v>
          </cell>
          <cell r="Z3063">
            <v>364</v>
          </cell>
          <cell r="AA3063">
            <v>1</v>
          </cell>
        </row>
        <row r="3064">
          <cell r="I3064">
            <v>4052</v>
          </cell>
          <cell r="J3064">
            <v>22431.161306900001</v>
          </cell>
          <cell r="P3064">
            <v>9</v>
          </cell>
          <cell r="Q3064">
            <v>1</v>
          </cell>
          <cell r="R3064">
            <v>1</v>
          </cell>
          <cell r="V3064">
            <v>1</v>
          </cell>
          <cell r="W3064">
            <v>5</v>
          </cell>
          <cell r="Y3064">
            <v>5</v>
          </cell>
          <cell r="Z3064">
            <v>364</v>
          </cell>
          <cell r="AA3064">
            <v>1</v>
          </cell>
        </row>
        <row r="3065">
          <cell r="I3065">
            <v>4053</v>
          </cell>
          <cell r="J3065">
            <v>29462.633278699999</v>
          </cell>
          <cell r="P3065">
            <v>2</v>
          </cell>
          <cell r="Q3065">
            <v>1</v>
          </cell>
          <cell r="R3065">
            <v>1</v>
          </cell>
          <cell r="V3065">
            <v>1</v>
          </cell>
          <cell r="W3065">
            <v>5</v>
          </cell>
          <cell r="Y3065">
            <v>5</v>
          </cell>
          <cell r="Z3065">
            <v>364</v>
          </cell>
          <cell r="AA3065">
            <v>1</v>
          </cell>
        </row>
        <row r="3066">
          <cell r="I3066">
            <v>4056</v>
          </cell>
          <cell r="J3066">
            <v>30842.501128299999</v>
          </cell>
          <cell r="P3066">
            <v>7</v>
          </cell>
          <cell r="Q3066">
            <v>1</v>
          </cell>
          <cell r="R3066">
            <v>1</v>
          </cell>
          <cell r="V3066">
            <v>1</v>
          </cell>
          <cell r="W3066">
            <v>1</v>
          </cell>
          <cell r="Y3066">
            <v>1</v>
          </cell>
          <cell r="Z3066">
            <v>156</v>
          </cell>
          <cell r="AA3066">
            <v>1</v>
          </cell>
        </row>
        <row r="3067">
          <cell r="I3067">
            <v>4057</v>
          </cell>
          <cell r="J3067">
            <v>25955.156549700001</v>
          </cell>
          <cell r="P3067">
            <v>2</v>
          </cell>
          <cell r="Q3067">
            <v>1</v>
          </cell>
          <cell r="R3067">
            <v>1</v>
          </cell>
          <cell r="V3067">
            <v>1</v>
          </cell>
          <cell r="W3067">
            <v>1</v>
          </cell>
          <cell r="Y3067">
            <v>1</v>
          </cell>
          <cell r="Z3067">
            <v>156</v>
          </cell>
          <cell r="AA3067">
            <v>1</v>
          </cell>
        </row>
        <row r="3068">
          <cell r="I3068">
            <v>4058</v>
          </cell>
          <cell r="J3068">
            <v>30280.660022100001</v>
          </cell>
          <cell r="P3068">
            <v>1</v>
          </cell>
          <cell r="Q3068">
            <v>1</v>
          </cell>
          <cell r="R3068">
            <v>1</v>
          </cell>
          <cell r="V3068">
            <v>1</v>
          </cell>
          <cell r="W3068">
            <v>5</v>
          </cell>
          <cell r="Y3068">
            <v>5</v>
          </cell>
          <cell r="Z3068">
            <v>156</v>
          </cell>
          <cell r="AA3068">
            <v>0.75</v>
          </cell>
        </row>
        <row r="3069">
          <cell r="I3069">
            <v>4060</v>
          </cell>
          <cell r="J3069">
            <v>29248.476332400001</v>
          </cell>
          <cell r="P3069">
            <v>10</v>
          </cell>
          <cell r="Q3069">
            <v>1</v>
          </cell>
          <cell r="R3069">
            <v>1</v>
          </cell>
          <cell r="V3069">
            <v>1</v>
          </cell>
          <cell r="W3069">
            <v>5</v>
          </cell>
          <cell r="Y3069">
            <v>1</v>
          </cell>
          <cell r="Z3069">
            <v>156</v>
          </cell>
          <cell r="AA3069">
            <v>1</v>
          </cell>
        </row>
        <row r="3070">
          <cell r="I3070">
            <v>4062</v>
          </cell>
          <cell r="J3070">
            <v>30696.516270799999</v>
          </cell>
          <cell r="P3070">
            <v>10</v>
          </cell>
          <cell r="Q3070">
            <v>1</v>
          </cell>
          <cell r="R3070">
            <v>1</v>
          </cell>
          <cell r="V3070">
            <v>1</v>
          </cell>
          <cell r="W3070">
            <v>5</v>
          </cell>
          <cell r="Y3070">
            <v>5</v>
          </cell>
          <cell r="Z3070">
            <v>364</v>
          </cell>
          <cell r="AA3070">
            <v>1</v>
          </cell>
        </row>
        <row r="3071">
          <cell r="I3071">
            <v>4063</v>
          </cell>
          <cell r="J3071">
            <v>7029.9306196999996</v>
          </cell>
          <cell r="P3071">
            <v>4</v>
          </cell>
          <cell r="Q3071">
            <v>1</v>
          </cell>
          <cell r="R3071">
            <v>1</v>
          </cell>
          <cell r="V3071">
            <v>1</v>
          </cell>
          <cell r="W3071">
            <v>5</v>
          </cell>
          <cell r="Y3071">
            <v>1</v>
          </cell>
          <cell r="Z3071">
            <v>650</v>
          </cell>
          <cell r="AA3071">
            <v>1</v>
          </cell>
        </row>
        <row r="3072">
          <cell r="I3072">
            <v>4065</v>
          </cell>
          <cell r="J3072">
            <v>24139.882484500002</v>
          </cell>
          <cell r="P3072">
            <v>9</v>
          </cell>
          <cell r="Q3072">
            <v>1</v>
          </cell>
          <cell r="R3072">
            <v>1</v>
          </cell>
          <cell r="V3072">
            <v>1</v>
          </cell>
          <cell r="W3072">
            <v>5</v>
          </cell>
          <cell r="Y3072">
            <v>5</v>
          </cell>
          <cell r="Z3072">
            <v>156</v>
          </cell>
          <cell r="AA3072">
            <v>1</v>
          </cell>
        </row>
        <row r="3073">
          <cell r="I3073">
            <v>4066</v>
          </cell>
          <cell r="J3073">
            <v>22333.560845799999</v>
          </cell>
          <cell r="P3073">
            <v>7</v>
          </cell>
          <cell r="Q3073">
            <v>1</v>
          </cell>
          <cell r="R3073">
            <v>1</v>
          </cell>
          <cell r="V3073">
            <v>1</v>
          </cell>
          <cell r="W3073">
            <v>5</v>
          </cell>
          <cell r="Y3073">
            <v>1</v>
          </cell>
          <cell r="Z3073">
            <v>364</v>
          </cell>
          <cell r="AA3073">
            <v>1</v>
          </cell>
        </row>
        <row r="3074">
          <cell r="I3074">
            <v>4067</v>
          </cell>
          <cell r="J3074">
            <v>12080.6479502</v>
          </cell>
          <cell r="P3074">
            <v>3</v>
          </cell>
          <cell r="Q3074">
            <v>1</v>
          </cell>
          <cell r="R3074">
            <v>1</v>
          </cell>
          <cell r="V3074">
            <v>1</v>
          </cell>
          <cell r="W3074">
            <v>5</v>
          </cell>
          <cell r="Y3074">
            <v>5</v>
          </cell>
          <cell r="Z3074">
            <v>156</v>
          </cell>
          <cell r="AA3074">
            <v>1</v>
          </cell>
        </row>
        <row r="3075">
          <cell r="I3075">
            <v>4068</v>
          </cell>
          <cell r="J3075">
            <v>29638.015709700001</v>
          </cell>
          <cell r="P3075">
            <v>8</v>
          </cell>
          <cell r="Q3075">
            <v>1</v>
          </cell>
          <cell r="R3075">
            <v>1</v>
          </cell>
          <cell r="V3075">
            <v>1</v>
          </cell>
          <cell r="W3075">
            <v>5</v>
          </cell>
          <cell r="Y3075">
            <v>5</v>
          </cell>
          <cell r="Z3075">
            <v>364</v>
          </cell>
          <cell r="AA3075">
            <v>1</v>
          </cell>
        </row>
        <row r="3076">
          <cell r="I3076">
            <v>4069</v>
          </cell>
          <cell r="J3076">
            <v>42563.390899600003</v>
          </cell>
          <cell r="P3076">
            <v>1</v>
          </cell>
          <cell r="Q3076">
            <v>1</v>
          </cell>
          <cell r="R3076">
            <v>1</v>
          </cell>
          <cell r="V3076">
            <v>1</v>
          </cell>
          <cell r="W3076">
            <v>5</v>
          </cell>
          <cell r="Y3076">
            <v>5</v>
          </cell>
          <cell r="Z3076">
            <v>31.2</v>
          </cell>
          <cell r="AA3076">
            <v>1</v>
          </cell>
        </row>
        <row r="3077">
          <cell r="I3077">
            <v>4070</v>
          </cell>
          <cell r="J3077">
            <v>18820.618630199999</v>
          </cell>
          <cell r="P3077">
            <v>8</v>
          </cell>
          <cell r="Q3077">
            <v>1</v>
          </cell>
          <cell r="R3077">
            <v>1</v>
          </cell>
          <cell r="V3077">
            <v>1</v>
          </cell>
          <cell r="W3077">
            <v>5</v>
          </cell>
          <cell r="Y3077">
            <v>5</v>
          </cell>
          <cell r="Z3077">
            <v>31.2</v>
          </cell>
          <cell r="AA3077">
            <v>1</v>
          </cell>
        </row>
        <row r="3078">
          <cell r="I3078">
            <v>4071</v>
          </cell>
          <cell r="J3078">
            <v>34976.368190599998</v>
          </cell>
          <cell r="P3078">
            <v>7</v>
          </cell>
          <cell r="Q3078">
            <v>1</v>
          </cell>
          <cell r="R3078">
            <v>1</v>
          </cell>
          <cell r="V3078">
            <v>1</v>
          </cell>
          <cell r="W3078">
            <v>5</v>
          </cell>
          <cell r="Y3078">
            <v>5</v>
          </cell>
          <cell r="Z3078">
            <v>364</v>
          </cell>
          <cell r="AA3078">
            <v>1</v>
          </cell>
        </row>
        <row r="3079">
          <cell r="I3079">
            <v>4072</v>
          </cell>
          <cell r="J3079">
            <v>25682.911948699999</v>
          </cell>
          <cell r="P3079">
            <v>5</v>
          </cell>
          <cell r="Q3079">
            <v>1</v>
          </cell>
          <cell r="R3079">
            <v>1</v>
          </cell>
          <cell r="V3079">
            <v>1</v>
          </cell>
          <cell r="W3079">
            <v>1</v>
          </cell>
          <cell r="Y3079">
            <v>1</v>
          </cell>
          <cell r="Z3079">
            <v>156</v>
          </cell>
          <cell r="AA3079">
            <v>1</v>
          </cell>
        </row>
        <row r="3080">
          <cell r="I3080">
            <v>4073</v>
          </cell>
          <cell r="J3080">
            <v>26110.409694599999</v>
          </cell>
          <cell r="P3080">
            <v>5</v>
          </cell>
          <cell r="Q3080">
            <v>1</v>
          </cell>
          <cell r="R3080">
            <v>1</v>
          </cell>
          <cell r="V3080">
            <v>1</v>
          </cell>
          <cell r="W3080">
            <v>5</v>
          </cell>
          <cell r="Y3080">
            <v>1</v>
          </cell>
          <cell r="Z3080">
            <v>364</v>
          </cell>
          <cell r="AA3080">
            <v>1</v>
          </cell>
        </row>
        <row r="3081">
          <cell r="I3081">
            <v>4074</v>
          </cell>
          <cell r="J3081">
            <v>31498.272012500001</v>
          </cell>
          <cell r="P3081">
            <v>9</v>
          </cell>
          <cell r="Q3081">
            <v>1</v>
          </cell>
          <cell r="R3081">
            <v>1</v>
          </cell>
          <cell r="V3081">
            <v>1</v>
          </cell>
          <cell r="W3081">
            <v>5</v>
          </cell>
          <cell r="Y3081">
            <v>1</v>
          </cell>
          <cell r="Z3081">
            <v>364</v>
          </cell>
          <cell r="AA3081">
            <v>1</v>
          </cell>
        </row>
        <row r="3082">
          <cell r="I3082">
            <v>4076</v>
          </cell>
          <cell r="J3082">
            <v>27168.8156924</v>
          </cell>
          <cell r="P3082">
            <v>5</v>
          </cell>
          <cell r="Q3082">
            <v>1</v>
          </cell>
          <cell r="R3082">
            <v>1</v>
          </cell>
          <cell r="V3082">
            <v>1</v>
          </cell>
          <cell r="W3082">
            <v>1</v>
          </cell>
          <cell r="Y3082">
            <v>1</v>
          </cell>
          <cell r="Z3082">
            <v>650</v>
          </cell>
          <cell r="AA3082">
            <v>1</v>
          </cell>
        </row>
        <row r="3083">
          <cell r="I3083">
            <v>4077</v>
          </cell>
          <cell r="J3083">
            <v>4386.8239411000004</v>
          </cell>
          <cell r="P3083">
            <v>1</v>
          </cell>
          <cell r="Q3083">
            <v>1</v>
          </cell>
          <cell r="R3083">
            <v>1</v>
          </cell>
          <cell r="V3083">
            <v>1</v>
          </cell>
          <cell r="W3083">
            <v>5</v>
          </cell>
          <cell r="Y3083">
            <v>1</v>
          </cell>
          <cell r="Z3083">
            <v>156</v>
          </cell>
          <cell r="AA3083">
            <v>1</v>
          </cell>
        </row>
        <row r="3084">
          <cell r="I3084">
            <v>4080</v>
          </cell>
          <cell r="J3084">
            <v>31849.717415499999</v>
          </cell>
          <cell r="P3084">
            <v>8</v>
          </cell>
          <cell r="Q3084">
            <v>1</v>
          </cell>
          <cell r="R3084">
            <v>1</v>
          </cell>
          <cell r="V3084">
            <v>1</v>
          </cell>
          <cell r="W3084">
            <v>5</v>
          </cell>
          <cell r="Y3084">
            <v>5</v>
          </cell>
          <cell r="Z3084">
            <v>156</v>
          </cell>
          <cell r="AA3084">
            <v>1</v>
          </cell>
        </row>
        <row r="3085">
          <cell r="I3085">
            <v>4082</v>
          </cell>
          <cell r="J3085">
            <v>23671.202650399999</v>
          </cell>
          <cell r="P3085">
            <v>1</v>
          </cell>
          <cell r="Q3085">
            <v>1</v>
          </cell>
          <cell r="R3085">
            <v>1</v>
          </cell>
          <cell r="V3085">
            <v>1</v>
          </cell>
          <cell r="W3085">
            <v>5</v>
          </cell>
          <cell r="Y3085">
            <v>5</v>
          </cell>
          <cell r="Z3085">
            <v>650</v>
          </cell>
          <cell r="AA3085">
            <v>1</v>
          </cell>
        </row>
        <row r="3086">
          <cell r="I3086">
            <v>4083</v>
          </cell>
          <cell r="J3086">
            <v>37125.613781200002</v>
          </cell>
          <cell r="P3086">
            <v>4</v>
          </cell>
          <cell r="Q3086">
            <v>1</v>
          </cell>
          <cell r="R3086">
            <v>1</v>
          </cell>
          <cell r="V3086">
            <v>1</v>
          </cell>
          <cell r="W3086">
            <v>5</v>
          </cell>
          <cell r="Y3086">
            <v>1</v>
          </cell>
          <cell r="Z3086">
            <v>31.2</v>
          </cell>
          <cell r="AA3086">
            <v>1</v>
          </cell>
        </row>
        <row r="3087">
          <cell r="I3087">
            <v>4084</v>
          </cell>
          <cell r="J3087">
            <v>25591.027030400001</v>
          </cell>
          <cell r="P3087">
            <v>5</v>
          </cell>
          <cell r="Q3087">
            <v>1</v>
          </cell>
          <cell r="R3087">
            <v>1</v>
          </cell>
          <cell r="V3087">
            <v>1</v>
          </cell>
          <cell r="W3087">
            <v>5</v>
          </cell>
          <cell r="Y3087">
            <v>5</v>
          </cell>
          <cell r="Z3087">
            <v>364</v>
          </cell>
          <cell r="AA3087">
            <v>1</v>
          </cell>
        </row>
        <row r="3088">
          <cell r="I3088">
            <v>4085</v>
          </cell>
          <cell r="J3088">
            <v>23269.251043</v>
          </cell>
          <cell r="P3088">
            <v>5</v>
          </cell>
          <cell r="Q3088">
            <v>1</v>
          </cell>
          <cell r="R3088">
            <v>1</v>
          </cell>
          <cell r="V3088">
            <v>1</v>
          </cell>
          <cell r="W3088">
            <v>1</v>
          </cell>
          <cell r="Y3088">
            <v>1</v>
          </cell>
          <cell r="Z3088">
            <v>364</v>
          </cell>
          <cell r="AA3088">
            <v>1</v>
          </cell>
        </row>
        <row r="3089">
          <cell r="I3089">
            <v>4086</v>
          </cell>
          <cell r="J3089">
            <v>41837.127773599997</v>
          </cell>
          <cell r="P3089">
            <v>2</v>
          </cell>
          <cell r="Q3089">
            <v>1</v>
          </cell>
          <cell r="R3089">
            <v>1</v>
          </cell>
          <cell r="V3089">
            <v>1</v>
          </cell>
          <cell r="W3089">
            <v>5</v>
          </cell>
          <cell r="Y3089">
            <v>5</v>
          </cell>
          <cell r="Z3089">
            <v>156</v>
          </cell>
          <cell r="AA3089">
            <v>0.75</v>
          </cell>
        </row>
        <row r="3090">
          <cell r="I3090">
            <v>4088</v>
          </cell>
          <cell r="J3090">
            <v>17182.137853100001</v>
          </cell>
          <cell r="P3090">
            <v>3</v>
          </cell>
          <cell r="Q3090">
            <v>1</v>
          </cell>
          <cell r="R3090">
            <v>1</v>
          </cell>
          <cell r="V3090">
            <v>1</v>
          </cell>
          <cell r="W3090">
            <v>5</v>
          </cell>
          <cell r="Y3090">
            <v>3</v>
          </cell>
          <cell r="Z3090">
            <v>156</v>
          </cell>
          <cell r="AA3090">
            <v>0.75</v>
          </cell>
        </row>
        <row r="3091">
          <cell r="I3091">
            <v>4089</v>
          </cell>
          <cell r="J3091">
            <v>32281.234574400001</v>
          </cell>
          <cell r="P3091">
            <v>4</v>
          </cell>
          <cell r="Q3091">
            <v>1</v>
          </cell>
          <cell r="R3091">
            <v>1</v>
          </cell>
          <cell r="V3091">
            <v>1</v>
          </cell>
          <cell r="W3091">
            <v>5</v>
          </cell>
          <cell r="Y3091">
            <v>3</v>
          </cell>
          <cell r="Z3091">
            <v>31.2</v>
          </cell>
          <cell r="AA3091">
            <v>0.75</v>
          </cell>
        </row>
        <row r="3092">
          <cell r="I3092">
            <v>4090</v>
          </cell>
          <cell r="J3092">
            <v>26007.697352399999</v>
          </cell>
          <cell r="P3092">
            <v>2</v>
          </cell>
          <cell r="Q3092">
            <v>1</v>
          </cell>
          <cell r="R3092">
            <v>1</v>
          </cell>
          <cell r="V3092">
            <v>1</v>
          </cell>
          <cell r="W3092">
            <v>1</v>
          </cell>
          <cell r="Y3092">
            <v>1</v>
          </cell>
          <cell r="Z3092">
            <v>156</v>
          </cell>
          <cell r="AA3092">
            <v>1</v>
          </cell>
        </row>
        <row r="3093">
          <cell r="I3093">
            <v>4091</v>
          </cell>
          <cell r="J3093">
            <v>28968.904093500001</v>
          </cell>
          <cell r="P3093">
            <v>7</v>
          </cell>
          <cell r="Q3093">
            <v>1</v>
          </cell>
          <cell r="R3093">
            <v>1</v>
          </cell>
          <cell r="V3093">
            <v>1</v>
          </cell>
          <cell r="W3093">
            <v>5</v>
          </cell>
          <cell r="Y3093">
            <v>5</v>
          </cell>
          <cell r="Z3093">
            <v>156</v>
          </cell>
          <cell r="AA3093">
            <v>1</v>
          </cell>
        </row>
        <row r="3094">
          <cell r="I3094">
            <v>4092</v>
          </cell>
          <cell r="J3094">
            <v>25292.6641772</v>
          </cell>
          <cell r="P3094">
            <v>8</v>
          </cell>
          <cell r="Q3094">
            <v>1</v>
          </cell>
          <cell r="R3094">
            <v>1</v>
          </cell>
          <cell r="V3094">
            <v>1</v>
          </cell>
          <cell r="W3094">
            <v>5</v>
          </cell>
          <cell r="Y3094">
            <v>1</v>
          </cell>
          <cell r="Z3094">
            <v>364</v>
          </cell>
          <cell r="AA3094">
            <v>0.25</v>
          </cell>
        </row>
        <row r="3095">
          <cell r="I3095">
            <v>4093</v>
          </cell>
          <cell r="J3095">
            <v>24280.235885499998</v>
          </cell>
          <cell r="P3095">
            <v>1</v>
          </cell>
          <cell r="Q3095">
            <v>1</v>
          </cell>
          <cell r="R3095">
            <v>1</v>
          </cell>
          <cell r="V3095">
            <v>1</v>
          </cell>
          <cell r="W3095">
            <v>5</v>
          </cell>
          <cell r="Y3095">
            <v>1</v>
          </cell>
          <cell r="Z3095">
            <v>156</v>
          </cell>
          <cell r="AA3095">
            <v>1</v>
          </cell>
        </row>
        <row r="3096">
          <cell r="I3096">
            <v>4094</v>
          </cell>
          <cell r="J3096">
            <v>29243.034911800001</v>
          </cell>
          <cell r="P3096">
            <v>13</v>
          </cell>
          <cell r="Q3096">
            <v>1</v>
          </cell>
          <cell r="R3096">
            <v>1</v>
          </cell>
          <cell r="V3096">
            <v>1</v>
          </cell>
          <cell r="W3096">
            <v>5</v>
          </cell>
          <cell r="Y3096">
            <v>1</v>
          </cell>
          <cell r="Z3096">
            <v>156</v>
          </cell>
          <cell r="AA3096">
            <v>1</v>
          </cell>
        </row>
        <row r="3097">
          <cell r="I3097">
            <v>4095</v>
          </cell>
          <cell r="J3097">
            <v>26850.525358999999</v>
          </cell>
          <cell r="P3097">
            <v>9</v>
          </cell>
          <cell r="Q3097">
            <v>1</v>
          </cell>
          <cell r="R3097">
            <v>1</v>
          </cell>
          <cell r="V3097">
            <v>1</v>
          </cell>
          <cell r="W3097">
            <v>5</v>
          </cell>
          <cell r="Y3097">
            <v>2</v>
          </cell>
          <cell r="Z3097">
            <v>364</v>
          </cell>
          <cell r="AA3097">
            <v>1</v>
          </cell>
        </row>
        <row r="3098">
          <cell r="I3098">
            <v>4096</v>
          </cell>
          <cell r="J3098">
            <v>18695.0934954</v>
          </cell>
          <cell r="P3098">
            <v>8</v>
          </cell>
          <cell r="Q3098">
            <v>1</v>
          </cell>
          <cell r="R3098">
            <v>1</v>
          </cell>
          <cell r="V3098">
            <v>1</v>
          </cell>
          <cell r="W3098">
            <v>5</v>
          </cell>
          <cell r="Y3098">
            <v>5</v>
          </cell>
          <cell r="Z3098">
            <v>364</v>
          </cell>
          <cell r="AA3098">
            <v>1</v>
          </cell>
        </row>
        <row r="3099">
          <cell r="I3099">
            <v>4097</v>
          </cell>
          <cell r="J3099">
            <v>33658.960858699997</v>
          </cell>
          <cell r="P3099">
            <v>12</v>
          </cell>
          <cell r="Q3099">
            <v>1</v>
          </cell>
          <cell r="R3099">
            <v>1</v>
          </cell>
          <cell r="V3099">
            <v>1</v>
          </cell>
          <cell r="W3099">
            <v>5</v>
          </cell>
          <cell r="Y3099">
            <v>1</v>
          </cell>
          <cell r="Z3099">
            <v>31.2</v>
          </cell>
          <cell r="AA3099">
            <v>1</v>
          </cell>
        </row>
        <row r="3100">
          <cell r="I3100">
            <v>4101</v>
          </cell>
          <cell r="J3100">
            <v>37265.977969899999</v>
          </cell>
          <cell r="P3100">
            <v>4</v>
          </cell>
          <cell r="Q3100">
            <v>1</v>
          </cell>
          <cell r="R3100">
            <v>1</v>
          </cell>
          <cell r="V3100">
            <v>1</v>
          </cell>
          <cell r="W3100">
            <v>5</v>
          </cell>
          <cell r="Y3100">
            <v>5</v>
          </cell>
          <cell r="Z3100">
            <v>156</v>
          </cell>
          <cell r="AA3100">
            <v>1</v>
          </cell>
        </row>
        <row r="3101">
          <cell r="I3101">
            <v>4102</v>
          </cell>
          <cell r="J3101">
            <v>24921.096893599999</v>
          </cell>
          <cell r="P3101">
            <v>3</v>
          </cell>
          <cell r="Q3101">
            <v>1</v>
          </cell>
          <cell r="R3101">
            <v>1</v>
          </cell>
          <cell r="V3101">
            <v>1</v>
          </cell>
          <cell r="W3101">
            <v>1</v>
          </cell>
          <cell r="Y3101">
            <v>1</v>
          </cell>
          <cell r="Z3101">
            <v>650</v>
          </cell>
          <cell r="AA3101">
            <v>1</v>
          </cell>
        </row>
        <row r="3102">
          <cell r="I3102">
            <v>4103</v>
          </cell>
          <cell r="J3102">
            <v>28060.1948452</v>
          </cell>
          <cell r="P3102">
            <v>3</v>
          </cell>
          <cell r="Q3102">
            <v>1</v>
          </cell>
          <cell r="R3102">
            <v>1</v>
          </cell>
          <cell r="V3102">
            <v>1</v>
          </cell>
          <cell r="W3102">
            <v>5</v>
          </cell>
          <cell r="Y3102">
            <v>1</v>
          </cell>
          <cell r="Z3102">
            <v>156</v>
          </cell>
          <cell r="AA3102">
            <v>1</v>
          </cell>
        </row>
        <row r="3103">
          <cell r="I3103">
            <v>4104</v>
          </cell>
          <cell r="J3103">
            <v>44543.227522599998</v>
          </cell>
          <cell r="P3103">
            <v>2</v>
          </cell>
          <cell r="Q3103">
            <v>1</v>
          </cell>
          <cell r="R3103">
            <v>1</v>
          </cell>
          <cell r="V3103">
            <v>1</v>
          </cell>
          <cell r="W3103">
            <v>5</v>
          </cell>
          <cell r="Y3103">
            <v>1</v>
          </cell>
          <cell r="Z3103">
            <v>156</v>
          </cell>
          <cell r="AA3103">
            <v>0.25</v>
          </cell>
        </row>
        <row r="3104">
          <cell r="I3104">
            <v>4107</v>
          </cell>
          <cell r="J3104">
            <v>3323.5079773000002</v>
          </cell>
          <cell r="P3104">
            <v>4</v>
          </cell>
          <cell r="Q3104">
            <v>1</v>
          </cell>
          <cell r="R3104">
            <v>1</v>
          </cell>
          <cell r="V3104">
            <v>1</v>
          </cell>
          <cell r="W3104">
            <v>5</v>
          </cell>
          <cell r="Y3104">
            <v>3</v>
          </cell>
          <cell r="Z3104">
            <v>364</v>
          </cell>
          <cell r="AA3104">
            <v>1</v>
          </cell>
        </row>
        <row r="3105">
          <cell r="I3105">
            <v>4109</v>
          </cell>
          <cell r="J3105">
            <v>17036.811211799999</v>
          </cell>
          <cell r="P3105">
            <v>1</v>
          </cell>
          <cell r="Q3105">
            <v>1</v>
          </cell>
          <cell r="R3105">
            <v>1</v>
          </cell>
          <cell r="V3105">
            <v>1</v>
          </cell>
          <cell r="W3105">
            <v>1</v>
          </cell>
          <cell r="Y3105">
            <v>3</v>
          </cell>
          <cell r="Z3105">
            <v>650</v>
          </cell>
          <cell r="AA3105">
            <v>1</v>
          </cell>
        </row>
        <row r="3106">
          <cell r="I3106">
            <v>4110</v>
          </cell>
          <cell r="J3106">
            <v>36912.037514700001</v>
          </cell>
          <cell r="P3106">
            <v>4</v>
          </cell>
          <cell r="Q3106">
            <v>1</v>
          </cell>
          <cell r="R3106">
            <v>1</v>
          </cell>
          <cell r="V3106">
            <v>1</v>
          </cell>
          <cell r="W3106">
            <v>1</v>
          </cell>
          <cell r="Y3106">
            <v>1</v>
          </cell>
          <cell r="Z3106">
            <v>364</v>
          </cell>
          <cell r="AA3106">
            <v>1</v>
          </cell>
        </row>
        <row r="3107">
          <cell r="I3107">
            <v>4111</v>
          </cell>
          <cell r="J3107">
            <v>25955.156549700001</v>
          </cell>
          <cell r="P3107">
            <v>6</v>
          </cell>
          <cell r="Q3107">
            <v>1</v>
          </cell>
          <cell r="R3107">
            <v>1</v>
          </cell>
          <cell r="V3107">
            <v>1</v>
          </cell>
          <cell r="W3107">
            <v>5</v>
          </cell>
          <cell r="Y3107">
            <v>1</v>
          </cell>
          <cell r="Z3107">
            <v>156</v>
          </cell>
          <cell r="AA3107">
            <v>1</v>
          </cell>
        </row>
        <row r="3108">
          <cell r="I3108">
            <v>4112</v>
          </cell>
          <cell r="J3108">
            <v>31904.909984999998</v>
          </cell>
          <cell r="P3108">
            <v>1</v>
          </cell>
          <cell r="Q3108">
            <v>1</v>
          </cell>
          <cell r="R3108">
            <v>1</v>
          </cell>
          <cell r="V3108">
            <v>1</v>
          </cell>
          <cell r="W3108">
            <v>5</v>
          </cell>
          <cell r="Y3108">
            <v>1</v>
          </cell>
          <cell r="Z3108">
            <v>156</v>
          </cell>
          <cell r="AA3108">
            <v>1</v>
          </cell>
        </row>
        <row r="3109">
          <cell r="I3109">
            <v>4113</v>
          </cell>
          <cell r="J3109">
            <v>14540.7810634</v>
          </cell>
          <cell r="P3109">
            <v>3</v>
          </cell>
          <cell r="Q3109">
            <v>1</v>
          </cell>
          <cell r="R3109">
            <v>1</v>
          </cell>
          <cell r="V3109">
            <v>1</v>
          </cell>
          <cell r="W3109">
            <v>5</v>
          </cell>
          <cell r="Y3109">
            <v>2</v>
          </cell>
          <cell r="Z3109">
            <v>364</v>
          </cell>
          <cell r="AA3109">
            <v>0.75</v>
          </cell>
        </row>
        <row r="3110">
          <cell r="I3110">
            <v>4114</v>
          </cell>
          <cell r="J3110">
            <v>24411.019366500001</v>
          </cell>
          <cell r="P3110">
            <v>8</v>
          </cell>
          <cell r="Q3110">
            <v>1</v>
          </cell>
          <cell r="R3110">
            <v>1</v>
          </cell>
          <cell r="V3110">
            <v>1</v>
          </cell>
          <cell r="W3110">
            <v>5</v>
          </cell>
          <cell r="Y3110">
            <v>3</v>
          </cell>
          <cell r="Z3110">
            <v>156</v>
          </cell>
          <cell r="AA3110">
            <v>0.75</v>
          </cell>
        </row>
        <row r="3111">
          <cell r="I3111">
            <v>4116</v>
          </cell>
          <cell r="J3111">
            <v>28020.393284000002</v>
          </cell>
          <cell r="P3111">
            <v>3</v>
          </cell>
          <cell r="Q3111">
            <v>1</v>
          </cell>
          <cell r="R3111">
            <v>1</v>
          </cell>
          <cell r="V3111">
            <v>1</v>
          </cell>
          <cell r="W3111">
            <v>5</v>
          </cell>
          <cell r="Y3111">
            <v>1</v>
          </cell>
          <cell r="Z3111">
            <v>31.2</v>
          </cell>
          <cell r="AA3111">
            <v>1</v>
          </cell>
        </row>
        <row r="3112">
          <cell r="I3112">
            <v>4117</v>
          </cell>
          <cell r="J3112">
            <v>6656.4319882</v>
          </cell>
          <cell r="P3112">
            <v>1</v>
          </cell>
          <cell r="Q3112">
            <v>1</v>
          </cell>
          <cell r="R3112">
            <v>1</v>
          </cell>
          <cell r="V3112">
            <v>1</v>
          </cell>
          <cell r="W3112">
            <v>1</v>
          </cell>
          <cell r="Y3112">
            <v>1</v>
          </cell>
          <cell r="Z3112">
            <v>1014</v>
          </cell>
          <cell r="AA3112">
            <v>1</v>
          </cell>
        </row>
        <row r="3113">
          <cell r="I3113">
            <v>4118</v>
          </cell>
          <cell r="J3113">
            <v>29903.426942999999</v>
          </cell>
          <cell r="P3113">
            <v>10</v>
          </cell>
          <cell r="Q3113">
            <v>1</v>
          </cell>
          <cell r="R3113">
            <v>1</v>
          </cell>
          <cell r="V3113">
            <v>1</v>
          </cell>
          <cell r="W3113">
            <v>5</v>
          </cell>
          <cell r="Y3113">
            <v>5</v>
          </cell>
          <cell r="Z3113">
            <v>1014</v>
          </cell>
          <cell r="AA3113">
            <v>0.75</v>
          </cell>
        </row>
        <row r="3114">
          <cell r="I3114">
            <v>4119</v>
          </cell>
          <cell r="J3114">
            <v>37854.523270799997</v>
          </cell>
          <cell r="P3114">
            <v>1</v>
          </cell>
          <cell r="Q3114">
            <v>1</v>
          </cell>
          <cell r="R3114">
            <v>1</v>
          </cell>
          <cell r="V3114">
            <v>1</v>
          </cell>
          <cell r="W3114">
            <v>1</v>
          </cell>
          <cell r="Y3114">
            <v>1</v>
          </cell>
          <cell r="Z3114">
            <v>364</v>
          </cell>
          <cell r="AA3114">
            <v>1</v>
          </cell>
        </row>
        <row r="3115">
          <cell r="I3115">
            <v>4120</v>
          </cell>
          <cell r="J3115">
            <v>28746.901894400002</v>
          </cell>
          <cell r="P3115">
            <v>4</v>
          </cell>
          <cell r="Q3115">
            <v>1</v>
          </cell>
          <cell r="R3115">
            <v>1</v>
          </cell>
          <cell r="V3115">
            <v>1</v>
          </cell>
          <cell r="W3115">
            <v>5</v>
          </cell>
          <cell r="Y3115">
            <v>3</v>
          </cell>
          <cell r="Z3115">
            <v>364</v>
          </cell>
          <cell r="AA3115">
            <v>1</v>
          </cell>
        </row>
        <row r="3116">
          <cell r="I3116">
            <v>4122</v>
          </cell>
          <cell r="J3116">
            <v>27110.420244000001</v>
          </cell>
          <cell r="P3116">
            <v>1</v>
          </cell>
          <cell r="Q3116">
            <v>1</v>
          </cell>
          <cell r="R3116">
            <v>1</v>
          </cell>
          <cell r="V3116">
            <v>1</v>
          </cell>
          <cell r="W3116">
            <v>1</v>
          </cell>
          <cell r="Y3116">
            <v>1</v>
          </cell>
          <cell r="Z3116">
            <v>156</v>
          </cell>
          <cell r="AA3116">
            <v>1</v>
          </cell>
        </row>
        <row r="3117">
          <cell r="I3117">
            <v>4125</v>
          </cell>
          <cell r="J3117">
            <v>14027.889149099999</v>
          </cell>
          <cell r="P3117">
            <v>3</v>
          </cell>
          <cell r="Q3117">
            <v>1</v>
          </cell>
          <cell r="R3117">
            <v>1</v>
          </cell>
          <cell r="V3117">
            <v>1</v>
          </cell>
          <cell r="W3117">
            <v>5</v>
          </cell>
          <cell r="Y3117">
            <v>95</v>
          </cell>
          <cell r="Z3117">
            <v>364</v>
          </cell>
          <cell r="AA3117">
            <v>1</v>
          </cell>
        </row>
        <row r="3118">
          <cell r="I3118">
            <v>4126</v>
          </cell>
          <cell r="J3118">
            <v>22696.5321802</v>
          </cell>
          <cell r="P3118">
            <v>7</v>
          </cell>
          <cell r="Q3118">
            <v>1</v>
          </cell>
          <cell r="R3118">
            <v>1</v>
          </cell>
          <cell r="V3118">
            <v>1</v>
          </cell>
          <cell r="W3118">
            <v>5</v>
          </cell>
          <cell r="Y3118">
            <v>1</v>
          </cell>
          <cell r="Z3118">
            <v>364</v>
          </cell>
          <cell r="AA3118">
            <v>1</v>
          </cell>
        </row>
        <row r="3119">
          <cell r="I3119">
            <v>4127</v>
          </cell>
          <cell r="J3119">
            <v>27504.078578600001</v>
          </cell>
          <cell r="P3119">
            <v>3</v>
          </cell>
          <cell r="Q3119">
            <v>1</v>
          </cell>
          <cell r="R3119">
            <v>1</v>
          </cell>
          <cell r="V3119">
            <v>1</v>
          </cell>
          <cell r="W3119">
            <v>5</v>
          </cell>
          <cell r="Y3119">
            <v>5</v>
          </cell>
          <cell r="Z3119">
            <v>364</v>
          </cell>
          <cell r="AA3119">
            <v>1</v>
          </cell>
        </row>
        <row r="3120">
          <cell r="I3120">
            <v>4131</v>
          </cell>
          <cell r="J3120">
            <v>30043.0221681</v>
          </cell>
          <cell r="P3120">
            <v>10</v>
          </cell>
          <cell r="Q3120">
            <v>1</v>
          </cell>
          <cell r="R3120">
            <v>1</v>
          </cell>
          <cell r="V3120">
            <v>1</v>
          </cell>
          <cell r="W3120">
            <v>1</v>
          </cell>
          <cell r="Y3120">
            <v>1</v>
          </cell>
          <cell r="Z3120">
            <v>364</v>
          </cell>
          <cell r="AA3120">
            <v>1</v>
          </cell>
        </row>
        <row r="3121">
          <cell r="I3121">
            <v>4133</v>
          </cell>
          <cell r="J3121">
            <v>25714.904380100001</v>
          </cell>
          <cell r="P3121">
            <v>5</v>
          </cell>
          <cell r="Q3121">
            <v>1</v>
          </cell>
          <cell r="R3121">
            <v>1</v>
          </cell>
          <cell r="V3121">
            <v>1</v>
          </cell>
          <cell r="W3121">
            <v>5</v>
          </cell>
          <cell r="Y3121">
            <v>1</v>
          </cell>
          <cell r="Z3121">
            <v>364</v>
          </cell>
          <cell r="AA3121">
            <v>1</v>
          </cell>
        </row>
        <row r="3122">
          <cell r="I3122">
            <v>4134</v>
          </cell>
          <cell r="J3122">
            <v>21344.701109900001</v>
          </cell>
          <cell r="P3122">
            <v>6</v>
          </cell>
          <cell r="Q3122">
            <v>1</v>
          </cell>
          <cell r="R3122">
            <v>1</v>
          </cell>
          <cell r="V3122">
            <v>1</v>
          </cell>
          <cell r="W3122">
            <v>5</v>
          </cell>
          <cell r="Y3122">
            <v>1</v>
          </cell>
          <cell r="Z3122">
            <v>364</v>
          </cell>
          <cell r="AA3122">
            <v>1</v>
          </cell>
        </row>
        <row r="3123">
          <cell r="I3123">
            <v>4136</v>
          </cell>
          <cell r="J3123">
            <v>31806.295015899999</v>
          </cell>
          <cell r="P3123">
            <v>1</v>
          </cell>
          <cell r="Q3123">
            <v>1</v>
          </cell>
          <cell r="R3123">
            <v>1</v>
          </cell>
          <cell r="V3123">
            <v>1</v>
          </cell>
          <cell r="W3123">
            <v>1</v>
          </cell>
          <cell r="Y3123">
            <v>1</v>
          </cell>
          <cell r="Z3123">
            <v>364</v>
          </cell>
          <cell r="AA3123">
            <v>0.75</v>
          </cell>
        </row>
        <row r="3124">
          <cell r="I3124">
            <v>4137</v>
          </cell>
          <cell r="J3124">
            <v>3434.5828284999998</v>
          </cell>
          <cell r="P3124">
            <v>5</v>
          </cell>
          <cell r="Q3124">
            <v>1</v>
          </cell>
          <cell r="R3124">
            <v>1</v>
          </cell>
          <cell r="V3124">
            <v>1</v>
          </cell>
          <cell r="W3124">
            <v>5</v>
          </cell>
          <cell r="Y3124">
            <v>1</v>
          </cell>
          <cell r="Z3124">
            <v>156</v>
          </cell>
          <cell r="AA3124">
            <v>1</v>
          </cell>
        </row>
        <row r="3125">
          <cell r="I3125">
            <v>4138</v>
          </cell>
          <cell r="J3125">
            <v>31904.909984999998</v>
          </cell>
          <cell r="P3125">
            <v>9</v>
          </cell>
          <cell r="Q3125">
            <v>1</v>
          </cell>
          <cell r="R3125">
            <v>1</v>
          </cell>
          <cell r="V3125">
            <v>1</v>
          </cell>
          <cell r="W3125">
            <v>1</v>
          </cell>
          <cell r="Y3125">
            <v>1</v>
          </cell>
          <cell r="Z3125">
            <v>364</v>
          </cell>
          <cell r="AA3125">
            <v>1</v>
          </cell>
        </row>
        <row r="3126">
          <cell r="I3126">
            <v>4139</v>
          </cell>
          <cell r="J3126">
            <v>34056.8978967</v>
          </cell>
          <cell r="P3126">
            <v>3</v>
          </cell>
          <cell r="Q3126">
            <v>1</v>
          </cell>
          <cell r="R3126">
            <v>1</v>
          </cell>
          <cell r="V3126">
            <v>1</v>
          </cell>
          <cell r="W3126">
            <v>5</v>
          </cell>
          <cell r="Y3126">
            <v>1</v>
          </cell>
          <cell r="Z3126">
            <v>156</v>
          </cell>
          <cell r="AA3126">
            <v>0.75</v>
          </cell>
        </row>
        <row r="3127">
          <cell r="I3127">
            <v>4140</v>
          </cell>
          <cell r="J3127">
            <v>20151.164853800001</v>
          </cell>
          <cell r="P3127">
            <v>1</v>
          </cell>
          <cell r="Q3127">
            <v>1</v>
          </cell>
          <cell r="R3127">
            <v>1</v>
          </cell>
          <cell r="V3127">
            <v>1</v>
          </cell>
          <cell r="W3127">
            <v>5</v>
          </cell>
          <cell r="Y3127">
            <v>5</v>
          </cell>
          <cell r="Z3127">
            <v>364</v>
          </cell>
          <cell r="AA3127">
            <v>1</v>
          </cell>
        </row>
        <row r="3128">
          <cell r="I3128">
            <v>4142</v>
          </cell>
          <cell r="J3128">
            <v>4803.8229229999997</v>
          </cell>
          <cell r="P3128">
            <v>3</v>
          </cell>
          <cell r="Q3128">
            <v>1</v>
          </cell>
          <cell r="R3128">
            <v>1</v>
          </cell>
          <cell r="V3128">
            <v>0</v>
          </cell>
          <cell r="W3128">
            <v>99</v>
          </cell>
          <cell r="Y3128">
            <v>5</v>
          </cell>
          <cell r="Z3128">
            <v>364</v>
          </cell>
          <cell r="AA3128">
            <v>0</v>
          </cell>
        </row>
        <row r="3129">
          <cell r="I3129">
            <v>4143</v>
          </cell>
          <cell r="J3129">
            <v>24091.236997399999</v>
          </cell>
          <cell r="P3129">
            <v>3</v>
          </cell>
          <cell r="Q3129">
            <v>1</v>
          </cell>
          <cell r="R3129">
            <v>1</v>
          </cell>
          <cell r="V3129">
            <v>1</v>
          </cell>
          <cell r="W3129">
            <v>5</v>
          </cell>
          <cell r="Y3129">
            <v>5</v>
          </cell>
          <cell r="Z3129">
            <v>31.2</v>
          </cell>
          <cell r="AA3129">
            <v>0.25</v>
          </cell>
        </row>
        <row r="3130">
          <cell r="I3130">
            <v>4144</v>
          </cell>
          <cell r="J3130">
            <v>24273.850862300002</v>
          </cell>
          <cell r="P3130">
            <v>5</v>
          </cell>
          <cell r="Q3130">
            <v>1</v>
          </cell>
          <cell r="R3130">
            <v>1</v>
          </cell>
          <cell r="V3130">
            <v>1</v>
          </cell>
          <cell r="W3130">
            <v>5</v>
          </cell>
          <cell r="Y3130">
            <v>1</v>
          </cell>
          <cell r="Z3130">
            <v>1014</v>
          </cell>
          <cell r="AA3130">
            <v>1</v>
          </cell>
        </row>
        <row r="3131">
          <cell r="I3131">
            <v>4145</v>
          </cell>
          <cell r="J3131">
            <v>3807.4832651000002</v>
          </cell>
          <cell r="P3131">
            <v>5</v>
          </cell>
          <cell r="Q3131">
            <v>1</v>
          </cell>
          <cell r="R3131">
            <v>1</v>
          </cell>
          <cell r="V3131">
            <v>1</v>
          </cell>
          <cell r="W3131">
            <v>5</v>
          </cell>
          <cell r="Y3131">
            <v>1</v>
          </cell>
          <cell r="Z3131">
            <v>650</v>
          </cell>
          <cell r="AA3131">
            <v>1</v>
          </cell>
        </row>
        <row r="3132">
          <cell r="I3132">
            <v>4146</v>
          </cell>
          <cell r="J3132">
            <v>30280.660022100001</v>
          </cell>
          <cell r="P3132">
            <v>1</v>
          </cell>
          <cell r="Q3132">
            <v>1</v>
          </cell>
          <cell r="R3132">
            <v>1</v>
          </cell>
          <cell r="V3132">
            <v>1</v>
          </cell>
          <cell r="W3132">
            <v>5</v>
          </cell>
          <cell r="Y3132">
            <v>1</v>
          </cell>
          <cell r="Z3132">
            <v>364</v>
          </cell>
          <cell r="AA3132">
            <v>0.75</v>
          </cell>
        </row>
        <row r="3133">
          <cell r="I3133">
            <v>4148</v>
          </cell>
          <cell r="J3133">
            <v>23881.2920089</v>
          </cell>
          <cell r="P3133">
            <v>4</v>
          </cell>
          <cell r="Q3133">
            <v>1</v>
          </cell>
          <cell r="R3133">
            <v>1</v>
          </cell>
          <cell r="V3133">
            <v>1</v>
          </cell>
          <cell r="W3133">
            <v>5</v>
          </cell>
          <cell r="Y3133">
            <v>1</v>
          </cell>
          <cell r="Z3133">
            <v>650</v>
          </cell>
          <cell r="AA3133">
            <v>1</v>
          </cell>
        </row>
        <row r="3134">
          <cell r="I3134">
            <v>4149</v>
          </cell>
          <cell r="J3134">
            <v>27110.420244000001</v>
          </cell>
          <cell r="P3134">
            <v>12</v>
          </cell>
          <cell r="Q3134">
            <v>1</v>
          </cell>
          <cell r="R3134">
            <v>1</v>
          </cell>
          <cell r="V3134">
            <v>1</v>
          </cell>
          <cell r="W3134">
            <v>1</v>
          </cell>
          <cell r="Y3134">
            <v>1</v>
          </cell>
          <cell r="Z3134">
            <v>156</v>
          </cell>
          <cell r="AA3134">
            <v>0.75</v>
          </cell>
        </row>
        <row r="3135">
          <cell r="I3135">
            <v>4150</v>
          </cell>
          <cell r="J3135">
            <v>31748.527239899999</v>
          </cell>
          <cell r="P3135">
            <v>1</v>
          </cell>
          <cell r="Q3135">
            <v>1</v>
          </cell>
          <cell r="R3135">
            <v>1</v>
          </cell>
          <cell r="V3135">
            <v>1</v>
          </cell>
          <cell r="W3135">
            <v>5</v>
          </cell>
          <cell r="Y3135">
            <v>5</v>
          </cell>
          <cell r="Z3135">
            <v>364</v>
          </cell>
          <cell r="AA3135">
            <v>1</v>
          </cell>
        </row>
        <row r="3136">
          <cell r="I3136">
            <v>4151</v>
          </cell>
          <cell r="J3136">
            <v>23991.944263900001</v>
          </cell>
          <cell r="P3136">
            <v>5</v>
          </cell>
          <cell r="Q3136">
            <v>1</v>
          </cell>
          <cell r="R3136">
            <v>1</v>
          </cell>
          <cell r="V3136">
            <v>1</v>
          </cell>
          <cell r="W3136">
            <v>5</v>
          </cell>
          <cell r="Y3136">
            <v>5</v>
          </cell>
          <cell r="Z3136">
            <v>650</v>
          </cell>
          <cell r="AA3136">
            <v>1</v>
          </cell>
        </row>
        <row r="3137">
          <cell r="I3137">
            <v>4153</v>
          </cell>
          <cell r="J3137">
            <v>18869.271385100001</v>
          </cell>
          <cell r="P3137">
            <v>6</v>
          </cell>
          <cell r="Q3137">
            <v>1</v>
          </cell>
          <cell r="R3137">
            <v>1</v>
          </cell>
          <cell r="V3137">
            <v>1</v>
          </cell>
          <cell r="W3137">
            <v>5</v>
          </cell>
          <cell r="Y3137">
            <v>5</v>
          </cell>
          <cell r="Z3137">
            <v>650</v>
          </cell>
          <cell r="AA3137">
            <v>1</v>
          </cell>
        </row>
        <row r="3138">
          <cell r="I3138">
            <v>4154</v>
          </cell>
          <cell r="J3138">
            <v>32971.422816699996</v>
          </cell>
          <cell r="P3138">
            <v>1</v>
          </cell>
          <cell r="Q3138">
            <v>1</v>
          </cell>
          <cell r="R3138">
            <v>1</v>
          </cell>
          <cell r="V3138">
            <v>1</v>
          </cell>
          <cell r="W3138">
            <v>5</v>
          </cell>
          <cell r="Y3138">
            <v>5</v>
          </cell>
          <cell r="Z3138">
            <v>364</v>
          </cell>
          <cell r="AA3138">
            <v>1</v>
          </cell>
        </row>
        <row r="3139">
          <cell r="I3139">
            <v>4155</v>
          </cell>
          <cell r="J3139">
            <v>26144.5507755</v>
          </cell>
          <cell r="P3139">
            <v>8</v>
          </cell>
          <cell r="Q3139">
            <v>1</v>
          </cell>
          <cell r="R3139">
            <v>1</v>
          </cell>
          <cell r="V3139">
            <v>1</v>
          </cell>
          <cell r="W3139">
            <v>5</v>
          </cell>
          <cell r="Y3139">
            <v>2</v>
          </cell>
          <cell r="Z3139">
            <v>156</v>
          </cell>
          <cell r="AA3139">
            <v>1</v>
          </cell>
        </row>
        <row r="3140">
          <cell r="I3140">
            <v>4156</v>
          </cell>
          <cell r="J3140">
            <v>26817.498618000001</v>
          </cell>
          <cell r="P3140">
            <v>8</v>
          </cell>
          <cell r="Q3140">
            <v>1</v>
          </cell>
          <cell r="R3140">
            <v>1</v>
          </cell>
          <cell r="V3140">
            <v>1</v>
          </cell>
          <cell r="W3140">
            <v>5</v>
          </cell>
          <cell r="Y3140">
            <v>1</v>
          </cell>
          <cell r="Z3140">
            <v>156</v>
          </cell>
          <cell r="AA3140">
            <v>1</v>
          </cell>
        </row>
        <row r="3141">
          <cell r="I3141">
            <v>4157</v>
          </cell>
          <cell r="J3141">
            <v>26211.096204199999</v>
          </cell>
          <cell r="P3141">
            <v>9</v>
          </cell>
          <cell r="Q3141">
            <v>1</v>
          </cell>
          <cell r="R3141">
            <v>1</v>
          </cell>
          <cell r="V3141">
            <v>1</v>
          </cell>
          <cell r="W3141">
            <v>5</v>
          </cell>
          <cell r="Y3141">
            <v>1</v>
          </cell>
          <cell r="Z3141">
            <v>364</v>
          </cell>
          <cell r="AA3141">
            <v>1</v>
          </cell>
        </row>
        <row r="3142">
          <cell r="I3142">
            <v>4158</v>
          </cell>
          <cell r="J3142">
            <v>15442.964841200001</v>
          </cell>
          <cell r="P3142">
            <v>3</v>
          </cell>
          <cell r="Q3142">
            <v>1</v>
          </cell>
          <cell r="R3142">
            <v>1</v>
          </cell>
          <cell r="V3142">
            <v>1</v>
          </cell>
          <cell r="W3142">
            <v>5</v>
          </cell>
          <cell r="Y3142">
            <v>1</v>
          </cell>
          <cell r="Z3142">
            <v>156</v>
          </cell>
          <cell r="AA3142">
            <v>1</v>
          </cell>
        </row>
        <row r="3143">
          <cell r="I3143">
            <v>4159</v>
          </cell>
          <cell r="J3143">
            <v>6998.1578111999997</v>
          </cell>
          <cell r="P3143">
            <v>3</v>
          </cell>
          <cell r="Q3143">
            <v>1</v>
          </cell>
          <cell r="R3143">
            <v>1</v>
          </cell>
          <cell r="V3143">
            <v>1</v>
          </cell>
          <cell r="W3143">
            <v>5</v>
          </cell>
          <cell r="Y3143">
            <v>1</v>
          </cell>
          <cell r="Z3143">
            <v>156</v>
          </cell>
          <cell r="AA3143">
            <v>1</v>
          </cell>
        </row>
        <row r="3144">
          <cell r="I3144">
            <v>4160</v>
          </cell>
          <cell r="J3144">
            <v>6183.0868221000001</v>
          </cell>
          <cell r="P3144">
            <v>5</v>
          </cell>
          <cell r="Q3144">
            <v>1</v>
          </cell>
          <cell r="R3144">
            <v>1</v>
          </cell>
          <cell r="V3144">
            <v>1</v>
          </cell>
          <cell r="W3144">
            <v>1</v>
          </cell>
          <cell r="Y3144">
            <v>1</v>
          </cell>
          <cell r="Z3144">
            <v>156</v>
          </cell>
          <cell r="AA3144">
            <v>1</v>
          </cell>
        </row>
        <row r="3145">
          <cell r="I3145">
            <v>4161</v>
          </cell>
          <cell r="J3145">
            <v>37119.396266600001</v>
          </cell>
          <cell r="P3145">
            <v>2</v>
          </cell>
          <cell r="Q3145">
            <v>1</v>
          </cell>
          <cell r="R3145">
            <v>1</v>
          </cell>
          <cell r="V3145">
            <v>0</v>
          </cell>
          <cell r="W3145">
            <v>99</v>
          </cell>
          <cell r="Y3145">
            <v>3</v>
          </cell>
          <cell r="Z3145">
            <v>364</v>
          </cell>
          <cell r="AA3145">
            <v>0</v>
          </cell>
        </row>
        <row r="3146">
          <cell r="I3146">
            <v>4162</v>
          </cell>
          <cell r="J3146">
            <v>7029.9306196999996</v>
          </cell>
          <cell r="P3146">
            <v>2</v>
          </cell>
          <cell r="Q3146">
            <v>1</v>
          </cell>
          <cell r="R3146">
            <v>1</v>
          </cell>
          <cell r="V3146">
            <v>1</v>
          </cell>
          <cell r="W3146">
            <v>1</v>
          </cell>
          <cell r="Y3146">
            <v>1</v>
          </cell>
          <cell r="Z3146">
            <v>364</v>
          </cell>
          <cell r="AA3146">
            <v>1</v>
          </cell>
        </row>
        <row r="3147">
          <cell r="I3147">
            <v>4163</v>
          </cell>
          <cell r="J3147">
            <v>34330.987613899997</v>
          </cell>
          <cell r="P3147">
            <v>1</v>
          </cell>
          <cell r="Q3147">
            <v>1</v>
          </cell>
          <cell r="R3147">
            <v>1</v>
          </cell>
          <cell r="V3147">
            <v>1</v>
          </cell>
          <cell r="W3147">
            <v>1</v>
          </cell>
          <cell r="Y3147">
            <v>1</v>
          </cell>
          <cell r="Z3147">
            <v>31.2</v>
          </cell>
          <cell r="AA3147">
            <v>1</v>
          </cell>
        </row>
        <row r="3148">
          <cell r="I3148">
            <v>4164</v>
          </cell>
          <cell r="J3148">
            <v>24921.096893599999</v>
          </cell>
          <cell r="P3148">
            <v>2</v>
          </cell>
          <cell r="Q3148">
            <v>1</v>
          </cell>
          <cell r="R3148">
            <v>1</v>
          </cell>
          <cell r="V3148">
            <v>1</v>
          </cell>
          <cell r="W3148">
            <v>5</v>
          </cell>
          <cell r="Y3148">
            <v>1</v>
          </cell>
          <cell r="Z3148">
            <v>156</v>
          </cell>
          <cell r="AA3148">
            <v>1</v>
          </cell>
        </row>
        <row r="3149">
          <cell r="I3149">
            <v>4165</v>
          </cell>
          <cell r="J3149">
            <v>36213.358754499997</v>
          </cell>
          <cell r="P3149">
            <v>3</v>
          </cell>
          <cell r="Q3149">
            <v>1</v>
          </cell>
          <cell r="R3149">
            <v>1</v>
          </cell>
          <cell r="V3149">
            <v>0</v>
          </cell>
          <cell r="W3149">
            <v>99</v>
          </cell>
          <cell r="Y3149">
            <v>1</v>
          </cell>
          <cell r="Z3149">
            <v>31.2</v>
          </cell>
          <cell r="AA3149">
            <v>0</v>
          </cell>
        </row>
        <row r="3150">
          <cell r="I3150">
            <v>4166</v>
          </cell>
          <cell r="J3150">
            <v>13124.303258600001</v>
          </cell>
          <cell r="P3150">
            <v>10</v>
          </cell>
          <cell r="Q3150">
            <v>1</v>
          </cell>
          <cell r="R3150">
            <v>1</v>
          </cell>
          <cell r="V3150">
            <v>1</v>
          </cell>
          <cell r="W3150">
            <v>5</v>
          </cell>
          <cell r="Y3150">
            <v>1</v>
          </cell>
          <cell r="Z3150">
            <v>364</v>
          </cell>
          <cell r="AA3150">
            <v>1</v>
          </cell>
        </row>
        <row r="3151">
          <cell r="I3151">
            <v>4167</v>
          </cell>
          <cell r="J3151">
            <v>25677.965246700001</v>
          </cell>
          <cell r="P3151">
            <v>6</v>
          </cell>
          <cell r="Q3151">
            <v>1</v>
          </cell>
          <cell r="R3151">
            <v>1</v>
          </cell>
          <cell r="V3151">
            <v>1</v>
          </cell>
          <cell r="W3151">
            <v>5</v>
          </cell>
          <cell r="Y3151">
            <v>1</v>
          </cell>
          <cell r="Z3151">
            <v>156</v>
          </cell>
          <cell r="AA3151">
            <v>1</v>
          </cell>
        </row>
        <row r="3152">
          <cell r="I3152">
            <v>4169</v>
          </cell>
          <cell r="J3152">
            <v>14399.168643200001</v>
          </cell>
          <cell r="P3152">
            <v>4</v>
          </cell>
          <cell r="Q3152">
            <v>1</v>
          </cell>
          <cell r="R3152">
            <v>1</v>
          </cell>
          <cell r="V3152">
            <v>1</v>
          </cell>
          <cell r="W3152">
            <v>5</v>
          </cell>
          <cell r="Y3152">
            <v>3</v>
          </cell>
          <cell r="Z3152">
            <v>364</v>
          </cell>
          <cell r="AA3152">
            <v>1</v>
          </cell>
        </row>
        <row r="3153">
          <cell r="I3153">
            <v>4170</v>
          </cell>
          <cell r="J3153">
            <v>23695.616394199998</v>
          </cell>
          <cell r="P3153">
            <v>6</v>
          </cell>
          <cell r="Q3153">
            <v>1</v>
          </cell>
          <cell r="R3153">
            <v>1</v>
          </cell>
          <cell r="V3153">
            <v>1</v>
          </cell>
          <cell r="W3153">
            <v>5</v>
          </cell>
          <cell r="Y3153">
            <v>5</v>
          </cell>
          <cell r="Z3153">
            <v>364</v>
          </cell>
          <cell r="AA3153">
            <v>0.75</v>
          </cell>
        </row>
        <row r="3154">
          <cell r="I3154">
            <v>4174</v>
          </cell>
          <cell r="J3154">
            <v>20461.219839400001</v>
          </cell>
          <cell r="P3154">
            <v>4</v>
          </cell>
          <cell r="Q3154">
            <v>1</v>
          </cell>
          <cell r="R3154">
            <v>1</v>
          </cell>
          <cell r="V3154">
            <v>1</v>
          </cell>
          <cell r="W3154">
            <v>5</v>
          </cell>
          <cell r="Y3154">
            <v>5</v>
          </cell>
          <cell r="Z3154">
            <v>364</v>
          </cell>
          <cell r="AA3154">
            <v>1</v>
          </cell>
        </row>
        <row r="3155">
          <cell r="I3155">
            <v>4175</v>
          </cell>
          <cell r="J3155">
            <v>14305.672773</v>
          </cell>
          <cell r="P3155">
            <v>7</v>
          </cell>
          <cell r="Q3155">
            <v>1</v>
          </cell>
          <cell r="R3155">
            <v>1</v>
          </cell>
          <cell r="V3155">
            <v>1</v>
          </cell>
          <cell r="W3155">
            <v>1</v>
          </cell>
          <cell r="Y3155">
            <v>1</v>
          </cell>
          <cell r="Z3155">
            <v>156</v>
          </cell>
          <cell r="AA3155">
            <v>1</v>
          </cell>
        </row>
        <row r="3156">
          <cell r="I3156">
            <v>4176</v>
          </cell>
          <cell r="J3156">
            <v>24261.8102616</v>
          </cell>
          <cell r="P3156">
            <v>7</v>
          </cell>
          <cell r="Q3156">
            <v>1</v>
          </cell>
          <cell r="R3156">
            <v>1</v>
          </cell>
          <cell r="V3156">
            <v>1</v>
          </cell>
          <cell r="W3156">
            <v>1</v>
          </cell>
          <cell r="Y3156">
            <v>1</v>
          </cell>
          <cell r="Z3156">
            <v>31.2</v>
          </cell>
          <cell r="AA3156">
            <v>1</v>
          </cell>
        </row>
        <row r="3157">
          <cell r="I3157">
            <v>4177</v>
          </cell>
          <cell r="J3157">
            <v>30971.355364499999</v>
          </cell>
          <cell r="P3157">
            <v>8</v>
          </cell>
          <cell r="Q3157">
            <v>1</v>
          </cell>
          <cell r="R3157">
            <v>1</v>
          </cell>
          <cell r="V3157">
            <v>1</v>
          </cell>
          <cell r="W3157">
            <v>1</v>
          </cell>
          <cell r="Y3157">
            <v>1</v>
          </cell>
          <cell r="Z3157">
            <v>364</v>
          </cell>
          <cell r="AA3157">
            <v>0.75</v>
          </cell>
        </row>
        <row r="3158">
          <cell r="I3158">
            <v>4180</v>
          </cell>
          <cell r="J3158">
            <v>6744.3571986999996</v>
          </cell>
          <cell r="P3158">
            <v>1</v>
          </cell>
          <cell r="Q3158">
            <v>1</v>
          </cell>
          <cell r="R3158">
            <v>1</v>
          </cell>
          <cell r="V3158">
            <v>1</v>
          </cell>
          <cell r="W3158">
            <v>5</v>
          </cell>
          <cell r="Y3158">
            <v>5</v>
          </cell>
          <cell r="Z3158">
            <v>156</v>
          </cell>
          <cell r="AA3158">
            <v>0.75</v>
          </cell>
        </row>
        <row r="3159">
          <cell r="I3159">
            <v>4181</v>
          </cell>
          <cell r="J3159">
            <v>18842.4554202</v>
          </cell>
          <cell r="P3159">
            <v>3</v>
          </cell>
          <cell r="Q3159">
            <v>1</v>
          </cell>
          <cell r="R3159">
            <v>1</v>
          </cell>
          <cell r="V3159">
            <v>1</v>
          </cell>
          <cell r="W3159">
            <v>5</v>
          </cell>
          <cell r="Y3159">
            <v>1</v>
          </cell>
          <cell r="Z3159">
            <v>364</v>
          </cell>
          <cell r="AA3159">
            <v>1</v>
          </cell>
        </row>
        <row r="3160">
          <cell r="I3160">
            <v>4183</v>
          </cell>
          <cell r="J3160">
            <v>29555.965378699999</v>
          </cell>
          <cell r="P3160">
            <v>9</v>
          </cell>
          <cell r="Q3160">
            <v>1</v>
          </cell>
          <cell r="R3160">
            <v>1</v>
          </cell>
          <cell r="V3160">
            <v>1</v>
          </cell>
          <cell r="W3160">
            <v>5</v>
          </cell>
          <cell r="Y3160">
            <v>5</v>
          </cell>
          <cell r="Z3160">
            <v>156</v>
          </cell>
          <cell r="AA3160">
            <v>1</v>
          </cell>
        </row>
        <row r="3161">
          <cell r="I3161">
            <v>4184</v>
          </cell>
          <cell r="J3161">
            <v>23099.423764499999</v>
          </cell>
          <cell r="P3161">
            <v>3</v>
          </cell>
          <cell r="Q3161">
            <v>1</v>
          </cell>
          <cell r="R3161">
            <v>1</v>
          </cell>
          <cell r="V3161">
            <v>0</v>
          </cell>
          <cell r="W3161">
            <v>99</v>
          </cell>
          <cell r="Y3161">
            <v>1</v>
          </cell>
          <cell r="Z3161">
            <v>31.2</v>
          </cell>
          <cell r="AA3161">
            <v>0</v>
          </cell>
        </row>
        <row r="3162">
          <cell r="I3162">
            <v>4185</v>
          </cell>
          <cell r="J3162">
            <v>22807.338338599999</v>
          </cell>
          <cell r="P3162">
            <v>4</v>
          </cell>
          <cell r="Q3162">
            <v>1</v>
          </cell>
          <cell r="R3162">
            <v>1</v>
          </cell>
          <cell r="V3162">
            <v>1</v>
          </cell>
          <cell r="W3162">
            <v>5</v>
          </cell>
          <cell r="Y3162">
            <v>5</v>
          </cell>
          <cell r="Z3162">
            <v>650</v>
          </cell>
          <cell r="AA3162">
            <v>1</v>
          </cell>
        </row>
        <row r="3163">
          <cell r="I3163">
            <v>4186</v>
          </cell>
          <cell r="J3163">
            <v>27173.461378100001</v>
          </cell>
          <cell r="P3163">
            <v>8</v>
          </cell>
          <cell r="Q3163">
            <v>1</v>
          </cell>
          <cell r="R3163">
            <v>1</v>
          </cell>
          <cell r="V3163">
            <v>1</v>
          </cell>
          <cell r="W3163">
            <v>5</v>
          </cell>
          <cell r="Y3163">
            <v>1</v>
          </cell>
          <cell r="Z3163">
            <v>364</v>
          </cell>
          <cell r="AA3163">
            <v>1</v>
          </cell>
        </row>
        <row r="3164">
          <cell r="I3164">
            <v>4187</v>
          </cell>
          <cell r="J3164">
            <v>45682.311588800003</v>
          </cell>
          <cell r="P3164">
            <v>2</v>
          </cell>
          <cell r="Q3164">
            <v>1</v>
          </cell>
          <cell r="R3164">
            <v>1</v>
          </cell>
          <cell r="V3164">
            <v>1</v>
          </cell>
          <cell r="W3164">
            <v>1</v>
          </cell>
          <cell r="Y3164">
            <v>1</v>
          </cell>
          <cell r="Z3164">
            <v>156</v>
          </cell>
          <cell r="AA3164">
            <v>1</v>
          </cell>
        </row>
        <row r="3165">
          <cell r="I3165">
            <v>4188</v>
          </cell>
          <cell r="J3165">
            <v>26211.096204199999</v>
          </cell>
          <cell r="P3165">
            <v>2</v>
          </cell>
          <cell r="Q3165">
            <v>1</v>
          </cell>
          <cell r="R3165">
            <v>1</v>
          </cell>
          <cell r="V3165">
            <v>1</v>
          </cell>
          <cell r="W3165">
            <v>5</v>
          </cell>
          <cell r="Y3165">
            <v>1</v>
          </cell>
          <cell r="Z3165">
            <v>156</v>
          </cell>
          <cell r="AA3165">
            <v>1</v>
          </cell>
        </row>
        <row r="3166">
          <cell r="I3166">
            <v>4189</v>
          </cell>
          <cell r="J3166">
            <v>28107.329489799999</v>
          </cell>
          <cell r="P3166">
            <v>3</v>
          </cell>
          <cell r="Q3166">
            <v>1</v>
          </cell>
          <cell r="R3166">
            <v>1</v>
          </cell>
          <cell r="V3166">
            <v>1</v>
          </cell>
          <cell r="W3166">
            <v>1</v>
          </cell>
          <cell r="Y3166">
            <v>1</v>
          </cell>
          <cell r="Z3166">
            <v>364</v>
          </cell>
          <cell r="AA3166">
            <v>1</v>
          </cell>
        </row>
        <row r="3167">
          <cell r="I3167">
            <v>4190</v>
          </cell>
          <cell r="J3167">
            <v>34056.8978967</v>
          </cell>
          <cell r="P3167">
            <v>1</v>
          </cell>
          <cell r="Q3167">
            <v>1</v>
          </cell>
          <cell r="R3167">
            <v>1</v>
          </cell>
          <cell r="V3167">
            <v>0</v>
          </cell>
          <cell r="W3167">
            <v>99</v>
          </cell>
          <cell r="Y3167">
            <v>1</v>
          </cell>
          <cell r="Z3167">
            <v>31.2</v>
          </cell>
          <cell r="AA3167">
            <v>0</v>
          </cell>
        </row>
        <row r="3168">
          <cell r="I3168">
            <v>4191</v>
          </cell>
          <cell r="J3168">
            <v>31498.272012500001</v>
          </cell>
          <cell r="P3168">
            <v>2</v>
          </cell>
          <cell r="Q3168">
            <v>1</v>
          </cell>
          <cell r="R3168">
            <v>1</v>
          </cell>
          <cell r="V3168">
            <v>1</v>
          </cell>
          <cell r="W3168">
            <v>5</v>
          </cell>
          <cell r="Y3168">
            <v>1</v>
          </cell>
          <cell r="Z3168">
            <v>364</v>
          </cell>
          <cell r="AA3168">
            <v>1</v>
          </cell>
        </row>
        <row r="3169">
          <cell r="I3169">
            <v>4192</v>
          </cell>
          <cell r="J3169">
            <v>31254.6347484</v>
          </cell>
          <cell r="P3169">
            <v>10</v>
          </cell>
          <cell r="Q3169">
            <v>1</v>
          </cell>
          <cell r="R3169">
            <v>1</v>
          </cell>
          <cell r="V3169">
            <v>1</v>
          </cell>
          <cell r="W3169">
            <v>5</v>
          </cell>
          <cell r="Y3169">
            <v>5</v>
          </cell>
          <cell r="Z3169">
            <v>650</v>
          </cell>
          <cell r="AA3169">
            <v>0.75</v>
          </cell>
        </row>
        <row r="3170">
          <cell r="I3170">
            <v>4195</v>
          </cell>
          <cell r="J3170">
            <v>30825.343497000002</v>
          </cell>
          <cell r="P3170">
            <v>11</v>
          </cell>
          <cell r="Q3170">
            <v>1</v>
          </cell>
          <cell r="R3170">
            <v>1</v>
          </cell>
          <cell r="V3170">
            <v>1</v>
          </cell>
          <cell r="W3170">
            <v>1</v>
          </cell>
          <cell r="Y3170">
            <v>1</v>
          </cell>
          <cell r="Z3170">
            <v>156</v>
          </cell>
          <cell r="AA3170">
            <v>1</v>
          </cell>
        </row>
        <row r="3171">
          <cell r="I3171">
            <v>4196</v>
          </cell>
          <cell r="J3171">
            <v>31646.770981099999</v>
          </cell>
          <cell r="P3171">
            <v>4</v>
          </cell>
          <cell r="Q3171">
            <v>1</v>
          </cell>
          <cell r="R3171">
            <v>1</v>
          </cell>
          <cell r="V3171">
            <v>1</v>
          </cell>
          <cell r="W3171">
            <v>1</v>
          </cell>
          <cell r="Y3171">
            <v>1</v>
          </cell>
          <cell r="Z3171">
            <v>364</v>
          </cell>
          <cell r="AA3171">
            <v>1</v>
          </cell>
        </row>
        <row r="3172">
          <cell r="I3172">
            <v>4197</v>
          </cell>
          <cell r="J3172">
            <v>28252.941146100002</v>
          </cell>
          <cell r="P3172">
            <v>9</v>
          </cell>
          <cell r="Q3172">
            <v>1</v>
          </cell>
          <cell r="R3172">
            <v>1</v>
          </cell>
          <cell r="V3172">
            <v>1</v>
          </cell>
          <cell r="W3172">
            <v>1</v>
          </cell>
          <cell r="Y3172">
            <v>1</v>
          </cell>
          <cell r="Z3172">
            <v>1014</v>
          </cell>
          <cell r="AA3172">
            <v>1</v>
          </cell>
        </row>
        <row r="3173">
          <cell r="I3173">
            <v>4198</v>
          </cell>
          <cell r="J3173">
            <v>31062.565450900001</v>
          </cell>
          <cell r="P3173">
            <v>4</v>
          </cell>
          <cell r="Q3173">
            <v>1</v>
          </cell>
          <cell r="R3173">
            <v>1</v>
          </cell>
          <cell r="V3173">
            <v>1</v>
          </cell>
          <cell r="W3173">
            <v>5</v>
          </cell>
          <cell r="Y3173">
            <v>1</v>
          </cell>
          <cell r="Z3173">
            <v>156</v>
          </cell>
          <cell r="AA3173">
            <v>1</v>
          </cell>
        </row>
        <row r="3174">
          <cell r="I3174">
            <v>4199</v>
          </cell>
          <cell r="J3174">
            <v>31433.2326613</v>
          </cell>
          <cell r="P3174">
            <v>5</v>
          </cell>
          <cell r="Q3174">
            <v>1</v>
          </cell>
          <cell r="R3174">
            <v>1</v>
          </cell>
          <cell r="V3174">
            <v>1</v>
          </cell>
          <cell r="W3174">
            <v>5</v>
          </cell>
          <cell r="Y3174">
            <v>5</v>
          </cell>
          <cell r="Z3174">
            <v>650</v>
          </cell>
          <cell r="AA3174">
            <v>1</v>
          </cell>
        </row>
        <row r="3175">
          <cell r="I3175">
            <v>4200</v>
          </cell>
          <cell r="J3175">
            <v>28767.184772600001</v>
          </cell>
          <cell r="P3175">
            <v>3</v>
          </cell>
          <cell r="Q3175">
            <v>1</v>
          </cell>
          <cell r="R3175">
            <v>1</v>
          </cell>
          <cell r="V3175">
            <v>0</v>
          </cell>
          <cell r="W3175">
            <v>99</v>
          </cell>
          <cell r="Y3175">
            <v>1</v>
          </cell>
          <cell r="Z3175">
            <v>156</v>
          </cell>
          <cell r="AA3175">
            <v>0</v>
          </cell>
        </row>
        <row r="3176">
          <cell r="I3176">
            <v>4201</v>
          </cell>
          <cell r="J3176">
            <v>27892.1077768</v>
          </cell>
          <cell r="P3176">
            <v>1</v>
          </cell>
          <cell r="Q3176">
            <v>1</v>
          </cell>
          <cell r="R3176">
            <v>1</v>
          </cell>
          <cell r="V3176">
            <v>1</v>
          </cell>
          <cell r="W3176">
            <v>5</v>
          </cell>
          <cell r="Y3176">
            <v>5</v>
          </cell>
          <cell r="Z3176">
            <v>364</v>
          </cell>
          <cell r="AA3176">
            <v>1</v>
          </cell>
        </row>
        <row r="3177">
          <cell r="I3177">
            <v>4202</v>
          </cell>
          <cell r="J3177">
            <v>30825.343497000002</v>
          </cell>
          <cell r="P3177">
            <v>4</v>
          </cell>
          <cell r="Q3177">
            <v>1</v>
          </cell>
          <cell r="R3177">
            <v>1</v>
          </cell>
          <cell r="V3177">
            <v>1</v>
          </cell>
          <cell r="W3177">
            <v>5</v>
          </cell>
          <cell r="Y3177">
            <v>1</v>
          </cell>
          <cell r="Z3177">
            <v>156</v>
          </cell>
          <cell r="AA3177">
            <v>1</v>
          </cell>
        </row>
        <row r="3178">
          <cell r="I3178">
            <v>4203</v>
          </cell>
          <cell r="J3178">
            <v>16007.595179800001</v>
          </cell>
          <cell r="P3178">
            <v>1</v>
          </cell>
          <cell r="Q3178">
            <v>1</v>
          </cell>
          <cell r="R3178">
            <v>1</v>
          </cell>
          <cell r="V3178">
            <v>1</v>
          </cell>
          <cell r="W3178">
            <v>1</v>
          </cell>
          <cell r="Y3178">
            <v>1</v>
          </cell>
          <cell r="Z3178">
            <v>364</v>
          </cell>
          <cell r="AA3178">
            <v>1</v>
          </cell>
        </row>
        <row r="3179">
          <cell r="I3179">
            <v>4204</v>
          </cell>
          <cell r="J3179">
            <v>30510.476778200002</v>
          </cell>
          <cell r="P3179">
            <v>10</v>
          </cell>
          <cell r="Q3179">
            <v>1</v>
          </cell>
          <cell r="R3179">
            <v>1</v>
          </cell>
          <cell r="V3179">
            <v>1</v>
          </cell>
          <cell r="W3179">
            <v>1</v>
          </cell>
          <cell r="Y3179">
            <v>1</v>
          </cell>
          <cell r="Z3179">
            <v>156</v>
          </cell>
          <cell r="AA3179">
            <v>1</v>
          </cell>
        </row>
        <row r="3180">
          <cell r="I3180">
            <v>4205</v>
          </cell>
          <cell r="J3180">
            <v>33309.755540799997</v>
          </cell>
          <cell r="P3180">
            <v>5</v>
          </cell>
          <cell r="Q3180">
            <v>1</v>
          </cell>
          <cell r="R3180">
            <v>1</v>
          </cell>
          <cell r="V3180">
            <v>1</v>
          </cell>
          <cell r="W3180">
            <v>5</v>
          </cell>
          <cell r="Y3180">
            <v>5</v>
          </cell>
          <cell r="Z3180">
            <v>156</v>
          </cell>
          <cell r="AA3180">
            <v>1</v>
          </cell>
        </row>
        <row r="3181">
          <cell r="I3181">
            <v>4206</v>
          </cell>
          <cell r="J3181">
            <v>3807.4832651000002</v>
          </cell>
          <cell r="P3181">
            <v>9</v>
          </cell>
          <cell r="Q3181">
            <v>1</v>
          </cell>
          <cell r="R3181">
            <v>1</v>
          </cell>
          <cell r="V3181">
            <v>1</v>
          </cell>
          <cell r="W3181">
            <v>5</v>
          </cell>
          <cell r="Y3181">
            <v>1</v>
          </cell>
          <cell r="Z3181">
            <v>650</v>
          </cell>
          <cell r="AA3181">
            <v>1</v>
          </cell>
        </row>
        <row r="3182">
          <cell r="I3182">
            <v>4208</v>
          </cell>
          <cell r="J3182">
            <v>5196.1370950999999</v>
          </cell>
          <cell r="P3182">
            <v>8</v>
          </cell>
          <cell r="Q3182">
            <v>1</v>
          </cell>
          <cell r="R3182">
            <v>1</v>
          </cell>
          <cell r="V3182">
            <v>1</v>
          </cell>
          <cell r="W3182">
            <v>5</v>
          </cell>
          <cell r="Y3182">
            <v>5</v>
          </cell>
          <cell r="Z3182">
            <v>364</v>
          </cell>
          <cell r="AA3182">
            <v>1</v>
          </cell>
        </row>
        <row r="3183">
          <cell r="I3183">
            <v>4209</v>
          </cell>
          <cell r="J3183">
            <v>19093.404504499998</v>
          </cell>
          <cell r="P3183">
            <v>10</v>
          </cell>
          <cell r="Q3183">
            <v>1</v>
          </cell>
          <cell r="R3183">
            <v>1</v>
          </cell>
          <cell r="V3183">
            <v>1</v>
          </cell>
          <cell r="W3183">
            <v>5</v>
          </cell>
          <cell r="Y3183">
            <v>5</v>
          </cell>
          <cell r="Z3183">
            <v>364</v>
          </cell>
          <cell r="AA3183">
            <v>1</v>
          </cell>
        </row>
        <row r="3184">
          <cell r="I3184">
            <v>4212</v>
          </cell>
          <cell r="J3184">
            <v>57893.932632900003</v>
          </cell>
          <cell r="P3184">
            <v>12</v>
          </cell>
          <cell r="Q3184">
            <v>1</v>
          </cell>
          <cell r="R3184">
            <v>1</v>
          </cell>
          <cell r="V3184">
            <v>1</v>
          </cell>
          <cell r="W3184">
            <v>5</v>
          </cell>
          <cell r="Y3184">
            <v>1</v>
          </cell>
          <cell r="Z3184">
            <v>364</v>
          </cell>
          <cell r="AA3184">
            <v>1</v>
          </cell>
        </row>
        <row r="3185">
          <cell r="I3185">
            <v>4213</v>
          </cell>
          <cell r="J3185">
            <v>28672.925507600001</v>
          </cell>
          <cell r="P3185">
            <v>8</v>
          </cell>
          <cell r="Q3185">
            <v>1</v>
          </cell>
          <cell r="R3185">
            <v>1</v>
          </cell>
          <cell r="V3185">
            <v>1</v>
          </cell>
          <cell r="W3185">
            <v>5</v>
          </cell>
          <cell r="Y3185">
            <v>5</v>
          </cell>
          <cell r="Z3185">
            <v>364</v>
          </cell>
          <cell r="AA3185">
            <v>1</v>
          </cell>
        </row>
        <row r="3186">
          <cell r="I3186">
            <v>4214</v>
          </cell>
          <cell r="J3186">
            <v>29248.476332400001</v>
          </cell>
          <cell r="P3186">
            <v>6</v>
          </cell>
          <cell r="Q3186">
            <v>1</v>
          </cell>
          <cell r="R3186">
            <v>1</v>
          </cell>
          <cell r="V3186">
            <v>1</v>
          </cell>
          <cell r="W3186">
            <v>5</v>
          </cell>
          <cell r="Y3186">
            <v>1</v>
          </cell>
          <cell r="Z3186">
            <v>156</v>
          </cell>
          <cell r="AA3186">
            <v>1</v>
          </cell>
        </row>
        <row r="3187">
          <cell r="I3187">
            <v>4215</v>
          </cell>
          <cell r="J3187">
            <v>4762.1851446999999</v>
          </cell>
          <cell r="P3187">
            <v>1</v>
          </cell>
          <cell r="Q3187">
            <v>1</v>
          </cell>
          <cell r="R3187">
            <v>1</v>
          </cell>
          <cell r="V3187">
            <v>1</v>
          </cell>
          <cell r="W3187">
            <v>5</v>
          </cell>
          <cell r="Y3187">
            <v>5</v>
          </cell>
          <cell r="Z3187">
            <v>364</v>
          </cell>
          <cell r="AA3187">
            <v>0.75</v>
          </cell>
        </row>
        <row r="3188">
          <cell r="I3188">
            <v>4217</v>
          </cell>
          <cell r="J3188">
            <v>37214.751012200002</v>
          </cell>
          <cell r="P3188">
            <v>3</v>
          </cell>
          <cell r="Q3188">
            <v>1</v>
          </cell>
          <cell r="R3188">
            <v>1</v>
          </cell>
          <cell r="V3188">
            <v>1</v>
          </cell>
          <cell r="W3188">
            <v>5</v>
          </cell>
          <cell r="Y3188">
            <v>5</v>
          </cell>
          <cell r="Z3188">
            <v>156</v>
          </cell>
          <cell r="AA3188">
            <v>1</v>
          </cell>
        </row>
        <row r="3189">
          <cell r="I3189">
            <v>4218</v>
          </cell>
          <cell r="J3189">
            <v>32520.082995600002</v>
          </cell>
          <cell r="P3189">
            <v>7</v>
          </cell>
          <cell r="Q3189">
            <v>1</v>
          </cell>
          <cell r="R3189">
            <v>1</v>
          </cell>
          <cell r="V3189">
            <v>1</v>
          </cell>
          <cell r="W3189">
            <v>5</v>
          </cell>
          <cell r="Y3189">
            <v>5</v>
          </cell>
          <cell r="Z3189">
            <v>364</v>
          </cell>
          <cell r="AA3189">
            <v>1</v>
          </cell>
        </row>
        <row r="3190">
          <cell r="I3190">
            <v>4219</v>
          </cell>
          <cell r="J3190">
            <v>22796.989204400001</v>
          </cell>
          <cell r="P3190">
            <v>6</v>
          </cell>
          <cell r="Q3190">
            <v>1</v>
          </cell>
          <cell r="R3190">
            <v>1</v>
          </cell>
          <cell r="V3190">
            <v>1</v>
          </cell>
          <cell r="W3190">
            <v>5</v>
          </cell>
          <cell r="Y3190">
            <v>1</v>
          </cell>
          <cell r="Z3190">
            <v>650</v>
          </cell>
          <cell r="AA3190">
            <v>1</v>
          </cell>
        </row>
        <row r="3191">
          <cell r="I3191">
            <v>4220</v>
          </cell>
          <cell r="J3191">
            <v>39445.501552499998</v>
          </cell>
          <cell r="P3191">
            <v>7</v>
          </cell>
          <cell r="Q3191">
            <v>1</v>
          </cell>
          <cell r="R3191">
            <v>1</v>
          </cell>
          <cell r="V3191">
            <v>1</v>
          </cell>
          <cell r="W3191">
            <v>5</v>
          </cell>
          <cell r="Y3191">
            <v>5</v>
          </cell>
          <cell r="Z3191">
            <v>156</v>
          </cell>
          <cell r="AA3191">
            <v>1</v>
          </cell>
        </row>
        <row r="3192">
          <cell r="I3192">
            <v>4221</v>
          </cell>
          <cell r="J3192">
            <v>16698.626612399999</v>
          </cell>
          <cell r="P3192">
            <v>7</v>
          </cell>
          <cell r="Q3192">
            <v>1</v>
          </cell>
          <cell r="R3192">
            <v>1</v>
          </cell>
          <cell r="V3192">
            <v>1</v>
          </cell>
          <cell r="W3192">
            <v>5</v>
          </cell>
          <cell r="Y3192">
            <v>5</v>
          </cell>
          <cell r="Z3192">
            <v>31.2</v>
          </cell>
          <cell r="AA3192">
            <v>1</v>
          </cell>
        </row>
        <row r="3193">
          <cell r="I3193">
            <v>4224</v>
          </cell>
          <cell r="J3193">
            <v>25320.527912099999</v>
          </cell>
          <cell r="P3193">
            <v>3</v>
          </cell>
          <cell r="Q3193">
            <v>1</v>
          </cell>
          <cell r="R3193">
            <v>1</v>
          </cell>
          <cell r="V3193">
            <v>1</v>
          </cell>
          <cell r="W3193">
            <v>5</v>
          </cell>
          <cell r="Y3193">
            <v>1</v>
          </cell>
          <cell r="Z3193">
            <v>156</v>
          </cell>
          <cell r="AA3193">
            <v>1</v>
          </cell>
        </row>
        <row r="3194">
          <cell r="I3194">
            <v>4225</v>
          </cell>
          <cell r="J3194">
            <v>26850.638051099999</v>
          </cell>
          <cell r="P3194">
            <v>5</v>
          </cell>
          <cell r="Q3194">
            <v>1</v>
          </cell>
          <cell r="R3194">
            <v>1</v>
          </cell>
          <cell r="V3194">
            <v>1</v>
          </cell>
          <cell r="W3194">
            <v>5</v>
          </cell>
          <cell r="Y3194">
            <v>1</v>
          </cell>
          <cell r="Z3194">
            <v>364</v>
          </cell>
          <cell r="AA3194">
            <v>1</v>
          </cell>
        </row>
        <row r="3195">
          <cell r="I3195">
            <v>4226</v>
          </cell>
          <cell r="J3195">
            <v>25950.8386398</v>
          </cell>
          <cell r="P3195">
            <v>1</v>
          </cell>
          <cell r="Q3195">
            <v>1</v>
          </cell>
          <cell r="R3195">
            <v>1</v>
          </cell>
          <cell r="V3195">
            <v>1</v>
          </cell>
          <cell r="W3195">
            <v>5</v>
          </cell>
          <cell r="Y3195">
            <v>5</v>
          </cell>
          <cell r="Z3195">
            <v>364</v>
          </cell>
          <cell r="AA3195">
            <v>0.75</v>
          </cell>
        </row>
        <row r="3196">
          <cell r="I3196">
            <v>4227</v>
          </cell>
          <cell r="J3196">
            <v>27504.078578600001</v>
          </cell>
          <cell r="P3196">
            <v>6</v>
          </cell>
          <cell r="Q3196">
            <v>1</v>
          </cell>
          <cell r="R3196">
            <v>1</v>
          </cell>
          <cell r="V3196">
            <v>1</v>
          </cell>
          <cell r="W3196">
            <v>5</v>
          </cell>
          <cell r="Y3196">
            <v>5</v>
          </cell>
          <cell r="Z3196">
            <v>364</v>
          </cell>
          <cell r="AA3196">
            <v>1</v>
          </cell>
        </row>
        <row r="3197">
          <cell r="I3197">
            <v>4228</v>
          </cell>
          <cell r="J3197">
            <v>3677.7221801000001</v>
          </cell>
          <cell r="P3197">
            <v>7</v>
          </cell>
          <cell r="Q3197">
            <v>1</v>
          </cell>
          <cell r="R3197">
            <v>1</v>
          </cell>
          <cell r="V3197">
            <v>1</v>
          </cell>
          <cell r="W3197">
            <v>5</v>
          </cell>
          <cell r="Y3197">
            <v>1</v>
          </cell>
          <cell r="Z3197">
            <v>364</v>
          </cell>
          <cell r="AA3197">
            <v>1</v>
          </cell>
        </row>
        <row r="3198">
          <cell r="I3198">
            <v>4229</v>
          </cell>
          <cell r="J3198">
            <v>43872.593160299999</v>
          </cell>
          <cell r="P3198">
            <v>3</v>
          </cell>
          <cell r="Q3198">
            <v>1</v>
          </cell>
          <cell r="R3198">
            <v>1</v>
          </cell>
          <cell r="V3198">
            <v>1</v>
          </cell>
          <cell r="W3198">
            <v>1</v>
          </cell>
          <cell r="Y3198">
            <v>1</v>
          </cell>
          <cell r="Z3198">
            <v>364</v>
          </cell>
          <cell r="AA3198">
            <v>1</v>
          </cell>
        </row>
        <row r="3199">
          <cell r="I3199">
            <v>4232</v>
          </cell>
          <cell r="J3199">
            <v>30971.355364499999</v>
          </cell>
          <cell r="P3199">
            <v>7</v>
          </cell>
          <cell r="Q3199">
            <v>1</v>
          </cell>
          <cell r="R3199">
            <v>1</v>
          </cell>
          <cell r="V3199">
            <v>1</v>
          </cell>
          <cell r="W3199">
            <v>1</v>
          </cell>
          <cell r="Y3199">
            <v>1</v>
          </cell>
          <cell r="Z3199">
            <v>156</v>
          </cell>
          <cell r="AA3199">
            <v>1</v>
          </cell>
        </row>
        <row r="3200">
          <cell r="I3200">
            <v>4234</v>
          </cell>
          <cell r="J3200">
            <v>33703.573139599997</v>
          </cell>
          <cell r="P3200">
            <v>11</v>
          </cell>
          <cell r="Q3200">
            <v>1</v>
          </cell>
          <cell r="R3200">
            <v>1</v>
          </cell>
          <cell r="V3200">
            <v>1</v>
          </cell>
          <cell r="W3200">
            <v>5</v>
          </cell>
          <cell r="Y3200">
            <v>5</v>
          </cell>
          <cell r="Z3200">
            <v>156</v>
          </cell>
          <cell r="AA3200">
            <v>1</v>
          </cell>
        </row>
        <row r="3201">
          <cell r="I3201">
            <v>4235</v>
          </cell>
          <cell r="J3201">
            <v>30658.533786799999</v>
          </cell>
          <cell r="P3201">
            <v>6</v>
          </cell>
          <cell r="Q3201">
            <v>1</v>
          </cell>
          <cell r="R3201">
            <v>1</v>
          </cell>
          <cell r="V3201">
            <v>1</v>
          </cell>
          <cell r="W3201">
            <v>5</v>
          </cell>
          <cell r="Y3201">
            <v>1</v>
          </cell>
          <cell r="Z3201">
            <v>156</v>
          </cell>
          <cell r="AA3201">
            <v>0.25</v>
          </cell>
        </row>
        <row r="3202">
          <cell r="I3202">
            <v>4236</v>
          </cell>
          <cell r="J3202">
            <v>24921.096893599999</v>
          </cell>
          <cell r="P3202">
            <v>3</v>
          </cell>
          <cell r="Q3202">
            <v>1</v>
          </cell>
          <cell r="R3202">
            <v>1</v>
          </cell>
          <cell r="V3202">
            <v>0</v>
          </cell>
          <cell r="W3202">
            <v>99</v>
          </cell>
          <cell r="Y3202">
            <v>1</v>
          </cell>
          <cell r="Z3202">
            <v>364</v>
          </cell>
          <cell r="AA3202">
            <v>0</v>
          </cell>
        </row>
        <row r="3203">
          <cell r="I3203">
            <v>4238</v>
          </cell>
          <cell r="J3203">
            <v>33310.826848199998</v>
          </cell>
          <cell r="P3203">
            <v>10</v>
          </cell>
          <cell r="Q3203">
            <v>1</v>
          </cell>
          <cell r="R3203">
            <v>1</v>
          </cell>
          <cell r="V3203">
            <v>1</v>
          </cell>
          <cell r="W3203">
            <v>5</v>
          </cell>
          <cell r="Y3203">
            <v>5</v>
          </cell>
          <cell r="Z3203">
            <v>650</v>
          </cell>
          <cell r="AA3203">
            <v>0.75</v>
          </cell>
        </row>
        <row r="3204">
          <cell r="I3204">
            <v>4239</v>
          </cell>
          <cell r="J3204">
            <v>5030.0403038000004</v>
          </cell>
          <cell r="P3204">
            <v>1</v>
          </cell>
          <cell r="Q3204">
            <v>1</v>
          </cell>
          <cell r="R3204">
            <v>1</v>
          </cell>
          <cell r="V3204">
            <v>0</v>
          </cell>
          <cell r="W3204">
            <v>99</v>
          </cell>
          <cell r="Y3204">
            <v>1</v>
          </cell>
          <cell r="Z3204">
            <v>156</v>
          </cell>
          <cell r="AA3204">
            <v>0</v>
          </cell>
        </row>
        <row r="3205">
          <cell r="I3205">
            <v>4240</v>
          </cell>
          <cell r="J3205">
            <v>36351.851619100002</v>
          </cell>
          <cell r="P3205">
            <v>7</v>
          </cell>
          <cell r="Q3205">
            <v>1</v>
          </cell>
          <cell r="R3205">
            <v>1</v>
          </cell>
          <cell r="V3205">
            <v>1</v>
          </cell>
          <cell r="W3205">
            <v>5</v>
          </cell>
          <cell r="Y3205">
            <v>2</v>
          </cell>
          <cell r="Z3205">
            <v>156</v>
          </cell>
          <cell r="AA3205">
            <v>1</v>
          </cell>
        </row>
        <row r="3206">
          <cell r="I3206">
            <v>4242</v>
          </cell>
          <cell r="J3206">
            <v>26075.6713409</v>
          </cell>
          <cell r="P3206">
            <v>10</v>
          </cell>
          <cell r="Q3206">
            <v>1</v>
          </cell>
          <cell r="R3206">
            <v>1</v>
          </cell>
          <cell r="V3206">
            <v>1</v>
          </cell>
          <cell r="W3206">
            <v>5</v>
          </cell>
          <cell r="Y3206">
            <v>5</v>
          </cell>
          <cell r="Z3206">
            <v>364</v>
          </cell>
          <cell r="AA3206">
            <v>0.25</v>
          </cell>
        </row>
        <row r="3207">
          <cell r="I3207">
            <v>4243</v>
          </cell>
          <cell r="J3207">
            <v>34715.1771801</v>
          </cell>
          <cell r="P3207">
            <v>9</v>
          </cell>
          <cell r="Q3207">
            <v>1</v>
          </cell>
          <cell r="R3207">
            <v>1</v>
          </cell>
          <cell r="V3207">
            <v>1</v>
          </cell>
          <cell r="W3207">
            <v>1</v>
          </cell>
          <cell r="Y3207">
            <v>1</v>
          </cell>
          <cell r="Z3207">
            <v>31.2</v>
          </cell>
          <cell r="AA3207">
            <v>1</v>
          </cell>
        </row>
        <row r="3208">
          <cell r="I3208">
            <v>4244</v>
          </cell>
          <cell r="J3208">
            <v>28531.0724964</v>
          </cell>
          <cell r="P3208">
            <v>8</v>
          </cell>
          <cell r="Q3208">
            <v>1</v>
          </cell>
          <cell r="R3208">
            <v>1</v>
          </cell>
          <cell r="V3208">
            <v>1</v>
          </cell>
          <cell r="W3208">
            <v>5</v>
          </cell>
          <cell r="Y3208">
            <v>1</v>
          </cell>
          <cell r="Z3208">
            <v>650</v>
          </cell>
          <cell r="AA3208">
            <v>1</v>
          </cell>
        </row>
        <row r="3209">
          <cell r="I3209">
            <v>4245</v>
          </cell>
          <cell r="J3209">
            <v>22696.5321802</v>
          </cell>
          <cell r="P3209">
            <v>9</v>
          </cell>
          <cell r="Q3209">
            <v>1</v>
          </cell>
          <cell r="R3209">
            <v>1</v>
          </cell>
          <cell r="V3209">
            <v>1</v>
          </cell>
          <cell r="W3209">
            <v>5</v>
          </cell>
          <cell r="Y3209">
            <v>1</v>
          </cell>
          <cell r="Z3209">
            <v>156</v>
          </cell>
          <cell r="AA3209">
            <v>1</v>
          </cell>
        </row>
        <row r="3210">
          <cell r="I3210">
            <v>4246</v>
          </cell>
          <cell r="J3210">
            <v>30373.7493211</v>
          </cell>
          <cell r="P3210">
            <v>9</v>
          </cell>
          <cell r="Q3210">
            <v>1</v>
          </cell>
          <cell r="R3210">
            <v>1</v>
          </cell>
          <cell r="V3210">
            <v>1</v>
          </cell>
          <cell r="W3210">
            <v>5</v>
          </cell>
          <cell r="Y3210">
            <v>5</v>
          </cell>
          <cell r="Z3210">
            <v>650</v>
          </cell>
          <cell r="AA3210">
            <v>1</v>
          </cell>
        </row>
        <row r="3211">
          <cell r="I3211">
            <v>4249</v>
          </cell>
          <cell r="J3211">
            <v>27565.842227000001</v>
          </cell>
          <cell r="P3211">
            <v>7</v>
          </cell>
          <cell r="Q3211">
            <v>1</v>
          </cell>
          <cell r="R3211">
            <v>1</v>
          </cell>
          <cell r="V3211">
            <v>1</v>
          </cell>
          <cell r="W3211">
            <v>1</v>
          </cell>
          <cell r="Y3211">
            <v>1</v>
          </cell>
          <cell r="Z3211">
            <v>364</v>
          </cell>
          <cell r="AA3211">
            <v>0.75</v>
          </cell>
        </row>
        <row r="3212">
          <cell r="I3212">
            <v>4250</v>
          </cell>
          <cell r="J3212">
            <v>34586.192738999998</v>
          </cell>
          <cell r="P3212">
            <v>5</v>
          </cell>
          <cell r="Q3212">
            <v>1</v>
          </cell>
          <cell r="R3212">
            <v>1</v>
          </cell>
          <cell r="V3212">
            <v>1</v>
          </cell>
          <cell r="W3212">
            <v>5</v>
          </cell>
          <cell r="Y3212">
            <v>5</v>
          </cell>
          <cell r="Z3212">
            <v>156</v>
          </cell>
          <cell r="AA3212">
            <v>0.25</v>
          </cell>
        </row>
        <row r="3213">
          <cell r="I3213">
            <v>4251</v>
          </cell>
          <cell r="J3213">
            <v>21304.910411299999</v>
          </cell>
          <cell r="P3213">
            <v>1</v>
          </cell>
          <cell r="Q3213">
            <v>1</v>
          </cell>
          <cell r="R3213">
            <v>1</v>
          </cell>
          <cell r="V3213">
            <v>0</v>
          </cell>
          <cell r="W3213">
            <v>99</v>
          </cell>
          <cell r="Y3213">
            <v>1</v>
          </cell>
          <cell r="Z3213">
            <v>364</v>
          </cell>
          <cell r="AA3213">
            <v>0</v>
          </cell>
        </row>
        <row r="3214">
          <cell r="I3214">
            <v>4252</v>
          </cell>
          <cell r="J3214">
            <v>32411.950974899999</v>
          </cell>
          <cell r="P3214">
            <v>1</v>
          </cell>
          <cell r="Q3214">
            <v>1</v>
          </cell>
          <cell r="R3214">
            <v>1</v>
          </cell>
          <cell r="V3214">
            <v>1</v>
          </cell>
          <cell r="W3214">
            <v>5</v>
          </cell>
          <cell r="Y3214">
            <v>5</v>
          </cell>
          <cell r="Z3214">
            <v>364</v>
          </cell>
          <cell r="AA3214">
            <v>1</v>
          </cell>
        </row>
        <row r="3215">
          <cell r="I3215">
            <v>4253</v>
          </cell>
          <cell r="J3215">
            <v>35367.9947722</v>
          </cell>
          <cell r="P3215">
            <v>7</v>
          </cell>
          <cell r="Q3215">
            <v>1</v>
          </cell>
          <cell r="R3215">
            <v>1</v>
          </cell>
          <cell r="V3215">
            <v>1</v>
          </cell>
          <cell r="W3215">
            <v>5</v>
          </cell>
          <cell r="Y3215">
            <v>1</v>
          </cell>
          <cell r="Z3215">
            <v>156</v>
          </cell>
          <cell r="AA3215">
            <v>1</v>
          </cell>
        </row>
        <row r="3216">
          <cell r="I3216">
            <v>4255</v>
          </cell>
          <cell r="J3216">
            <v>14222.172516099999</v>
          </cell>
          <cell r="P3216">
            <v>3</v>
          </cell>
          <cell r="Q3216">
            <v>1</v>
          </cell>
          <cell r="R3216">
            <v>1</v>
          </cell>
          <cell r="V3216">
            <v>1</v>
          </cell>
          <cell r="W3216">
            <v>1</v>
          </cell>
          <cell r="Y3216">
            <v>1</v>
          </cell>
          <cell r="Z3216">
            <v>156</v>
          </cell>
          <cell r="AA3216">
            <v>0.75</v>
          </cell>
        </row>
        <row r="3217">
          <cell r="I3217">
            <v>4256</v>
          </cell>
          <cell r="J3217">
            <v>38455.311587600001</v>
          </cell>
          <cell r="P3217">
            <v>8</v>
          </cell>
          <cell r="Q3217">
            <v>1</v>
          </cell>
          <cell r="R3217">
            <v>1</v>
          </cell>
          <cell r="V3217">
            <v>1</v>
          </cell>
          <cell r="W3217">
            <v>1</v>
          </cell>
          <cell r="Y3217">
            <v>1</v>
          </cell>
          <cell r="Z3217">
            <v>364</v>
          </cell>
          <cell r="AA3217">
            <v>1</v>
          </cell>
        </row>
        <row r="3218">
          <cell r="I3218">
            <v>4257</v>
          </cell>
          <cell r="J3218">
            <v>23809.3109587</v>
          </cell>
          <cell r="P3218">
            <v>1</v>
          </cell>
          <cell r="Q3218">
            <v>1</v>
          </cell>
          <cell r="R3218">
            <v>1</v>
          </cell>
          <cell r="V3218">
            <v>1</v>
          </cell>
          <cell r="W3218">
            <v>1</v>
          </cell>
          <cell r="Y3218">
            <v>1</v>
          </cell>
          <cell r="Z3218">
            <v>650</v>
          </cell>
          <cell r="AA3218">
            <v>0.75</v>
          </cell>
        </row>
        <row r="3219">
          <cell r="I3219">
            <v>4258</v>
          </cell>
          <cell r="J3219">
            <v>29329.387293700001</v>
          </cell>
          <cell r="P3219">
            <v>8</v>
          </cell>
          <cell r="Q3219">
            <v>1</v>
          </cell>
          <cell r="R3219">
            <v>1</v>
          </cell>
          <cell r="V3219">
            <v>1</v>
          </cell>
          <cell r="W3219">
            <v>5</v>
          </cell>
          <cell r="Y3219">
            <v>1</v>
          </cell>
          <cell r="Z3219">
            <v>1014</v>
          </cell>
          <cell r="AA3219">
            <v>0.75</v>
          </cell>
        </row>
        <row r="3220">
          <cell r="I3220">
            <v>4259</v>
          </cell>
          <cell r="J3220">
            <v>14100.9945448</v>
          </cell>
          <cell r="P3220">
            <v>1</v>
          </cell>
          <cell r="Q3220">
            <v>1</v>
          </cell>
          <cell r="R3220">
            <v>1</v>
          </cell>
          <cell r="V3220">
            <v>1</v>
          </cell>
          <cell r="W3220">
            <v>5</v>
          </cell>
          <cell r="Y3220">
            <v>1</v>
          </cell>
          <cell r="Z3220">
            <v>364</v>
          </cell>
          <cell r="AA3220">
            <v>1</v>
          </cell>
        </row>
        <row r="3221">
          <cell r="I3221">
            <v>4260</v>
          </cell>
          <cell r="J3221">
            <v>30842.501128299999</v>
          </cell>
          <cell r="P3221">
            <v>5</v>
          </cell>
          <cell r="Q3221">
            <v>1</v>
          </cell>
          <cell r="R3221">
            <v>1</v>
          </cell>
          <cell r="V3221">
            <v>1</v>
          </cell>
          <cell r="W3221">
            <v>5</v>
          </cell>
          <cell r="Y3221">
            <v>1</v>
          </cell>
          <cell r="Z3221">
            <v>650</v>
          </cell>
          <cell r="AA3221">
            <v>0.75</v>
          </cell>
        </row>
        <row r="3222">
          <cell r="I3222">
            <v>4261</v>
          </cell>
          <cell r="J3222">
            <v>27015.628564800001</v>
          </cell>
          <cell r="P3222">
            <v>5</v>
          </cell>
          <cell r="Q3222">
            <v>1</v>
          </cell>
          <cell r="R3222">
            <v>1</v>
          </cell>
          <cell r="V3222">
            <v>1</v>
          </cell>
          <cell r="W3222">
            <v>5</v>
          </cell>
          <cell r="Y3222">
            <v>1</v>
          </cell>
          <cell r="Z3222">
            <v>364</v>
          </cell>
          <cell r="AA3222">
            <v>1</v>
          </cell>
        </row>
        <row r="3223">
          <cell r="I3223">
            <v>4263</v>
          </cell>
          <cell r="J3223">
            <v>25955.156549700001</v>
          </cell>
          <cell r="P3223">
            <v>1</v>
          </cell>
          <cell r="Q3223">
            <v>1</v>
          </cell>
          <cell r="R3223">
            <v>1</v>
          </cell>
          <cell r="V3223">
            <v>1</v>
          </cell>
          <cell r="W3223">
            <v>1</v>
          </cell>
          <cell r="Y3223">
            <v>1</v>
          </cell>
          <cell r="Z3223">
            <v>156</v>
          </cell>
          <cell r="AA3223">
            <v>1</v>
          </cell>
        </row>
        <row r="3224">
          <cell r="I3224">
            <v>4265</v>
          </cell>
          <cell r="J3224">
            <v>32882.403212800004</v>
          </cell>
          <cell r="P3224">
            <v>6</v>
          </cell>
          <cell r="Q3224">
            <v>1</v>
          </cell>
          <cell r="R3224">
            <v>1</v>
          </cell>
          <cell r="V3224">
            <v>1</v>
          </cell>
          <cell r="W3224">
            <v>5</v>
          </cell>
          <cell r="Y3224">
            <v>1</v>
          </cell>
          <cell r="Z3224">
            <v>156</v>
          </cell>
          <cell r="AA3224">
            <v>1</v>
          </cell>
        </row>
        <row r="3225">
          <cell r="I3225">
            <v>4266</v>
          </cell>
          <cell r="J3225">
            <v>30109.4704408</v>
          </cell>
          <cell r="P3225">
            <v>8</v>
          </cell>
          <cell r="Q3225">
            <v>1</v>
          </cell>
          <cell r="R3225">
            <v>1</v>
          </cell>
          <cell r="V3225">
            <v>1</v>
          </cell>
          <cell r="W3225">
            <v>5</v>
          </cell>
          <cell r="Y3225">
            <v>1</v>
          </cell>
          <cell r="Z3225">
            <v>156</v>
          </cell>
          <cell r="AA3225">
            <v>1</v>
          </cell>
        </row>
        <row r="3226">
          <cell r="I3226">
            <v>4267</v>
          </cell>
          <cell r="J3226">
            <v>19531.279560800001</v>
          </cell>
          <cell r="P3226">
            <v>5</v>
          </cell>
          <cell r="Q3226">
            <v>1</v>
          </cell>
          <cell r="R3226">
            <v>1</v>
          </cell>
          <cell r="V3226">
            <v>1</v>
          </cell>
          <cell r="W3226">
            <v>1</v>
          </cell>
          <cell r="Y3226">
            <v>1</v>
          </cell>
          <cell r="Z3226">
            <v>156</v>
          </cell>
          <cell r="AA3226">
            <v>0.75</v>
          </cell>
        </row>
        <row r="3227">
          <cell r="I3227">
            <v>4269</v>
          </cell>
          <cell r="J3227">
            <v>18379.9724498</v>
          </cell>
          <cell r="P3227">
            <v>1</v>
          </cell>
          <cell r="Q3227">
            <v>1</v>
          </cell>
          <cell r="R3227">
            <v>1</v>
          </cell>
          <cell r="V3227">
            <v>1</v>
          </cell>
          <cell r="W3227">
            <v>5</v>
          </cell>
          <cell r="Y3227">
            <v>1</v>
          </cell>
          <cell r="Z3227">
            <v>364</v>
          </cell>
          <cell r="AA3227">
            <v>1</v>
          </cell>
        </row>
        <row r="3228">
          <cell r="I3228">
            <v>4270</v>
          </cell>
          <cell r="J3228">
            <v>27397.3764476</v>
          </cell>
          <cell r="P3228">
            <v>5</v>
          </cell>
          <cell r="Q3228">
            <v>1</v>
          </cell>
          <cell r="R3228">
            <v>1</v>
          </cell>
          <cell r="V3228">
            <v>1</v>
          </cell>
          <cell r="W3228">
            <v>5</v>
          </cell>
          <cell r="Y3228">
            <v>2</v>
          </cell>
          <cell r="Z3228">
            <v>156</v>
          </cell>
          <cell r="AA3228">
            <v>0.75</v>
          </cell>
        </row>
        <row r="3229">
          <cell r="I3229">
            <v>4271</v>
          </cell>
          <cell r="J3229">
            <v>27824.740976500001</v>
          </cell>
          <cell r="P3229">
            <v>3</v>
          </cell>
          <cell r="Q3229">
            <v>1</v>
          </cell>
          <cell r="R3229">
            <v>1</v>
          </cell>
          <cell r="V3229">
            <v>0</v>
          </cell>
          <cell r="W3229">
            <v>99</v>
          </cell>
          <cell r="Y3229">
            <v>1</v>
          </cell>
          <cell r="Z3229">
            <v>156</v>
          </cell>
          <cell r="AA3229">
            <v>0</v>
          </cell>
        </row>
        <row r="3230">
          <cell r="I3230">
            <v>4272</v>
          </cell>
          <cell r="J3230">
            <v>23881.2920089</v>
          </cell>
          <cell r="P3230">
            <v>1</v>
          </cell>
          <cell r="Q3230">
            <v>1</v>
          </cell>
          <cell r="R3230">
            <v>1</v>
          </cell>
          <cell r="V3230">
            <v>1</v>
          </cell>
          <cell r="W3230">
            <v>5</v>
          </cell>
          <cell r="Y3230">
            <v>1</v>
          </cell>
          <cell r="Z3230">
            <v>364</v>
          </cell>
          <cell r="AA3230">
            <v>1</v>
          </cell>
        </row>
        <row r="3231">
          <cell r="I3231">
            <v>4273</v>
          </cell>
          <cell r="J3231">
            <v>25292.6641772</v>
          </cell>
          <cell r="P3231">
            <v>6</v>
          </cell>
          <cell r="Q3231">
            <v>1</v>
          </cell>
          <cell r="R3231">
            <v>1</v>
          </cell>
          <cell r="V3231">
            <v>1</v>
          </cell>
          <cell r="W3231">
            <v>1</v>
          </cell>
          <cell r="Y3231">
            <v>1</v>
          </cell>
          <cell r="Z3231">
            <v>156</v>
          </cell>
          <cell r="AA3231">
            <v>1</v>
          </cell>
        </row>
        <row r="3232">
          <cell r="I3232">
            <v>4274</v>
          </cell>
          <cell r="J3232">
            <v>25955.156549700001</v>
          </cell>
          <cell r="P3232">
            <v>4</v>
          </cell>
          <cell r="Q3232">
            <v>1</v>
          </cell>
          <cell r="R3232">
            <v>1</v>
          </cell>
          <cell r="V3232">
            <v>1</v>
          </cell>
          <cell r="W3232">
            <v>1</v>
          </cell>
          <cell r="Y3232">
            <v>1</v>
          </cell>
          <cell r="Z3232">
            <v>364</v>
          </cell>
          <cell r="AA3232">
            <v>1</v>
          </cell>
        </row>
        <row r="3233">
          <cell r="I3233">
            <v>4275</v>
          </cell>
          <cell r="J3233">
            <v>20806.295043099999</v>
          </cell>
          <cell r="P3233">
            <v>8</v>
          </cell>
          <cell r="Q3233">
            <v>1</v>
          </cell>
          <cell r="R3233">
            <v>1</v>
          </cell>
          <cell r="V3233">
            <v>1</v>
          </cell>
          <cell r="W3233">
            <v>5</v>
          </cell>
          <cell r="Y3233">
            <v>5</v>
          </cell>
          <cell r="Z3233">
            <v>364</v>
          </cell>
          <cell r="AA3233">
            <v>0.25</v>
          </cell>
        </row>
        <row r="3234">
          <cell r="I3234">
            <v>4276</v>
          </cell>
          <cell r="J3234">
            <v>31113.909500500002</v>
          </cell>
          <cell r="P3234">
            <v>5</v>
          </cell>
          <cell r="Q3234">
            <v>1</v>
          </cell>
          <cell r="R3234">
            <v>1</v>
          </cell>
          <cell r="V3234">
            <v>1</v>
          </cell>
          <cell r="W3234">
            <v>5</v>
          </cell>
          <cell r="Y3234">
            <v>5</v>
          </cell>
          <cell r="Z3234">
            <v>364</v>
          </cell>
          <cell r="AA3234">
            <v>0.75</v>
          </cell>
        </row>
        <row r="3235">
          <cell r="I3235">
            <v>4277</v>
          </cell>
          <cell r="J3235">
            <v>30971.355364499999</v>
          </cell>
          <cell r="P3235">
            <v>4</v>
          </cell>
          <cell r="Q3235">
            <v>1</v>
          </cell>
          <cell r="R3235">
            <v>1</v>
          </cell>
          <cell r="V3235">
            <v>1</v>
          </cell>
          <cell r="W3235">
            <v>5</v>
          </cell>
          <cell r="Y3235">
            <v>1</v>
          </cell>
          <cell r="Z3235">
            <v>364</v>
          </cell>
          <cell r="AA3235">
            <v>1</v>
          </cell>
        </row>
        <row r="3236">
          <cell r="I3236">
            <v>4278</v>
          </cell>
          <cell r="J3236">
            <v>21770.726969899999</v>
          </cell>
          <cell r="P3236">
            <v>9</v>
          </cell>
          <cell r="Q3236">
            <v>1</v>
          </cell>
          <cell r="R3236">
            <v>1</v>
          </cell>
          <cell r="V3236">
            <v>1</v>
          </cell>
          <cell r="W3236">
            <v>5</v>
          </cell>
          <cell r="Y3236">
            <v>5</v>
          </cell>
          <cell r="Z3236">
            <v>364</v>
          </cell>
          <cell r="AA3236">
            <v>1</v>
          </cell>
        </row>
        <row r="3237">
          <cell r="I3237">
            <v>4279</v>
          </cell>
          <cell r="J3237">
            <v>20079.805603299999</v>
          </cell>
          <cell r="P3237">
            <v>5</v>
          </cell>
          <cell r="Q3237">
            <v>1</v>
          </cell>
          <cell r="R3237">
            <v>1</v>
          </cell>
          <cell r="V3237">
            <v>1</v>
          </cell>
          <cell r="W3237">
            <v>5</v>
          </cell>
          <cell r="Y3237">
            <v>1</v>
          </cell>
          <cell r="Z3237">
            <v>156</v>
          </cell>
          <cell r="AA3237">
            <v>1</v>
          </cell>
        </row>
        <row r="3238">
          <cell r="I3238">
            <v>4280</v>
          </cell>
          <cell r="J3238">
            <v>13089.153156300001</v>
          </cell>
          <cell r="P3238">
            <v>9</v>
          </cell>
          <cell r="Q3238">
            <v>1</v>
          </cell>
          <cell r="R3238">
            <v>1</v>
          </cell>
          <cell r="V3238">
            <v>1</v>
          </cell>
          <cell r="W3238">
            <v>5</v>
          </cell>
          <cell r="Y3238">
            <v>1</v>
          </cell>
          <cell r="Z3238">
            <v>364</v>
          </cell>
          <cell r="AA3238">
            <v>1</v>
          </cell>
        </row>
        <row r="3239">
          <cell r="I3239">
            <v>4281</v>
          </cell>
          <cell r="J3239">
            <v>6081.5692976999999</v>
          </cell>
          <cell r="P3239">
            <v>7</v>
          </cell>
          <cell r="Q3239">
            <v>1</v>
          </cell>
          <cell r="R3239">
            <v>1</v>
          </cell>
          <cell r="V3239">
            <v>1</v>
          </cell>
          <cell r="W3239">
            <v>5</v>
          </cell>
          <cell r="Y3239">
            <v>1</v>
          </cell>
          <cell r="Z3239">
            <v>156</v>
          </cell>
          <cell r="AA3239">
            <v>0.25</v>
          </cell>
        </row>
        <row r="3240">
          <cell r="I3240">
            <v>4282</v>
          </cell>
          <cell r="J3240">
            <v>34586.192738999998</v>
          </cell>
          <cell r="P3240">
            <v>8</v>
          </cell>
          <cell r="Q3240">
            <v>1</v>
          </cell>
          <cell r="R3240">
            <v>1</v>
          </cell>
          <cell r="V3240">
            <v>1</v>
          </cell>
          <cell r="W3240">
            <v>5</v>
          </cell>
          <cell r="Y3240">
            <v>5</v>
          </cell>
          <cell r="Z3240">
            <v>650</v>
          </cell>
          <cell r="AA3240">
            <v>1</v>
          </cell>
        </row>
        <row r="3241">
          <cell r="I3241">
            <v>4284</v>
          </cell>
          <cell r="J3241">
            <v>24902.138019099999</v>
          </cell>
          <cell r="P3241">
            <v>1</v>
          </cell>
          <cell r="Q3241">
            <v>1</v>
          </cell>
          <cell r="R3241">
            <v>1</v>
          </cell>
          <cell r="V3241">
            <v>1</v>
          </cell>
          <cell r="W3241">
            <v>5</v>
          </cell>
          <cell r="Y3241">
            <v>1</v>
          </cell>
          <cell r="Z3241">
            <v>156</v>
          </cell>
          <cell r="AA3241">
            <v>1</v>
          </cell>
        </row>
        <row r="3242">
          <cell r="I3242">
            <v>4286</v>
          </cell>
          <cell r="J3242">
            <v>35808.824156499999</v>
          </cell>
          <cell r="P3242">
            <v>3</v>
          </cell>
          <cell r="Q3242">
            <v>1</v>
          </cell>
          <cell r="R3242">
            <v>1</v>
          </cell>
          <cell r="V3242">
            <v>1</v>
          </cell>
          <cell r="W3242">
            <v>1</v>
          </cell>
          <cell r="Y3242">
            <v>1</v>
          </cell>
          <cell r="Z3242">
            <v>364</v>
          </cell>
          <cell r="AA3242">
            <v>1</v>
          </cell>
        </row>
        <row r="3243">
          <cell r="I3243">
            <v>4288</v>
          </cell>
          <cell r="J3243">
            <v>4699.5946308000002</v>
          </cell>
          <cell r="P3243">
            <v>5</v>
          </cell>
          <cell r="Q3243">
            <v>1</v>
          </cell>
          <cell r="R3243">
            <v>1</v>
          </cell>
          <cell r="V3243">
            <v>1</v>
          </cell>
          <cell r="W3243">
            <v>5</v>
          </cell>
          <cell r="Y3243">
            <v>1</v>
          </cell>
          <cell r="Z3243">
            <v>156</v>
          </cell>
          <cell r="AA3243">
            <v>1</v>
          </cell>
        </row>
        <row r="3244">
          <cell r="I3244">
            <v>4289</v>
          </cell>
          <cell r="J3244">
            <v>42545.816312700001</v>
          </cell>
          <cell r="P3244">
            <v>9</v>
          </cell>
          <cell r="Q3244">
            <v>1</v>
          </cell>
          <cell r="R3244">
            <v>1</v>
          </cell>
          <cell r="V3244">
            <v>1</v>
          </cell>
          <cell r="W3244">
            <v>5</v>
          </cell>
          <cell r="Y3244">
            <v>5</v>
          </cell>
          <cell r="Z3244">
            <v>156</v>
          </cell>
          <cell r="AA3244">
            <v>1</v>
          </cell>
        </row>
        <row r="3245">
          <cell r="I3245">
            <v>4290</v>
          </cell>
          <cell r="J3245">
            <v>30842.501128299999</v>
          </cell>
          <cell r="P3245">
            <v>1</v>
          </cell>
          <cell r="Q3245">
            <v>1</v>
          </cell>
          <cell r="R3245">
            <v>1</v>
          </cell>
          <cell r="V3245">
            <v>0</v>
          </cell>
          <cell r="W3245">
            <v>99</v>
          </cell>
          <cell r="Y3245">
            <v>3</v>
          </cell>
          <cell r="Z3245">
            <v>156</v>
          </cell>
          <cell r="AA3245">
            <v>0</v>
          </cell>
        </row>
        <row r="3246">
          <cell r="I3246">
            <v>4292</v>
          </cell>
          <cell r="J3246">
            <v>24481.638171999999</v>
          </cell>
          <cell r="P3246">
            <v>4</v>
          </cell>
          <cell r="Q3246">
            <v>1</v>
          </cell>
          <cell r="R3246">
            <v>1</v>
          </cell>
          <cell r="V3246">
            <v>1</v>
          </cell>
          <cell r="W3246">
            <v>5</v>
          </cell>
          <cell r="Y3246">
            <v>5</v>
          </cell>
          <cell r="Z3246">
            <v>364</v>
          </cell>
          <cell r="AA3246">
            <v>1</v>
          </cell>
        </row>
        <row r="3247">
          <cell r="I3247">
            <v>4294</v>
          </cell>
          <cell r="J3247">
            <v>30173.253287399999</v>
          </cell>
          <cell r="P3247">
            <v>1</v>
          </cell>
          <cell r="Q3247">
            <v>1</v>
          </cell>
          <cell r="R3247">
            <v>1</v>
          </cell>
          <cell r="V3247">
            <v>1</v>
          </cell>
          <cell r="W3247">
            <v>5</v>
          </cell>
          <cell r="Y3247">
            <v>1</v>
          </cell>
          <cell r="Z3247">
            <v>156</v>
          </cell>
          <cell r="AA3247">
            <v>1</v>
          </cell>
        </row>
        <row r="3248">
          <cell r="I3248">
            <v>4295</v>
          </cell>
          <cell r="J3248">
            <v>29638.015709700001</v>
          </cell>
          <cell r="P3248">
            <v>7</v>
          </cell>
          <cell r="Q3248">
            <v>1</v>
          </cell>
          <cell r="R3248">
            <v>1</v>
          </cell>
          <cell r="V3248">
            <v>1</v>
          </cell>
          <cell r="W3248">
            <v>5</v>
          </cell>
          <cell r="Y3248">
            <v>5</v>
          </cell>
          <cell r="Z3248">
            <v>364</v>
          </cell>
          <cell r="AA3248">
            <v>1</v>
          </cell>
        </row>
        <row r="3249">
          <cell r="I3249">
            <v>4296</v>
          </cell>
          <cell r="J3249">
            <v>14588.2984947</v>
          </cell>
          <cell r="P3249">
            <v>9</v>
          </cell>
          <cell r="Q3249">
            <v>1</v>
          </cell>
          <cell r="R3249">
            <v>1</v>
          </cell>
          <cell r="V3249">
            <v>1</v>
          </cell>
          <cell r="W3249">
            <v>5</v>
          </cell>
          <cell r="Y3249">
            <v>3</v>
          </cell>
          <cell r="Z3249">
            <v>364</v>
          </cell>
          <cell r="AA3249">
            <v>0.75</v>
          </cell>
        </row>
        <row r="3250">
          <cell r="I3250">
            <v>4297</v>
          </cell>
          <cell r="J3250">
            <v>24134.4241052</v>
          </cell>
          <cell r="P3250">
            <v>8</v>
          </cell>
          <cell r="Q3250">
            <v>1</v>
          </cell>
          <cell r="R3250">
            <v>1</v>
          </cell>
          <cell r="V3250">
            <v>1</v>
          </cell>
          <cell r="W3250">
            <v>5</v>
          </cell>
          <cell r="Y3250">
            <v>5</v>
          </cell>
          <cell r="Z3250">
            <v>364</v>
          </cell>
          <cell r="AA3250">
            <v>0.75</v>
          </cell>
        </row>
        <row r="3251">
          <cell r="I3251">
            <v>4299</v>
          </cell>
          <cell r="J3251">
            <v>31187.882844299998</v>
          </cell>
          <cell r="P3251">
            <v>6</v>
          </cell>
          <cell r="Q3251">
            <v>1</v>
          </cell>
          <cell r="R3251">
            <v>1</v>
          </cell>
          <cell r="V3251">
            <v>1</v>
          </cell>
          <cell r="W3251">
            <v>5</v>
          </cell>
          <cell r="Y3251">
            <v>5</v>
          </cell>
          <cell r="Z3251">
            <v>364</v>
          </cell>
          <cell r="AA3251">
            <v>1</v>
          </cell>
        </row>
        <row r="3252">
          <cell r="I3252">
            <v>4301</v>
          </cell>
          <cell r="J3252">
            <v>18755.4145713</v>
          </cell>
          <cell r="P3252">
            <v>1</v>
          </cell>
          <cell r="Q3252">
            <v>1</v>
          </cell>
          <cell r="R3252">
            <v>1</v>
          </cell>
          <cell r="V3252">
            <v>1</v>
          </cell>
          <cell r="W3252">
            <v>5</v>
          </cell>
          <cell r="Y3252">
            <v>1</v>
          </cell>
          <cell r="Z3252">
            <v>156</v>
          </cell>
          <cell r="AA3252">
            <v>1</v>
          </cell>
        </row>
        <row r="3253">
          <cell r="I3253">
            <v>4302</v>
          </cell>
          <cell r="J3253">
            <v>30441.528681399999</v>
          </cell>
          <cell r="P3253">
            <v>8</v>
          </cell>
          <cell r="Q3253">
            <v>1</v>
          </cell>
          <cell r="R3253">
            <v>1</v>
          </cell>
          <cell r="V3253">
            <v>1</v>
          </cell>
          <cell r="W3253">
            <v>5</v>
          </cell>
          <cell r="Y3253">
            <v>5</v>
          </cell>
          <cell r="Z3253">
            <v>650</v>
          </cell>
          <cell r="AA3253">
            <v>0.75</v>
          </cell>
        </row>
        <row r="3254">
          <cell r="I3254">
            <v>4303</v>
          </cell>
          <cell r="J3254">
            <v>23164.466594199999</v>
          </cell>
          <cell r="P3254">
            <v>9</v>
          </cell>
          <cell r="Q3254">
            <v>1</v>
          </cell>
          <cell r="R3254">
            <v>1</v>
          </cell>
          <cell r="V3254">
            <v>1</v>
          </cell>
          <cell r="W3254">
            <v>5</v>
          </cell>
          <cell r="Y3254">
            <v>5</v>
          </cell>
          <cell r="Z3254">
            <v>156</v>
          </cell>
          <cell r="AA3254">
            <v>1</v>
          </cell>
        </row>
        <row r="3255">
          <cell r="I3255">
            <v>4304</v>
          </cell>
          <cell r="J3255">
            <v>13179.287330499999</v>
          </cell>
          <cell r="P3255">
            <v>12</v>
          </cell>
          <cell r="Q3255">
            <v>1</v>
          </cell>
          <cell r="R3255">
            <v>1</v>
          </cell>
          <cell r="V3255">
            <v>1</v>
          </cell>
          <cell r="W3255">
            <v>5</v>
          </cell>
          <cell r="Y3255">
            <v>5</v>
          </cell>
          <cell r="Z3255">
            <v>156</v>
          </cell>
          <cell r="AA3255">
            <v>1</v>
          </cell>
        </row>
        <row r="3256">
          <cell r="I3256">
            <v>4305</v>
          </cell>
          <cell r="J3256">
            <v>17489.417880199999</v>
          </cell>
          <cell r="P3256">
            <v>4</v>
          </cell>
          <cell r="Q3256">
            <v>1</v>
          </cell>
          <cell r="R3256">
            <v>1</v>
          </cell>
          <cell r="V3256">
            <v>1</v>
          </cell>
          <cell r="W3256">
            <v>5</v>
          </cell>
          <cell r="Y3256">
            <v>1</v>
          </cell>
          <cell r="Z3256">
            <v>156</v>
          </cell>
          <cell r="AA3256">
            <v>1</v>
          </cell>
        </row>
        <row r="3257">
          <cell r="I3257">
            <v>4306</v>
          </cell>
          <cell r="J3257">
            <v>3458.5336306999998</v>
          </cell>
          <cell r="P3257">
            <v>1</v>
          </cell>
          <cell r="Q3257">
            <v>1</v>
          </cell>
          <cell r="R3257">
            <v>1</v>
          </cell>
          <cell r="V3257">
            <v>1</v>
          </cell>
          <cell r="W3257">
            <v>5</v>
          </cell>
          <cell r="Y3257">
            <v>5</v>
          </cell>
          <cell r="Z3257">
            <v>31.2</v>
          </cell>
          <cell r="AA3257">
            <v>0.75</v>
          </cell>
        </row>
        <row r="3258">
          <cell r="I3258">
            <v>4307</v>
          </cell>
          <cell r="J3258">
            <v>26505.274407199999</v>
          </cell>
          <cell r="P3258">
            <v>2</v>
          </cell>
          <cell r="Q3258">
            <v>1</v>
          </cell>
          <cell r="R3258">
            <v>1</v>
          </cell>
          <cell r="V3258">
            <v>0</v>
          </cell>
          <cell r="W3258">
            <v>99</v>
          </cell>
          <cell r="Y3258">
            <v>3</v>
          </cell>
          <cell r="Z3258">
            <v>31.2</v>
          </cell>
          <cell r="AA3258">
            <v>0</v>
          </cell>
        </row>
        <row r="3259">
          <cell r="I3259">
            <v>4309</v>
          </cell>
          <cell r="J3259">
            <v>27565.842227000001</v>
          </cell>
          <cell r="P3259">
            <v>10</v>
          </cell>
          <cell r="Q3259">
            <v>1</v>
          </cell>
          <cell r="R3259">
            <v>1</v>
          </cell>
          <cell r="V3259">
            <v>1</v>
          </cell>
          <cell r="W3259">
            <v>1</v>
          </cell>
          <cell r="Y3259">
            <v>1</v>
          </cell>
          <cell r="Z3259">
            <v>364</v>
          </cell>
          <cell r="AA3259">
            <v>1</v>
          </cell>
        </row>
        <row r="3260">
          <cell r="I3260">
            <v>4310</v>
          </cell>
          <cell r="J3260">
            <v>26007.697352399999</v>
          </cell>
          <cell r="P3260">
            <v>3</v>
          </cell>
          <cell r="Q3260">
            <v>1</v>
          </cell>
          <cell r="R3260">
            <v>1</v>
          </cell>
          <cell r="V3260">
            <v>1</v>
          </cell>
          <cell r="W3260">
            <v>5</v>
          </cell>
          <cell r="Y3260">
            <v>1</v>
          </cell>
          <cell r="Z3260">
            <v>156</v>
          </cell>
          <cell r="AA3260">
            <v>1</v>
          </cell>
        </row>
        <row r="3261">
          <cell r="I3261">
            <v>4312</v>
          </cell>
          <cell r="J3261">
            <v>33223.309607299998</v>
          </cell>
          <cell r="P3261">
            <v>2</v>
          </cell>
          <cell r="Q3261">
            <v>1</v>
          </cell>
          <cell r="R3261">
            <v>1</v>
          </cell>
          <cell r="V3261">
            <v>1</v>
          </cell>
          <cell r="W3261">
            <v>1</v>
          </cell>
          <cell r="Y3261">
            <v>1</v>
          </cell>
          <cell r="Z3261">
            <v>156</v>
          </cell>
          <cell r="AA3261">
            <v>1</v>
          </cell>
        </row>
        <row r="3262">
          <cell r="I3262">
            <v>4314</v>
          </cell>
          <cell r="J3262">
            <v>16372.821443700001</v>
          </cell>
          <cell r="P3262">
            <v>1</v>
          </cell>
          <cell r="Q3262">
            <v>1</v>
          </cell>
          <cell r="R3262">
            <v>1</v>
          </cell>
          <cell r="V3262">
            <v>1</v>
          </cell>
          <cell r="W3262">
            <v>5</v>
          </cell>
          <cell r="Y3262">
            <v>1</v>
          </cell>
          <cell r="Z3262">
            <v>156</v>
          </cell>
          <cell r="AA3262">
            <v>1</v>
          </cell>
        </row>
        <row r="3263">
          <cell r="I3263">
            <v>4315</v>
          </cell>
          <cell r="J3263">
            <v>25714.904380100001</v>
          </cell>
          <cell r="P3263">
            <v>5</v>
          </cell>
          <cell r="Q3263">
            <v>1</v>
          </cell>
          <cell r="R3263">
            <v>1</v>
          </cell>
          <cell r="V3263">
            <v>1</v>
          </cell>
          <cell r="W3263">
            <v>5</v>
          </cell>
          <cell r="Y3263">
            <v>5</v>
          </cell>
          <cell r="Z3263">
            <v>650</v>
          </cell>
          <cell r="AA3263">
            <v>1</v>
          </cell>
        </row>
        <row r="3264">
          <cell r="I3264">
            <v>4316</v>
          </cell>
          <cell r="J3264">
            <v>31558.0942603</v>
          </cell>
          <cell r="P3264">
            <v>2</v>
          </cell>
          <cell r="Q3264">
            <v>1</v>
          </cell>
          <cell r="R3264">
            <v>1</v>
          </cell>
          <cell r="V3264">
            <v>1</v>
          </cell>
          <cell r="W3264">
            <v>5</v>
          </cell>
          <cell r="Y3264">
            <v>1</v>
          </cell>
          <cell r="Z3264">
            <v>156</v>
          </cell>
          <cell r="AA3264">
            <v>1</v>
          </cell>
        </row>
        <row r="3265">
          <cell r="I3265">
            <v>4317</v>
          </cell>
          <cell r="J3265">
            <v>28123.4571541</v>
          </cell>
          <cell r="P3265">
            <v>1</v>
          </cell>
          <cell r="Q3265">
            <v>1</v>
          </cell>
          <cell r="R3265">
            <v>1</v>
          </cell>
          <cell r="V3265">
            <v>1</v>
          </cell>
          <cell r="W3265">
            <v>5</v>
          </cell>
          <cell r="Y3265">
            <v>1</v>
          </cell>
          <cell r="Z3265">
            <v>364</v>
          </cell>
          <cell r="AA3265">
            <v>1</v>
          </cell>
        </row>
        <row r="3266">
          <cell r="I3266">
            <v>4318</v>
          </cell>
          <cell r="J3266">
            <v>20608.181159799999</v>
          </cell>
          <cell r="P3266">
            <v>6</v>
          </cell>
          <cell r="Q3266">
            <v>1</v>
          </cell>
          <cell r="R3266">
            <v>1</v>
          </cell>
          <cell r="V3266">
            <v>1</v>
          </cell>
          <cell r="W3266">
            <v>5</v>
          </cell>
          <cell r="Y3266">
            <v>5</v>
          </cell>
          <cell r="Z3266">
            <v>156</v>
          </cell>
          <cell r="AA3266">
            <v>0.75</v>
          </cell>
        </row>
        <row r="3267">
          <cell r="I3267">
            <v>4320</v>
          </cell>
          <cell r="J3267">
            <v>8517.9785372999995</v>
          </cell>
          <cell r="P3267">
            <v>3</v>
          </cell>
          <cell r="Q3267">
            <v>1</v>
          </cell>
          <cell r="R3267">
            <v>1</v>
          </cell>
          <cell r="V3267">
            <v>1</v>
          </cell>
          <cell r="W3267">
            <v>5</v>
          </cell>
          <cell r="Y3267">
            <v>5</v>
          </cell>
          <cell r="Z3267">
            <v>31.2</v>
          </cell>
          <cell r="AA3267">
            <v>0.75</v>
          </cell>
        </row>
        <row r="3268">
          <cell r="I3268">
            <v>4321</v>
          </cell>
          <cell r="J3268">
            <v>5649.8386664</v>
          </cell>
          <cell r="P3268">
            <v>1</v>
          </cell>
          <cell r="Q3268">
            <v>1</v>
          </cell>
          <cell r="R3268">
            <v>1</v>
          </cell>
          <cell r="V3268">
            <v>1</v>
          </cell>
          <cell r="W3268">
            <v>5</v>
          </cell>
          <cell r="Y3268">
            <v>5</v>
          </cell>
          <cell r="Z3268">
            <v>31.2</v>
          </cell>
          <cell r="AA3268">
            <v>1</v>
          </cell>
        </row>
        <row r="3269">
          <cell r="I3269">
            <v>4323</v>
          </cell>
          <cell r="J3269">
            <v>25955.156549700001</v>
          </cell>
          <cell r="P3269">
            <v>1</v>
          </cell>
          <cell r="Q3269">
            <v>1</v>
          </cell>
          <cell r="R3269">
            <v>1</v>
          </cell>
          <cell r="V3269">
            <v>1</v>
          </cell>
          <cell r="W3269">
            <v>1</v>
          </cell>
          <cell r="Y3269">
            <v>1</v>
          </cell>
          <cell r="Z3269">
            <v>156</v>
          </cell>
          <cell r="AA3269">
            <v>1</v>
          </cell>
        </row>
        <row r="3270">
          <cell r="I3270">
            <v>4324</v>
          </cell>
          <cell r="J3270">
            <v>4440.0636246000004</v>
          </cell>
          <cell r="P3270">
            <v>5</v>
          </cell>
          <cell r="Q3270">
            <v>1</v>
          </cell>
          <cell r="R3270">
            <v>1</v>
          </cell>
          <cell r="V3270">
            <v>1</v>
          </cell>
          <cell r="W3270">
            <v>5</v>
          </cell>
          <cell r="Y3270">
            <v>1</v>
          </cell>
          <cell r="Z3270">
            <v>364</v>
          </cell>
          <cell r="AA3270">
            <v>0.75</v>
          </cell>
        </row>
        <row r="3271">
          <cell r="I3271">
            <v>4325</v>
          </cell>
          <cell r="J3271">
            <v>28531.0724964</v>
          </cell>
          <cell r="P3271">
            <v>1</v>
          </cell>
          <cell r="Q3271">
            <v>1</v>
          </cell>
          <cell r="R3271">
            <v>1</v>
          </cell>
          <cell r="V3271">
            <v>1</v>
          </cell>
          <cell r="W3271">
            <v>5</v>
          </cell>
          <cell r="Y3271">
            <v>1</v>
          </cell>
          <cell r="Z3271">
            <v>364</v>
          </cell>
          <cell r="AA3271">
            <v>1</v>
          </cell>
        </row>
        <row r="3272">
          <cell r="I3272">
            <v>4328</v>
          </cell>
          <cell r="J3272">
            <v>27241.636676499998</v>
          </cell>
          <cell r="P3272">
            <v>11</v>
          </cell>
          <cell r="Q3272">
            <v>1</v>
          </cell>
          <cell r="R3272">
            <v>1</v>
          </cell>
          <cell r="V3272">
            <v>1</v>
          </cell>
          <cell r="W3272">
            <v>1</v>
          </cell>
          <cell r="Y3272">
            <v>1</v>
          </cell>
          <cell r="Z3272">
            <v>650</v>
          </cell>
          <cell r="AA3272">
            <v>1</v>
          </cell>
        </row>
        <row r="3273">
          <cell r="I3273">
            <v>4329</v>
          </cell>
          <cell r="J3273">
            <v>25677.965246700001</v>
          </cell>
          <cell r="P3273">
            <v>9</v>
          </cell>
          <cell r="Q3273">
            <v>1</v>
          </cell>
          <cell r="R3273">
            <v>1</v>
          </cell>
          <cell r="V3273">
            <v>1</v>
          </cell>
          <cell r="W3273">
            <v>5</v>
          </cell>
          <cell r="Y3273">
            <v>1</v>
          </cell>
          <cell r="Z3273">
            <v>156</v>
          </cell>
          <cell r="AA3273">
            <v>1</v>
          </cell>
        </row>
        <row r="3274">
          <cell r="I3274">
            <v>4330</v>
          </cell>
          <cell r="J3274">
            <v>44681.333171300001</v>
          </cell>
          <cell r="P3274">
            <v>2</v>
          </cell>
          <cell r="Q3274">
            <v>1</v>
          </cell>
          <cell r="R3274">
            <v>1</v>
          </cell>
          <cell r="V3274">
            <v>1</v>
          </cell>
          <cell r="W3274">
            <v>5</v>
          </cell>
          <cell r="Y3274">
            <v>1</v>
          </cell>
          <cell r="Z3274">
            <v>156</v>
          </cell>
          <cell r="AA3274">
            <v>1</v>
          </cell>
        </row>
        <row r="3275">
          <cell r="I3275">
            <v>4331</v>
          </cell>
          <cell r="J3275">
            <v>19882.619320000002</v>
          </cell>
          <cell r="P3275">
            <v>4</v>
          </cell>
          <cell r="Q3275">
            <v>1</v>
          </cell>
          <cell r="R3275">
            <v>1</v>
          </cell>
          <cell r="V3275">
            <v>1</v>
          </cell>
          <cell r="W3275">
            <v>5</v>
          </cell>
          <cell r="Y3275">
            <v>5</v>
          </cell>
          <cell r="Z3275">
            <v>156</v>
          </cell>
          <cell r="AA3275">
            <v>1</v>
          </cell>
        </row>
        <row r="3276">
          <cell r="I3276">
            <v>4332</v>
          </cell>
          <cell r="J3276">
            <v>40131.307981999998</v>
          </cell>
          <cell r="P3276">
            <v>10</v>
          </cell>
          <cell r="Q3276">
            <v>1</v>
          </cell>
          <cell r="R3276">
            <v>1</v>
          </cell>
          <cell r="V3276">
            <v>1</v>
          </cell>
          <cell r="W3276">
            <v>5</v>
          </cell>
          <cell r="Y3276">
            <v>5</v>
          </cell>
          <cell r="Z3276">
            <v>364</v>
          </cell>
          <cell r="AA3276">
            <v>1</v>
          </cell>
        </row>
        <row r="3277">
          <cell r="I3277">
            <v>4334</v>
          </cell>
          <cell r="J3277">
            <v>20537.7278816</v>
          </cell>
          <cell r="P3277">
            <v>13</v>
          </cell>
          <cell r="Q3277">
            <v>1</v>
          </cell>
          <cell r="R3277">
            <v>1</v>
          </cell>
          <cell r="V3277">
            <v>1</v>
          </cell>
          <cell r="W3277">
            <v>5</v>
          </cell>
          <cell r="Y3277">
            <v>1</v>
          </cell>
          <cell r="Z3277">
            <v>650</v>
          </cell>
          <cell r="AA3277">
            <v>1</v>
          </cell>
        </row>
        <row r="3278">
          <cell r="I3278">
            <v>4335</v>
          </cell>
          <cell r="J3278">
            <v>27042.033588800001</v>
          </cell>
          <cell r="P3278">
            <v>7</v>
          </cell>
          <cell r="Q3278">
            <v>1</v>
          </cell>
          <cell r="R3278">
            <v>1</v>
          </cell>
          <cell r="V3278">
            <v>1</v>
          </cell>
          <cell r="W3278">
            <v>5</v>
          </cell>
          <cell r="Y3278">
            <v>1</v>
          </cell>
          <cell r="Z3278">
            <v>364</v>
          </cell>
          <cell r="AA3278">
            <v>1</v>
          </cell>
        </row>
        <row r="3279">
          <cell r="I3279">
            <v>4336</v>
          </cell>
          <cell r="J3279">
            <v>19882.619320000002</v>
          </cell>
          <cell r="P3279">
            <v>8</v>
          </cell>
          <cell r="Q3279">
            <v>1</v>
          </cell>
          <cell r="R3279">
            <v>1</v>
          </cell>
          <cell r="V3279">
            <v>1</v>
          </cell>
          <cell r="W3279">
            <v>5</v>
          </cell>
          <cell r="Y3279">
            <v>5</v>
          </cell>
          <cell r="Z3279">
            <v>156</v>
          </cell>
          <cell r="AA3279">
            <v>1</v>
          </cell>
        </row>
        <row r="3280">
          <cell r="I3280">
            <v>4337</v>
          </cell>
          <cell r="J3280">
            <v>25292.6641772</v>
          </cell>
          <cell r="P3280">
            <v>4</v>
          </cell>
          <cell r="Q3280">
            <v>1</v>
          </cell>
          <cell r="R3280">
            <v>1</v>
          </cell>
          <cell r="V3280">
            <v>1</v>
          </cell>
          <cell r="W3280">
            <v>5</v>
          </cell>
          <cell r="Y3280">
            <v>5</v>
          </cell>
          <cell r="Z3280">
            <v>156</v>
          </cell>
          <cell r="AA3280">
            <v>1</v>
          </cell>
        </row>
        <row r="3281">
          <cell r="I3281">
            <v>4339</v>
          </cell>
          <cell r="J3281">
            <v>27075.057486199999</v>
          </cell>
          <cell r="P3281">
            <v>4</v>
          </cell>
          <cell r="Q3281">
            <v>1</v>
          </cell>
          <cell r="R3281">
            <v>1</v>
          </cell>
          <cell r="V3281">
            <v>1</v>
          </cell>
          <cell r="W3281">
            <v>5</v>
          </cell>
          <cell r="Y3281">
            <v>5</v>
          </cell>
          <cell r="Z3281">
            <v>364</v>
          </cell>
          <cell r="AA3281">
            <v>1</v>
          </cell>
        </row>
        <row r="3282">
          <cell r="I3282">
            <v>4341</v>
          </cell>
          <cell r="J3282">
            <v>25292.6641772</v>
          </cell>
          <cell r="P3282">
            <v>5</v>
          </cell>
          <cell r="Q3282">
            <v>1</v>
          </cell>
          <cell r="R3282">
            <v>1</v>
          </cell>
          <cell r="V3282">
            <v>1</v>
          </cell>
          <cell r="W3282">
            <v>1</v>
          </cell>
          <cell r="Y3282">
            <v>1</v>
          </cell>
          <cell r="Z3282">
            <v>156</v>
          </cell>
          <cell r="AA3282">
            <v>1</v>
          </cell>
        </row>
        <row r="3283">
          <cell r="I3283">
            <v>4342</v>
          </cell>
          <cell r="J3283">
            <v>4756.6904849000002</v>
          </cell>
          <cell r="P3283">
            <v>5</v>
          </cell>
          <cell r="Q3283">
            <v>1</v>
          </cell>
          <cell r="R3283">
            <v>1</v>
          </cell>
          <cell r="V3283">
            <v>0</v>
          </cell>
          <cell r="W3283">
            <v>99</v>
          </cell>
          <cell r="Y3283">
            <v>3</v>
          </cell>
          <cell r="Z3283">
            <v>156</v>
          </cell>
          <cell r="AA3283">
            <v>0</v>
          </cell>
        </row>
        <row r="3284">
          <cell r="I3284">
            <v>4343</v>
          </cell>
          <cell r="J3284">
            <v>21193.18345</v>
          </cell>
          <cell r="P3284">
            <v>4</v>
          </cell>
          <cell r="Q3284">
            <v>1</v>
          </cell>
          <cell r="R3284">
            <v>1</v>
          </cell>
          <cell r="V3284">
            <v>0</v>
          </cell>
          <cell r="W3284">
            <v>99</v>
          </cell>
          <cell r="Y3284">
            <v>5</v>
          </cell>
          <cell r="Z3284">
            <v>364</v>
          </cell>
          <cell r="AA3284">
            <v>0</v>
          </cell>
        </row>
        <row r="3285">
          <cell r="I3285">
            <v>4344</v>
          </cell>
          <cell r="J3285">
            <v>20428.682534600001</v>
          </cell>
          <cell r="P3285">
            <v>7</v>
          </cell>
          <cell r="Q3285">
            <v>1</v>
          </cell>
          <cell r="R3285">
            <v>1</v>
          </cell>
          <cell r="V3285">
            <v>1</v>
          </cell>
          <cell r="W3285">
            <v>5</v>
          </cell>
          <cell r="Y3285">
            <v>1</v>
          </cell>
          <cell r="Z3285">
            <v>364</v>
          </cell>
          <cell r="AA3285">
            <v>1</v>
          </cell>
        </row>
        <row r="3286">
          <cell r="I3286">
            <v>4345</v>
          </cell>
          <cell r="J3286">
            <v>28060.1948452</v>
          </cell>
          <cell r="P3286">
            <v>7</v>
          </cell>
          <cell r="Q3286">
            <v>1</v>
          </cell>
          <cell r="R3286">
            <v>1</v>
          </cell>
          <cell r="V3286">
            <v>1</v>
          </cell>
          <cell r="W3286">
            <v>5</v>
          </cell>
          <cell r="Y3286">
            <v>1</v>
          </cell>
          <cell r="Z3286">
            <v>364</v>
          </cell>
          <cell r="AA3286">
            <v>1</v>
          </cell>
        </row>
        <row r="3287">
          <cell r="I3287">
            <v>4346</v>
          </cell>
          <cell r="J3287">
            <v>4437.0538379999998</v>
          </cell>
          <cell r="P3287">
            <v>5</v>
          </cell>
          <cell r="Q3287">
            <v>1</v>
          </cell>
          <cell r="R3287">
            <v>1</v>
          </cell>
          <cell r="V3287">
            <v>1</v>
          </cell>
          <cell r="W3287">
            <v>5</v>
          </cell>
          <cell r="Y3287">
            <v>2</v>
          </cell>
          <cell r="Z3287">
            <v>364</v>
          </cell>
          <cell r="AA3287">
            <v>1</v>
          </cell>
        </row>
        <row r="3288">
          <cell r="I3288">
            <v>4347</v>
          </cell>
          <cell r="J3288">
            <v>19637.125021100001</v>
          </cell>
          <cell r="P3288">
            <v>3</v>
          </cell>
          <cell r="Q3288">
            <v>1</v>
          </cell>
          <cell r="R3288">
            <v>1</v>
          </cell>
          <cell r="V3288">
            <v>1</v>
          </cell>
          <cell r="W3288">
            <v>1</v>
          </cell>
          <cell r="Y3288">
            <v>1</v>
          </cell>
          <cell r="Z3288">
            <v>156</v>
          </cell>
          <cell r="AA3288">
            <v>1</v>
          </cell>
        </row>
        <row r="3289">
          <cell r="I3289">
            <v>4348</v>
          </cell>
          <cell r="J3289">
            <v>36130.370837900002</v>
          </cell>
          <cell r="P3289">
            <v>3</v>
          </cell>
          <cell r="Q3289">
            <v>1</v>
          </cell>
          <cell r="R3289">
            <v>1</v>
          </cell>
          <cell r="V3289">
            <v>1</v>
          </cell>
          <cell r="W3289">
            <v>5</v>
          </cell>
          <cell r="Y3289">
            <v>1</v>
          </cell>
          <cell r="Z3289">
            <v>364</v>
          </cell>
          <cell r="AA3289">
            <v>1</v>
          </cell>
        </row>
        <row r="3290">
          <cell r="I3290">
            <v>4349</v>
          </cell>
          <cell r="J3290">
            <v>36968.727064400002</v>
          </cell>
          <cell r="P3290">
            <v>9</v>
          </cell>
          <cell r="Q3290">
            <v>1</v>
          </cell>
          <cell r="R3290">
            <v>1</v>
          </cell>
          <cell r="V3290">
            <v>1</v>
          </cell>
          <cell r="W3290">
            <v>5</v>
          </cell>
          <cell r="Y3290">
            <v>5</v>
          </cell>
          <cell r="Z3290">
            <v>156</v>
          </cell>
          <cell r="AA3290">
            <v>1</v>
          </cell>
        </row>
        <row r="3291">
          <cell r="I3291">
            <v>4350</v>
          </cell>
          <cell r="J3291">
            <v>33223.309607299998</v>
          </cell>
          <cell r="P3291">
            <v>1</v>
          </cell>
          <cell r="Q3291">
            <v>1</v>
          </cell>
          <cell r="R3291">
            <v>1</v>
          </cell>
          <cell r="V3291">
            <v>1</v>
          </cell>
          <cell r="W3291">
            <v>5</v>
          </cell>
          <cell r="Y3291">
            <v>1</v>
          </cell>
          <cell r="Z3291">
            <v>156</v>
          </cell>
          <cell r="AA3291">
            <v>1</v>
          </cell>
        </row>
        <row r="3292">
          <cell r="I3292">
            <v>4351</v>
          </cell>
          <cell r="J3292">
            <v>59791.759357100003</v>
          </cell>
          <cell r="P3292">
            <v>10</v>
          </cell>
          <cell r="Q3292">
            <v>1</v>
          </cell>
          <cell r="R3292">
            <v>1</v>
          </cell>
          <cell r="V3292">
            <v>1</v>
          </cell>
          <cell r="W3292">
            <v>5</v>
          </cell>
          <cell r="Y3292">
            <v>5</v>
          </cell>
          <cell r="Z3292">
            <v>31.2</v>
          </cell>
          <cell r="AA3292">
            <v>1</v>
          </cell>
        </row>
        <row r="3293">
          <cell r="I3293">
            <v>4352</v>
          </cell>
          <cell r="J3293">
            <v>31823.3415499</v>
          </cell>
          <cell r="P3293">
            <v>5</v>
          </cell>
          <cell r="Q3293">
            <v>1</v>
          </cell>
          <cell r="R3293">
            <v>1</v>
          </cell>
          <cell r="V3293">
            <v>1</v>
          </cell>
          <cell r="W3293">
            <v>5</v>
          </cell>
          <cell r="Y3293">
            <v>5</v>
          </cell>
          <cell r="Z3293">
            <v>364</v>
          </cell>
          <cell r="AA3293">
            <v>1</v>
          </cell>
        </row>
        <row r="3294">
          <cell r="I3294">
            <v>4353</v>
          </cell>
          <cell r="J3294">
            <v>24273.850862300002</v>
          </cell>
          <cell r="P3294">
            <v>8</v>
          </cell>
          <cell r="Q3294">
            <v>1</v>
          </cell>
          <cell r="R3294">
            <v>1</v>
          </cell>
          <cell r="V3294">
            <v>1</v>
          </cell>
          <cell r="W3294">
            <v>1</v>
          </cell>
          <cell r="Y3294">
            <v>1</v>
          </cell>
          <cell r="Z3294">
            <v>156</v>
          </cell>
          <cell r="AA3294">
            <v>1</v>
          </cell>
        </row>
        <row r="3295">
          <cell r="I3295">
            <v>4354</v>
          </cell>
          <cell r="J3295">
            <v>14168.661176199999</v>
          </cell>
          <cell r="P3295">
            <v>5</v>
          </cell>
          <cell r="Q3295">
            <v>1</v>
          </cell>
          <cell r="R3295">
            <v>1</v>
          </cell>
          <cell r="V3295">
            <v>1</v>
          </cell>
          <cell r="W3295">
            <v>5</v>
          </cell>
          <cell r="Y3295">
            <v>3</v>
          </cell>
          <cell r="Z3295">
            <v>364</v>
          </cell>
          <cell r="AA3295">
            <v>1</v>
          </cell>
        </row>
        <row r="3296">
          <cell r="I3296">
            <v>4355</v>
          </cell>
          <cell r="J3296">
            <v>28531.0724964</v>
          </cell>
          <cell r="P3296">
            <v>8</v>
          </cell>
          <cell r="Q3296">
            <v>1</v>
          </cell>
          <cell r="R3296">
            <v>1</v>
          </cell>
          <cell r="V3296">
            <v>1</v>
          </cell>
          <cell r="W3296">
            <v>5</v>
          </cell>
          <cell r="Y3296">
            <v>5</v>
          </cell>
          <cell r="Z3296">
            <v>364</v>
          </cell>
          <cell r="AA3296">
            <v>1</v>
          </cell>
        </row>
        <row r="3297">
          <cell r="I3297">
            <v>4357</v>
          </cell>
          <cell r="J3297">
            <v>25840.237803700002</v>
          </cell>
          <cell r="P3297">
            <v>5</v>
          </cell>
          <cell r="Q3297">
            <v>1</v>
          </cell>
          <cell r="R3297">
            <v>1</v>
          </cell>
          <cell r="V3297">
            <v>1</v>
          </cell>
          <cell r="W3297">
            <v>5</v>
          </cell>
          <cell r="Y3297">
            <v>5</v>
          </cell>
          <cell r="Z3297">
            <v>156</v>
          </cell>
          <cell r="AA3297">
            <v>1</v>
          </cell>
        </row>
        <row r="3298">
          <cell r="I3298">
            <v>4358</v>
          </cell>
          <cell r="J3298">
            <v>24921.096893599999</v>
          </cell>
          <cell r="P3298">
            <v>5</v>
          </cell>
          <cell r="Q3298">
            <v>1</v>
          </cell>
          <cell r="R3298">
            <v>1</v>
          </cell>
          <cell r="V3298">
            <v>1</v>
          </cell>
          <cell r="W3298">
            <v>1</v>
          </cell>
          <cell r="Y3298">
            <v>1</v>
          </cell>
          <cell r="Z3298">
            <v>364</v>
          </cell>
          <cell r="AA3298">
            <v>1</v>
          </cell>
        </row>
        <row r="3299">
          <cell r="I3299">
            <v>4359</v>
          </cell>
          <cell r="J3299">
            <v>37178.379368599999</v>
          </cell>
          <cell r="P3299">
            <v>5</v>
          </cell>
          <cell r="Q3299">
            <v>1</v>
          </cell>
          <cell r="R3299">
            <v>1</v>
          </cell>
          <cell r="V3299">
            <v>1</v>
          </cell>
          <cell r="W3299">
            <v>1</v>
          </cell>
          <cell r="Y3299">
            <v>1</v>
          </cell>
          <cell r="Z3299">
            <v>156</v>
          </cell>
          <cell r="AA3299">
            <v>1</v>
          </cell>
        </row>
        <row r="3300">
          <cell r="I3300">
            <v>4360</v>
          </cell>
          <cell r="J3300">
            <v>15100.809937800001</v>
          </cell>
          <cell r="P3300">
            <v>9</v>
          </cell>
          <cell r="Q3300">
            <v>1</v>
          </cell>
          <cell r="R3300">
            <v>1</v>
          </cell>
          <cell r="V3300">
            <v>1</v>
          </cell>
          <cell r="W3300">
            <v>5</v>
          </cell>
          <cell r="Y3300">
            <v>3</v>
          </cell>
          <cell r="Z3300">
            <v>364</v>
          </cell>
          <cell r="AA3300">
            <v>0.75</v>
          </cell>
        </row>
        <row r="3301">
          <cell r="I3301">
            <v>4361</v>
          </cell>
          <cell r="J3301">
            <v>23318.9900318</v>
          </cell>
          <cell r="P3301">
            <v>7</v>
          </cell>
          <cell r="Q3301">
            <v>1</v>
          </cell>
          <cell r="R3301">
            <v>1</v>
          </cell>
          <cell r="V3301">
            <v>1</v>
          </cell>
          <cell r="W3301">
            <v>5</v>
          </cell>
          <cell r="Y3301">
            <v>5</v>
          </cell>
          <cell r="Z3301">
            <v>156</v>
          </cell>
          <cell r="AA3301">
            <v>1</v>
          </cell>
        </row>
        <row r="3302">
          <cell r="I3302">
            <v>4362</v>
          </cell>
          <cell r="J3302">
            <v>21532.4592505</v>
          </cell>
          <cell r="P3302">
            <v>1</v>
          </cell>
          <cell r="Q3302">
            <v>1</v>
          </cell>
          <cell r="R3302">
            <v>1</v>
          </cell>
          <cell r="V3302">
            <v>1</v>
          </cell>
          <cell r="W3302">
            <v>5</v>
          </cell>
          <cell r="Y3302">
            <v>1</v>
          </cell>
          <cell r="Z3302">
            <v>156</v>
          </cell>
          <cell r="AA3302">
            <v>1</v>
          </cell>
        </row>
        <row r="3303">
          <cell r="I3303">
            <v>4363</v>
          </cell>
          <cell r="J3303">
            <v>22736.172511600002</v>
          </cell>
          <cell r="P3303">
            <v>7</v>
          </cell>
          <cell r="Q3303">
            <v>1</v>
          </cell>
          <cell r="R3303">
            <v>1</v>
          </cell>
          <cell r="V3303">
            <v>1</v>
          </cell>
          <cell r="W3303">
            <v>5</v>
          </cell>
          <cell r="Y3303">
            <v>5</v>
          </cell>
          <cell r="Z3303">
            <v>364</v>
          </cell>
          <cell r="AA3303">
            <v>1</v>
          </cell>
        </row>
        <row r="3304">
          <cell r="I3304">
            <v>4365</v>
          </cell>
          <cell r="J3304">
            <v>25955.156549700001</v>
          </cell>
          <cell r="P3304">
            <v>2</v>
          </cell>
          <cell r="Q3304">
            <v>1</v>
          </cell>
          <cell r="R3304">
            <v>1</v>
          </cell>
          <cell r="V3304">
            <v>1</v>
          </cell>
          <cell r="W3304">
            <v>1</v>
          </cell>
          <cell r="Y3304">
            <v>1</v>
          </cell>
          <cell r="Z3304">
            <v>364</v>
          </cell>
          <cell r="AA3304">
            <v>1</v>
          </cell>
        </row>
        <row r="3305">
          <cell r="I3305">
            <v>4366</v>
          </cell>
          <cell r="J3305">
            <v>25840.237803700002</v>
          </cell>
          <cell r="P3305">
            <v>2</v>
          </cell>
          <cell r="Q3305">
            <v>1</v>
          </cell>
          <cell r="R3305">
            <v>1</v>
          </cell>
          <cell r="V3305">
            <v>1</v>
          </cell>
          <cell r="W3305">
            <v>5</v>
          </cell>
          <cell r="Y3305">
            <v>5</v>
          </cell>
          <cell r="Z3305">
            <v>156</v>
          </cell>
          <cell r="AA3305">
            <v>1</v>
          </cell>
        </row>
        <row r="3306">
          <cell r="I3306">
            <v>4367</v>
          </cell>
          <cell r="J3306">
            <v>4265.2700347999998</v>
          </cell>
          <cell r="P3306">
            <v>6</v>
          </cell>
          <cell r="Q3306">
            <v>1</v>
          </cell>
          <cell r="R3306">
            <v>1</v>
          </cell>
          <cell r="V3306">
            <v>1</v>
          </cell>
          <cell r="W3306">
            <v>5</v>
          </cell>
          <cell r="Y3306">
            <v>5</v>
          </cell>
          <cell r="Z3306">
            <v>364</v>
          </cell>
          <cell r="AA3306">
            <v>1</v>
          </cell>
        </row>
        <row r="3307">
          <cell r="I3307">
            <v>4368</v>
          </cell>
          <cell r="J3307">
            <v>42964.106192500003</v>
          </cell>
          <cell r="P3307">
            <v>4</v>
          </cell>
          <cell r="Q3307">
            <v>1</v>
          </cell>
          <cell r="R3307">
            <v>1</v>
          </cell>
          <cell r="V3307">
            <v>1</v>
          </cell>
          <cell r="W3307">
            <v>5</v>
          </cell>
          <cell r="Y3307">
            <v>5</v>
          </cell>
          <cell r="Z3307">
            <v>31.2</v>
          </cell>
          <cell r="AA3307">
            <v>1</v>
          </cell>
        </row>
        <row r="3308">
          <cell r="I3308">
            <v>4369</v>
          </cell>
          <cell r="J3308">
            <v>18092.400137299999</v>
          </cell>
          <cell r="P3308">
            <v>8</v>
          </cell>
          <cell r="Q3308">
            <v>1</v>
          </cell>
          <cell r="R3308">
            <v>1</v>
          </cell>
          <cell r="V3308">
            <v>1</v>
          </cell>
          <cell r="W3308">
            <v>5</v>
          </cell>
          <cell r="Y3308">
            <v>3</v>
          </cell>
          <cell r="Z3308">
            <v>31.2</v>
          </cell>
          <cell r="AA3308">
            <v>0.75</v>
          </cell>
        </row>
        <row r="3309">
          <cell r="I3309">
            <v>4370</v>
          </cell>
          <cell r="J3309">
            <v>3807.4832651000002</v>
          </cell>
          <cell r="P3309">
            <v>3</v>
          </cell>
          <cell r="Q3309">
            <v>1</v>
          </cell>
          <cell r="R3309">
            <v>1</v>
          </cell>
          <cell r="V3309">
            <v>1</v>
          </cell>
          <cell r="W3309">
            <v>5</v>
          </cell>
          <cell r="Y3309">
            <v>1</v>
          </cell>
          <cell r="Z3309">
            <v>364</v>
          </cell>
          <cell r="AA3309">
            <v>1</v>
          </cell>
        </row>
        <row r="3310">
          <cell r="I3310">
            <v>4371</v>
          </cell>
          <cell r="J3310">
            <v>31520.496047000001</v>
          </cell>
          <cell r="P3310">
            <v>1</v>
          </cell>
          <cell r="Q3310">
            <v>1</v>
          </cell>
          <cell r="R3310">
            <v>1</v>
          </cell>
          <cell r="V3310">
            <v>1</v>
          </cell>
          <cell r="W3310">
            <v>5</v>
          </cell>
          <cell r="Y3310">
            <v>5</v>
          </cell>
          <cell r="Z3310">
            <v>364</v>
          </cell>
          <cell r="AA3310">
            <v>0.75</v>
          </cell>
        </row>
        <row r="3311">
          <cell r="I3311">
            <v>4373</v>
          </cell>
          <cell r="J3311">
            <v>14540.7810634</v>
          </cell>
          <cell r="P3311">
            <v>3</v>
          </cell>
          <cell r="Q3311">
            <v>1</v>
          </cell>
          <cell r="R3311">
            <v>1</v>
          </cell>
          <cell r="V3311">
            <v>1</v>
          </cell>
          <cell r="W3311">
            <v>1</v>
          </cell>
          <cell r="Y3311">
            <v>1</v>
          </cell>
          <cell r="Z3311">
            <v>364</v>
          </cell>
          <cell r="AA3311">
            <v>1</v>
          </cell>
        </row>
        <row r="3312">
          <cell r="I3312">
            <v>4374</v>
          </cell>
          <cell r="J3312">
            <v>21304.910411299999</v>
          </cell>
          <cell r="P3312">
            <v>8</v>
          </cell>
          <cell r="Q3312">
            <v>1</v>
          </cell>
          <cell r="R3312">
            <v>1</v>
          </cell>
          <cell r="V3312">
            <v>1</v>
          </cell>
          <cell r="W3312">
            <v>5</v>
          </cell>
          <cell r="Y3312">
            <v>1</v>
          </cell>
          <cell r="Z3312">
            <v>364</v>
          </cell>
          <cell r="AA3312">
            <v>1</v>
          </cell>
        </row>
        <row r="3313">
          <cell r="I3313">
            <v>4378</v>
          </cell>
          <cell r="J3313">
            <v>28765.225408499999</v>
          </cell>
          <cell r="P3313">
            <v>6</v>
          </cell>
          <cell r="Q3313">
            <v>1</v>
          </cell>
          <cell r="R3313">
            <v>1</v>
          </cell>
          <cell r="V3313">
            <v>1</v>
          </cell>
          <cell r="W3313">
            <v>5</v>
          </cell>
          <cell r="Y3313">
            <v>1</v>
          </cell>
          <cell r="Z3313">
            <v>156</v>
          </cell>
          <cell r="AA3313">
            <v>1</v>
          </cell>
        </row>
        <row r="3314">
          <cell r="I3314">
            <v>4379</v>
          </cell>
          <cell r="J3314">
            <v>3458.5336306999998</v>
          </cell>
          <cell r="P3314">
            <v>1</v>
          </cell>
          <cell r="Q3314">
            <v>1</v>
          </cell>
          <cell r="R3314">
            <v>1</v>
          </cell>
          <cell r="V3314">
            <v>0</v>
          </cell>
          <cell r="W3314">
            <v>99</v>
          </cell>
          <cell r="Y3314">
            <v>5</v>
          </cell>
          <cell r="Z3314">
            <v>364</v>
          </cell>
          <cell r="AA3314">
            <v>0</v>
          </cell>
        </row>
        <row r="3315">
          <cell r="I3315">
            <v>4380</v>
          </cell>
          <cell r="J3315">
            <v>5606.1820344999996</v>
          </cell>
          <cell r="P3315">
            <v>6</v>
          </cell>
          <cell r="Q3315">
            <v>1</v>
          </cell>
          <cell r="R3315">
            <v>1</v>
          </cell>
          <cell r="V3315">
            <v>1</v>
          </cell>
          <cell r="W3315">
            <v>5</v>
          </cell>
          <cell r="Y3315">
            <v>5</v>
          </cell>
          <cell r="Z3315">
            <v>364</v>
          </cell>
          <cell r="AA3315">
            <v>1</v>
          </cell>
        </row>
        <row r="3316">
          <cell r="I3316">
            <v>4381</v>
          </cell>
          <cell r="J3316">
            <v>26024.519206500001</v>
          </cell>
          <cell r="P3316">
            <v>7</v>
          </cell>
          <cell r="Q3316">
            <v>1</v>
          </cell>
          <cell r="R3316">
            <v>1</v>
          </cell>
          <cell r="V3316">
            <v>1</v>
          </cell>
          <cell r="W3316">
            <v>5</v>
          </cell>
          <cell r="Y3316">
            <v>5</v>
          </cell>
          <cell r="Z3316">
            <v>364</v>
          </cell>
          <cell r="AA3316">
            <v>1</v>
          </cell>
        </row>
        <row r="3317">
          <cell r="I3317">
            <v>17</v>
          </cell>
          <cell r="J3317">
            <v>20306.083254900001</v>
          </cell>
          <cell r="P3317">
            <v>4</v>
          </cell>
          <cell r="Q3317">
            <v>1</v>
          </cell>
          <cell r="R3317">
            <v>2</v>
          </cell>
          <cell r="V3317">
            <v>1</v>
          </cell>
          <cell r="W3317">
            <v>5</v>
          </cell>
          <cell r="Y3317">
            <v>1</v>
          </cell>
          <cell r="Z3317">
            <v>156</v>
          </cell>
          <cell r="AA3317">
            <v>0.75</v>
          </cell>
        </row>
        <row r="3318">
          <cell r="I3318">
            <v>19</v>
          </cell>
          <cell r="J3318">
            <v>36422.5628898</v>
          </cell>
          <cell r="P3318">
            <v>5</v>
          </cell>
          <cell r="Q3318">
            <v>1</v>
          </cell>
          <cell r="R3318">
            <v>2</v>
          </cell>
          <cell r="V3318">
            <v>1</v>
          </cell>
          <cell r="W3318">
            <v>5</v>
          </cell>
          <cell r="Y3318">
            <v>1</v>
          </cell>
          <cell r="Z3318">
            <v>31.2</v>
          </cell>
          <cell r="AA3318">
            <v>1</v>
          </cell>
        </row>
        <row r="3319">
          <cell r="I3319">
            <v>62</v>
          </cell>
          <cell r="J3319">
            <v>13124.303258600001</v>
          </cell>
          <cell r="P3319">
            <v>5</v>
          </cell>
          <cell r="Q3319">
            <v>1</v>
          </cell>
          <cell r="R3319">
            <v>2</v>
          </cell>
          <cell r="V3319">
            <v>1</v>
          </cell>
          <cell r="W3319">
            <v>5</v>
          </cell>
          <cell r="Y3319">
            <v>1</v>
          </cell>
          <cell r="Z3319">
            <v>364</v>
          </cell>
          <cell r="AA3319">
            <v>1</v>
          </cell>
        </row>
        <row r="3320">
          <cell r="I3320">
            <v>74</v>
          </cell>
          <cell r="J3320">
            <v>15840.7364315</v>
          </cell>
          <cell r="P3320">
            <v>6</v>
          </cell>
          <cell r="Q3320">
            <v>1</v>
          </cell>
          <cell r="R3320">
            <v>2</v>
          </cell>
          <cell r="V3320">
            <v>1</v>
          </cell>
          <cell r="W3320">
            <v>5</v>
          </cell>
          <cell r="Y3320">
            <v>5</v>
          </cell>
          <cell r="Z3320">
            <v>31.2</v>
          </cell>
          <cell r="AA3320">
            <v>1</v>
          </cell>
        </row>
        <row r="3321">
          <cell r="I3321">
            <v>81</v>
          </cell>
          <cell r="J3321">
            <v>4082.9749676000001</v>
          </cell>
          <cell r="P3321">
            <v>4</v>
          </cell>
          <cell r="Q3321">
            <v>1</v>
          </cell>
          <cell r="R3321">
            <v>2</v>
          </cell>
          <cell r="V3321">
            <v>1</v>
          </cell>
          <cell r="W3321">
            <v>5</v>
          </cell>
          <cell r="Y3321">
            <v>1</v>
          </cell>
          <cell r="Z3321">
            <v>364</v>
          </cell>
          <cell r="AA3321">
            <v>1</v>
          </cell>
        </row>
        <row r="3322">
          <cell r="I3322">
            <v>93</v>
          </cell>
          <cell r="J3322">
            <v>31305.773597200001</v>
          </cell>
          <cell r="P3322">
            <v>7</v>
          </cell>
          <cell r="Q3322">
            <v>1</v>
          </cell>
          <cell r="R3322">
            <v>2</v>
          </cell>
          <cell r="V3322">
            <v>1</v>
          </cell>
          <cell r="W3322">
            <v>2</v>
          </cell>
          <cell r="Y3322">
            <v>2</v>
          </cell>
          <cell r="Z3322">
            <v>650</v>
          </cell>
          <cell r="AA3322">
            <v>1</v>
          </cell>
        </row>
        <row r="3323">
          <cell r="I3323">
            <v>123</v>
          </cell>
          <cell r="J3323">
            <v>5606.1820344999996</v>
          </cell>
          <cell r="P3323">
            <v>1</v>
          </cell>
          <cell r="Q3323">
            <v>1</v>
          </cell>
          <cell r="R3323">
            <v>2</v>
          </cell>
          <cell r="V3323">
            <v>1</v>
          </cell>
          <cell r="W3323">
            <v>1</v>
          </cell>
          <cell r="Y3323">
            <v>1</v>
          </cell>
          <cell r="Z3323">
            <v>156</v>
          </cell>
          <cell r="AA3323">
            <v>1</v>
          </cell>
        </row>
        <row r="3324">
          <cell r="I3324">
            <v>129</v>
          </cell>
          <cell r="J3324">
            <v>22696.5321802</v>
          </cell>
          <cell r="P3324">
            <v>9</v>
          </cell>
          <cell r="Q3324">
            <v>1</v>
          </cell>
          <cell r="R3324">
            <v>2</v>
          </cell>
          <cell r="V3324">
            <v>1</v>
          </cell>
          <cell r="W3324">
            <v>5</v>
          </cell>
          <cell r="Y3324">
            <v>1</v>
          </cell>
          <cell r="Z3324">
            <v>364</v>
          </cell>
          <cell r="AA3324">
            <v>1</v>
          </cell>
        </row>
        <row r="3325">
          <cell r="I3325">
            <v>141</v>
          </cell>
          <cell r="J3325">
            <v>25355.7065711</v>
          </cell>
          <cell r="P3325">
            <v>2</v>
          </cell>
          <cell r="Q3325">
            <v>1</v>
          </cell>
          <cell r="R3325">
            <v>2</v>
          </cell>
          <cell r="V3325">
            <v>1</v>
          </cell>
          <cell r="W3325">
            <v>5</v>
          </cell>
          <cell r="Y3325">
            <v>3</v>
          </cell>
          <cell r="Z3325">
            <v>156</v>
          </cell>
          <cell r="AA3325">
            <v>1</v>
          </cell>
        </row>
        <row r="3326">
          <cell r="I3326">
            <v>167</v>
          </cell>
          <cell r="J3326">
            <v>27504.078578600001</v>
          </cell>
          <cell r="P3326">
            <v>9</v>
          </cell>
          <cell r="Q3326">
            <v>1</v>
          </cell>
          <cell r="R3326">
            <v>2</v>
          </cell>
          <cell r="V3326">
            <v>1</v>
          </cell>
          <cell r="W3326">
            <v>5</v>
          </cell>
          <cell r="Y3326">
            <v>5</v>
          </cell>
          <cell r="Z3326">
            <v>650</v>
          </cell>
          <cell r="AA3326">
            <v>1</v>
          </cell>
        </row>
        <row r="3327">
          <cell r="I3327">
            <v>182</v>
          </cell>
          <cell r="J3327">
            <v>25955.156549700001</v>
          </cell>
          <cell r="P3327">
            <v>10</v>
          </cell>
          <cell r="Q3327">
            <v>1</v>
          </cell>
          <cell r="R3327">
            <v>2</v>
          </cell>
          <cell r="V3327">
            <v>1</v>
          </cell>
          <cell r="W3327">
            <v>1</v>
          </cell>
          <cell r="Y3327">
            <v>1</v>
          </cell>
          <cell r="Z3327">
            <v>156</v>
          </cell>
          <cell r="AA3327">
            <v>0.75</v>
          </cell>
        </row>
        <row r="3328">
          <cell r="I3328">
            <v>205</v>
          </cell>
          <cell r="J3328">
            <v>28333.537114800001</v>
          </cell>
          <cell r="P3328">
            <v>11</v>
          </cell>
          <cell r="Q3328">
            <v>1</v>
          </cell>
          <cell r="R3328">
            <v>2</v>
          </cell>
          <cell r="V3328">
            <v>1</v>
          </cell>
          <cell r="W3328">
            <v>1</v>
          </cell>
          <cell r="Y3328">
            <v>1</v>
          </cell>
          <cell r="Z3328">
            <v>364</v>
          </cell>
          <cell r="AA3328">
            <v>1</v>
          </cell>
        </row>
        <row r="3329">
          <cell r="I3329">
            <v>225</v>
          </cell>
          <cell r="J3329">
            <v>22845.658063499999</v>
          </cell>
          <cell r="P3329">
            <v>9</v>
          </cell>
          <cell r="Q3329">
            <v>1</v>
          </cell>
          <cell r="R3329">
            <v>2</v>
          </cell>
          <cell r="V3329">
            <v>1</v>
          </cell>
          <cell r="W3329">
            <v>5</v>
          </cell>
          <cell r="Y3329">
            <v>5</v>
          </cell>
          <cell r="Z3329">
            <v>364</v>
          </cell>
          <cell r="AA3329">
            <v>1</v>
          </cell>
        </row>
        <row r="3330">
          <cell r="I3330">
            <v>231</v>
          </cell>
          <cell r="J3330">
            <v>52136.914264400002</v>
          </cell>
          <cell r="P3330">
            <v>10</v>
          </cell>
          <cell r="Q3330">
            <v>1</v>
          </cell>
          <cell r="R3330">
            <v>2</v>
          </cell>
          <cell r="V3330">
            <v>1</v>
          </cell>
          <cell r="W3330">
            <v>2</v>
          </cell>
          <cell r="Y3330">
            <v>5</v>
          </cell>
          <cell r="Z3330">
            <v>650</v>
          </cell>
          <cell r="AA3330">
            <v>1</v>
          </cell>
        </row>
        <row r="3331">
          <cell r="I3331">
            <v>237</v>
          </cell>
          <cell r="J3331">
            <v>27912.605785700001</v>
          </cell>
          <cell r="P3331">
            <v>4</v>
          </cell>
          <cell r="Q3331">
            <v>1</v>
          </cell>
          <cell r="R3331">
            <v>2</v>
          </cell>
          <cell r="V3331">
            <v>1</v>
          </cell>
          <cell r="W3331">
            <v>5</v>
          </cell>
          <cell r="Y3331">
            <v>5</v>
          </cell>
          <cell r="Z3331">
            <v>31.2</v>
          </cell>
          <cell r="AA3331">
            <v>1</v>
          </cell>
        </row>
        <row r="3332">
          <cell r="I3332">
            <v>283</v>
          </cell>
          <cell r="J3332">
            <v>34586.192738999998</v>
          </cell>
          <cell r="P3332">
            <v>5</v>
          </cell>
          <cell r="Q3332">
            <v>1</v>
          </cell>
          <cell r="R3332">
            <v>2</v>
          </cell>
          <cell r="V3332">
            <v>1</v>
          </cell>
          <cell r="W3332">
            <v>5</v>
          </cell>
          <cell r="Y3332">
            <v>5</v>
          </cell>
          <cell r="Z3332">
            <v>364</v>
          </cell>
          <cell r="AA3332">
            <v>0.75</v>
          </cell>
        </row>
        <row r="3333">
          <cell r="I3333">
            <v>295</v>
          </cell>
          <cell r="J3333">
            <v>21978.583467799999</v>
          </cell>
          <cell r="P3333">
            <v>4</v>
          </cell>
          <cell r="Q3333">
            <v>1</v>
          </cell>
          <cell r="R3333">
            <v>2</v>
          </cell>
          <cell r="V3333">
            <v>1</v>
          </cell>
          <cell r="W3333">
            <v>5</v>
          </cell>
          <cell r="Y3333">
            <v>1</v>
          </cell>
          <cell r="Z3333">
            <v>156</v>
          </cell>
          <cell r="AA3333">
            <v>1</v>
          </cell>
        </row>
        <row r="3334">
          <cell r="I3334">
            <v>334</v>
          </cell>
          <cell r="J3334">
            <v>31113.909500500002</v>
          </cell>
          <cell r="P3334">
            <v>1</v>
          </cell>
          <cell r="Q3334">
            <v>1</v>
          </cell>
          <cell r="R3334">
            <v>2</v>
          </cell>
          <cell r="V3334">
            <v>0</v>
          </cell>
          <cell r="W3334">
            <v>99</v>
          </cell>
          <cell r="Y3334">
            <v>5</v>
          </cell>
          <cell r="Z3334">
            <v>156</v>
          </cell>
          <cell r="AA3334">
            <v>0</v>
          </cell>
        </row>
        <row r="3335">
          <cell r="I3335">
            <v>342</v>
          </cell>
          <cell r="J3335">
            <v>37228.601709900002</v>
          </cell>
          <cell r="P3335">
            <v>8</v>
          </cell>
          <cell r="Q3335">
            <v>1</v>
          </cell>
          <cell r="R3335">
            <v>2</v>
          </cell>
          <cell r="V3335">
            <v>1</v>
          </cell>
          <cell r="W3335">
            <v>5</v>
          </cell>
          <cell r="Y3335">
            <v>5</v>
          </cell>
          <cell r="Z3335">
            <v>156</v>
          </cell>
          <cell r="AA3335">
            <v>1</v>
          </cell>
        </row>
        <row r="3336">
          <cell r="I3336">
            <v>361</v>
          </cell>
          <cell r="J3336">
            <v>26007.697352399999</v>
          </cell>
          <cell r="P3336">
            <v>2</v>
          </cell>
          <cell r="Q3336">
            <v>1</v>
          </cell>
          <cell r="R3336">
            <v>2</v>
          </cell>
          <cell r="V3336">
            <v>1</v>
          </cell>
          <cell r="W3336">
            <v>1</v>
          </cell>
          <cell r="Y3336">
            <v>1</v>
          </cell>
          <cell r="Z3336">
            <v>156</v>
          </cell>
          <cell r="AA3336">
            <v>1</v>
          </cell>
        </row>
        <row r="3337">
          <cell r="I3337">
            <v>369</v>
          </cell>
          <cell r="J3337">
            <v>16758.7128582</v>
          </cell>
          <cell r="P3337">
            <v>1</v>
          </cell>
          <cell r="Q3337">
            <v>1</v>
          </cell>
          <cell r="R3337">
            <v>2</v>
          </cell>
          <cell r="V3337">
            <v>1</v>
          </cell>
          <cell r="W3337">
            <v>5</v>
          </cell>
          <cell r="Y3337">
            <v>1</v>
          </cell>
          <cell r="Z3337">
            <v>156</v>
          </cell>
          <cell r="AA3337">
            <v>1</v>
          </cell>
        </row>
        <row r="3338">
          <cell r="I3338">
            <v>371</v>
          </cell>
          <cell r="J3338">
            <v>28060.1948452</v>
          </cell>
          <cell r="P3338">
            <v>7</v>
          </cell>
          <cell r="Q3338">
            <v>1</v>
          </cell>
          <cell r="R3338">
            <v>2</v>
          </cell>
          <cell r="V3338">
            <v>1</v>
          </cell>
          <cell r="W3338">
            <v>5</v>
          </cell>
          <cell r="Y3338">
            <v>1</v>
          </cell>
          <cell r="Z3338">
            <v>156</v>
          </cell>
          <cell r="AA3338">
            <v>1</v>
          </cell>
        </row>
        <row r="3339">
          <cell r="I3339">
            <v>387</v>
          </cell>
          <cell r="J3339">
            <v>22742.4361599</v>
          </cell>
          <cell r="P3339">
            <v>8</v>
          </cell>
          <cell r="Q3339">
            <v>1</v>
          </cell>
          <cell r="R3339">
            <v>2</v>
          </cell>
          <cell r="V3339">
            <v>1</v>
          </cell>
          <cell r="W3339">
            <v>5</v>
          </cell>
          <cell r="Y3339">
            <v>5</v>
          </cell>
          <cell r="Z3339">
            <v>31.2</v>
          </cell>
          <cell r="AA3339">
            <v>1</v>
          </cell>
        </row>
        <row r="3340">
          <cell r="I3340">
            <v>416</v>
          </cell>
          <cell r="J3340">
            <v>26873.502478400002</v>
          </cell>
          <cell r="P3340">
            <v>1</v>
          </cell>
          <cell r="Q3340">
            <v>1</v>
          </cell>
          <cell r="R3340">
            <v>2</v>
          </cell>
          <cell r="V3340">
            <v>1</v>
          </cell>
          <cell r="W3340">
            <v>1</v>
          </cell>
          <cell r="Y3340">
            <v>1</v>
          </cell>
          <cell r="Z3340">
            <v>156</v>
          </cell>
          <cell r="AA3340">
            <v>1</v>
          </cell>
        </row>
        <row r="3341">
          <cell r="I3341">
            <v>418</v>
          </cell>
          <cell r="J3341">
            <v>25955.156549700001</v>
          </cell>
          <cell r="P3341">
            <v>3</v>
          </cell>
          <cell r="Q3341">
            <v>1</v>
          </cell>
          <cell r="R3341">
            <v>2</v>
          </cell>
          <cell r="V3341">
            <v>1</v>
          </cell>
          <cell r="W3341">
            <v>1</v>
          </cell>
          <cell r="Y3341">
            <v>1</v>
          </cell>
          <cell r="Z3341">
            <v>156</v>
          </cell>
          <cell r="AA3341">
            <v>1</v>
          </cell>
        </row>
        <row r="3342">
          <cell r="I3342">
            <v>428</v>
          </cell>
          <cell r="J3342">
            <v>36752.874409099997</v>
          </cell>
          <cell r="P3342">
            <v>5</v>
          </cell>
          <cell r="Q3342">
            <v>1</v>
          </cell>
          <cell r="R3342">
            <v>2</v>
          </cell>
          <cell r="V3342">
            <v>1</v>
          </cell>
          <cell r="W3342">
            <v>2</v>
          </cell>
          <cell r="Y3342">
            <v>5</v>
          </cell>
          <cell r="Z3342">
            <v>364</v>
          </cell>
          <cell r="AA3342">
            <v>1</v>
          </cell>
        </row>
        <row r="3343">
          <cell r="I3343">
            <v>482</v>
          </cell>
          <cell r="J3343">
            <v>3323.5079773000002</v>
          </cell>
          <cell r="P3343">
            <v>3</v>
          </cell>
          <cell r="Q3343">
            <v>1</v>
          </cell>
          <cell r="R3343">
            <v>2</v>
          </cell>
          <cell r="V3343">
            <v>1</v>
          </cell>
          <cell r="W3343">
            <v>5</v>
          </cell>
          <cell r="Y3343">
            <v>5</v>
          </cell>
          <cell r="Z3343">
            <v>650</v>
          </cell>
          <cell r="AA3343">
            <v>1</v>
          </cell>
        </row>
        <row r="3344">
          <cell r="I3344">
            <v>494</v>
          </cell>
          <cell r="J3344">
            <v>33400.792291700003</v>
          </cell>
          <cell r="P3344">
            <v>3</v>
          </cell>
          <cell r="Q3344">
            <v>1</v>
          </cell>
          <cell r="R3344">
            <v>2</v>
          </cell>
          <cell r="V3344">
            <v>1</v>
          </cell>
          <cell r="W3344">
            <v>5</v>
          </cell>
          <cell r="Y3344">
            <v>5</v>
          </cell>
          <cell r="Z3344">
            <v>156</v>
          </cell>
          <cell r="AA3344">
            <v>1</v>
          </cell>
        </row>
        <row r="3345">
          <cell r="I3345">
            <v>519</v>
          </cell>
          <cell r="J3345">
            <v>28531.0724964</v>
          </cell>
          <cell r="P3345">
            <v>9</v>
          </cell>
          <cell r="Q3345">
            <v>1</v>
          </cell>
          <cell r="R3345">
            <v>2</v>
          </cell>
          <cell r="V3345">
            <v>1</v>
          </cell>
          <cell r="W3345">
            <v>5</v>
          </cell>
          <cell r="Y3345">
            <v>5</v>
          </cell>
          <cell r="Z3345">
            <v>650</v>
          </cell>
          <cell r="AA3345">
            <v>1</v>
          </cell>
        </row>
        <row r="3346">
          <cell r="I3346">
            <v>528</v>
          </cell>
          <cell r="J3346">
            <v>31498.272012500001</v>
          </cell>
          <cell r="P3346">
            <v>9</v>
          </cell>
          <cell r="Q3346">
            <v>1</v>
          </cell>
          <cell r="R3346">
            <v>2</v>
          </cell>
          <cell r="V3346">
            <v>1</v>
          </cell>
          <cell r="W3346">
            <v>5</v>
          </cell>
          <cell r="Y3346">
            <v>1</v>
          </cell>
          <cell r="Z3346">
            <v>364</v>
          </cell>
          <cell r="AA3346">
            <v>1</v>
          </cell>
        </row>
        <row r="3347">
          <cell r="I3347">
            <v>532</v>
          </cell>
          <cell r="J3347">
            <v>20091.9116278</v>
          </cell>
          <cell r="P3347">
            <v>7</v>
          </cell>
          <cell r="Q3347">
            <v>1</v>
          </cell>
          <cell r="R3347">
            <v>2</v>
          </cell>
          <cell r="V3347">
            <v>1</v>
          </cell>
          <cell r="W3347">
            <v>5</v>
          </cell>
          <cell r="Y3347">
            <v>5</v>
          </cell>
          <cell r="Z3347">
            <v>364</v>
          </cell>
          <cell r="AA3347">
            <v>1</v>
          </cell>
        </row>
        <row r="3348">
          <cell r="I3348">
            <v>536</v>
          </cell>
          <cell r="J3348">
            <v>19827.8389307</v>
          </cell>
          <cell r="P3348">
            <v>8</v>
          </cell>
          <cell r="Q3348">
            <v>1</v>
          </cell>
          <cell r="R3348">
            <v>2</v>
          </cell>
          <cell r="V3348">
            <v>1</v>
          </cell>
          <cell r="W3348">
            <v>5</v>
          </cell>
          <cell r="Y3348">
            <v>1</v>
          </cell>
          <cell r="Z3348">
            <v>364</v>
          </cell>
          <cell r="AA3348">
            <v>1</v>
          </cell>
        </row>
        <row r="3349">
          <cell r="I3349">
            <v>542</v>
          </cell>
          <cell r="J3349">
            <v>20600.421940100001</v>
          </cell>
          <cell r="P3349">
            <v>5</v>
          </cell>
          <cell r="Q3349">
            <v>1</v>
          </cell>
          <cell r="R3349">
            <v>2</v>
          </cell>
          <cell r="V3349">
            <v>1</v>
          </cell>
          <cell r="W3349">
            <v>5</v>
          </cell>
          <cell r="Y3349">
            <v>1</v>
          </cell>
          <cell r="Z3349">
            <v>650</v>
          </cell>
          <cell r="AA3349">
            <v>1</v>
          </cell>
        </row>
        <row r="3350">
          <cell r="I3350">
            <v>550</v>
          </cell>
          <cell r="J3350">
            <v>25682.911948699999</v>
          </cell>
          <cell r="P3350">
            <v>1</v>
          </cell>
          <cell r="Q3350">
            <v>1</v>
          </cell>
          <cell r="R3350">
            <v>2</v>
          </cell>
          <cell r="V3350">
            <v>1</v>
          </cell>
          <cell r="W3350">
            <v>1</v>
          </cell>
          <cell r="Y3350">
            <v>1</v>
          </cell>
          <cell r="Z3350">
            <v>156</v>
          </cell>
          <cell r="AA3350">
            <v>1</v>
          </cell>
        </row>
        <row r="3351">
          <cell r="I3351">
            <v>554</v>
          </cell>
          <cell r="J3351">
            <v>8236.7058142999995</v>
          </cell>
          <cell r="P3351">
            <v>8</v>
          </cell>
          <cell r="Q3351">
            <v>1</v>
          </cell>
          <cell r="R3351">
            <v>2</v>
          </cell>
          <cell r="V3351">
            <v>1</v>
          </cell>
          <cell r="W3351">
            <v>1</v>
          </cell>
          <cell r="Y3351">
            <v>1</v>
          </cell>
          <cell r="Z3351">
            <v>650</v>
          </cell>
          <cell r="AA3351">
            <v>1</v>
          </cell>
        </row>
        <row r="3352">
          <cell r="I3352">
            <v>567</v>
          </cell>
          <cell r="J3352">
            <v>21057.453662399999</v>
          </cell>
          <cell r="P3352">
            <v>5</v>
          </cell>
          <cell r="Q3352">
            <v>1</v>
          </cell>
          <cell r="R3352">
            <v>2</v>
          </cell>
          <cell r="V3352">
            <v>1</v>
          </cell>
          <cell r="W3352">
            <v>2</v>
          </cell>
          <cell r="Y3352">
            <v>5</v>
          </cell>
          <cell r="Z3352">
            <v>364</v>
          </cell>
          <cell r="AA3352">
            <v>1</v>
          </cell>
        </row>
        <row r="3353">
          <cell r="I3353">
            <v>568</v>
          </cell>
          <cell r="J3353">
            <v>36752.874409099997</v>
          </cell>
          <cell r="P3353">
            <v>3</v>
          </cell>
          <cell r="Q3353">
            <v>1</v>
          </cell>
          <cell r="R3353">
            <v>2</v>
          </cell>
          <cell r="V3353">
            <v>1</v>
          </cell>
          <cell r="W3353">
            <v>5</v>
          </cell>
          <cell r="Y3353">
            <v>5</v>
          </cell>
          <cell r="Z3353">
            <v>364</v>
          </cell>
          <cell r="AA3353">
            <v>1</v>
          </cell>
        </row>
        <row r="3354">
          <cell r="I3354">
            <v>659</v>
          </cell>
          <cell r="J3354">
            <v>57893.932632900003</v>
          </cell>
          <cell r="P3354">
            <v>11</v>
          </cell>
          <cell r="Q3354">
            <v>1</v>
          </cell>
          <cell r="R3354">
            <v>2</v>
          </cell>
          <cell r="V3354">
            <v>0</v>
          </cell>
          <cell r="W3354">
            <v>99</v>
          </cell>
          <cell r="Y3354">
            <v>1</v>
          </cell>
          <cell r="Z3354">
            <v>156</v>
          </cell>
          <cell r="AA3354">
            <v>0</v>
          </cell>
        </row>
        <row r="3355">
          <cell r="I3355">
            <v>723</v>
          </cell>
          <cell r="J3355">
            <v>24902.138019099999</v>
          </cell>
          <cell r="P3355">
            <v>4</v>
          </cell>
          <cell r="Q3355">
            <v>1</v>
          </cell>
          <cell r="R3355">
            <v>2</v>
          </cell>
          <cell r="V3355">
            <v>1</v>
          </cell>
          <cell r="W3355">
            <v>5</v>
          </cell>
          <cell r="Y3355">
            <v>5</v>
          </cell>
          <cell r="Z3355">
            <v>364</v>
          </cell>
          <cell r="AA3355">
            <v>1</v>
          </cell>
        </row>
        <row r="3356">
          <cell r="I3356">
            <v>729</v>
          </cell>
          <cell r="J3356">
            <v>19569.9645805</v>
          </cell>
          <cell r="P3356">
            <v>6</v>
          </cell>
          <cell r="Q3356">
            <v>1</v>
          </cell>
          <cell r="R3356">
            <v>2</v>
          </cell>
          <cell r="V3356">
            <v>1</v>
          </cell>
          <cell r="W3356">
            <v>5</v>
          </cell>
          <cell r="Y3356">
            <v>1</v>
          </cell>
          <cell r="Z3356">
            <v>364</v>
          </cell>
          <cell r="AA3356">
            <v>1</v>
          </cell>
        </row>
        <row r="3357">
          <cell r="I3357">
            <v>731</v>
          </cell>
          <cell r="J3357">
            <v>19531.279560800001</v>
          </cell>
          <cell r="P3357">
            <v>13</v>
          </cell>
          <cell r="Q3357">
            <v>1</v>
          </cell>
          <cell r="R3357">
            <v>2</v>
          </cell>
          <cell r="V3357">
            <v>1</v>
          </cell>
          <cell r="W3357">
            <v>1</v>
          </cell>
          <cell r="Y3357">
            <v>1</v>
          </cell>
          <cell r="Z3357">
            <v>156</v>
          </cell>
          <cell r="AA3357">
            <v>1</v>
          </cell>
        </row>
        <row r="3358">
          <cell r="I3358">
            <v>743</v>
          </cell>
          <cell r="J3358">
            <v>27110.420244000001</v>
          </cell>
          <cell r="P3358">
            <v>8</v>
          </cell>
          <cell r="Q3358">
            <v>1</v>
          </cell>
          <cell r="R3358">
            <v>2</v>
          </cell>
          <cell r="V3358">
            <v>1</v>
          </cell>
          <cell r="W3358">
            <v>1</v>
          </cell>
          <cell r="Y3358">
            <v>1</v>
          </cell>
          <cell r="Z3358">
            <v>156</v>
          </cell>
          <cell r="AA3358">
            <v>1</v>
          </cell>
        </row>
        <row r="3359">
          <cell r="I3359">
            <v>754</v>
          </cell>
          <cell r="J3359">
            <v>27241.636676499998</v>
          </cell>
          <cell r="P3359">
            <v>7</v>
          </cell>
          <cell r="Q3359">
            <v>1</v>
          </cell>
          <cell r="R3359">
            <v>2</v>
          </cell>
          <cell r="V3359">
            <v>1</v>
          </cell>
          <cell r="W3359">
            <v>1</v>
          </cell>
          <cell r="Y3359">
            <v>1</v>
          </cell>
          <cell r="Z3359">
            <v>364</v>
          </cell>
          <cell r="AA3359">
            <v>0.75</v>
          </cell>
        </row>
        <row r="3360">
          <cell r="I3360">
            <v>763</v>
          </cell>
          <cell r="J3360">
            <v>25612.760802600002</v>
          </cell>
          <cell r="P3360">
            <v>11</v>
          </cell>
          <cell r="Q3360">
            <v>1</v>
          </cell>
          <cell r="R3360">
            <v>2</v>
          </cell>
          <cell r="V3360">
            <v>1</v>
          </cell>
          <cell r="W3360">
            <v>5</v>
          </cell>
          <cell r="Y3360">
            <v>2</v>
          </cell>
          <cell r="Z3360">
            <v>156</v>
          </cell>
          <cell r="AA3360">
            <v>0.25</v>
          </cell>
        </row>
        <row r="3361">
          <cell r="I3361">
            <v>777</v>
          </cell>
          <cell r="J3361">
            <v>27063.522112999999</v>
          </cell>
          <cell r="P3361">
            <v>1</v>
          </cell>
          <cell r="Q3361">
            <v>1</v>
          </cell>
          <cell r="R3361">
            <v>2</v>
          </cell>
          <cell r="V3361">
            <v>1</v>
          </cell>
          <cell r="W3361">
            <v>5</v>
          </cell>
          <cell r="Y3361">
            <v>5</v>
          </cell>
          <cell r="Z3361">
            <v>156</v>
          </cell>
          <cell r="AA3361">
            <v>1</v>
          </cell>
        </row>
        <row r="3362">
          <cell r="I3362">
            <v>780</v>
          </cell>
          <cell r="J3362">
            <v>21344.701109900001</v>
          </cell>
          <cell r="P3362">
            <v>3</v>
          </cell>
          <cell r="Q3362">
            <v>1</v>
          </cell>
          <cell r="R3362">
            <v>2</v>
          </cell>
          <cell r="V3362">
            <v>1</v>
          </cell>
          <cell r="W3362">
            <v>1</v>
          </cell>
          <cell r="Y3362">
            <v>1</v>
          </cell>
          <cell r="Z3362">
            <v>650</v>
          </cell>
          <cell r="AA3362">
            <v>0.75</v>
          </cell>
        </row>
        <row r="3363">
          <cell r="I3363">
            <v>782</v>
          </cell>
          <cell r="J3363">
            <v>14540.7810634</v>
          </cell>
          <cell r="P3363">
            <v>1</v>
          </cell>
          <cell r="Q3363">
            <v>1</v>
          </cell>
          <cell r="R3363">
            <v>2</v>
          </cell>
          <cell r="V3363">
            <v>1</v>
          </cell>
          <cell r="W3363">
            <v>5</v>
          </cell>
          <cell r="Y3363">
            <v>5</v>
          </cell>
          <cell r="Z3363">
            <v>156</v>
          </cell>
          <cell r="AA3363">
            <v>1</v>
          </cell>
        </row>
        <row r="3364">
          <cell r="I3364">
            <v>795</v>
          </cell>
          <cell r="J3364">
            <v>4437.0538379999998</v>
          </cell>
          <cell r="P3364">
            <v>5</v>
          </cell>
          <cell r="Q3364">
            <v>1</v>
          </cell>
          <cell r="R3364">
            <v>2</v>
          </cell>
          <cell r="V3364">
            <v>1</v>
          </cell>
          <cell r="W3364">
            <v>5</v>
          </cell>
          <cell r="Y3364">
            <v>2</v>
          </cell>
          <cell r="Z3364">
            <v>1014</v>
          </cell>
          <cell r="AA3364">
            <v>1</v>
          </cell>
        </row>
        <row r="3365">
          <cell r="I3365">
            <v>817</v>
          </cell>
          <cell r="J3365">
            <v>20428.682534600001</v>
          </cell>
          <cell r="P3365">
            <v>7</v>
          </cell>
          <cell r="Q3365">
            <v>1</v>
          </cell>
          <cell r="R3365">
            <v>2</v>
          </cell>
          <cell r="V3365">
            <v>1</v>
          </cell>
          <cell r="W3365">
            <v>5</v>
          </cell>
          <cell r="Y3365">
            <v>1</v>
          </cell>
          <cell r="Z3365">
            <v>650</v>
          </cell>
          <cell r="AA3365">
            <v>1</v>
          </cell>
        </row>
        <row r="3366">
          <cell r="I3366">
            <v>824</v>
          </cell>
          <cell r="J3366">
            <v>28060.1948452</v>
          </cell>
          <cell r="P3366">
            <v>13</v>
          </cell>
          <cell r="Q3366">
            <v>1</v>
          </cell>
          <cell r="R3366">
            <v>2</v>
          </cell>
          <cell r="V3366">
            <v>1</v>
          </cell>
          <cell r="W3366">
            <v>1</v>
          </cell>
          <cell r="Y3366">
            <v>1</v>
          </cell>
          <cell r="Z3366">
            <v>156</v>
          </cell>
          <cell r="AA3366">
            <v>1</v>
          </cell>
        </row>
        <row r="3367">
          <cell r="I3367">
            <v>825</v>
          </cell>
          <cell r="J3367">
            <v>14168.661176199999</v>
          </cell>
          <cell r="P3367">
            <v>13</v>
          </cell>
          <cell r="Q3367">
            <v>1</v>
          </cell>
          <cell r="R3367">
            <v>2</v>
          </cell>
          <cell r="V3367">
            <v>1</v>
          </cell>
          <cell r="W3367">
            <v>5</v>
          </cell>
          <cell r="Y3367">
            <v>3</v>
          </cell>
          <cell r="Z3367">
            <v>650</v>
          </cell>
          <cell r="AA3367">
            <v>1</v>
          </cell>
        </row>
        <row r="3368">
          <cell r="I3368">
            <v>852</v>
          </cell>
          <cell r="J3368">
            <v>5127.8430490999999</v>
          </cell>
          <cell r="P3368">
            <v>1</v>
          </cell>
          <cell r="Q3368">
            <v>1</v>
          </cell>
          <cell r="R3368">
            <v>2</v>
          </cell>
          <cell r="V3368">
            <v>1</v>
          </cell>
          <cell r="W3368">
            <v>5</v>
          </cell>
          <cell r="Y3368">
            <v>1</v>
          </cell>
          <cell r="Z3368">
            <v>156</v>
          </cell>
          <cell r="AA3368">
            <v>1</v>
          </cell>
        </row>
        <row r="3369">
          <cell r="I3369">
            <v>854</v>
          </cell>
          <cell r="J3369">
            <v>30628.713585599999</v>
          </cell>
          <cell r="P3369">
            <v>9</v>
          </cell>
          <cell r="Q3369">
            <v>1</v>
          </cell>
          <cell r="R3369">
            <v>2</v>
          </cell>
          <cell r="V3369">
            <v>1</v>
          </cell>
          <cell r="W3369">
            <v>5</v>
          </cell>
          <cell r="Y3369">
            <v>1</v>
          </cell>
          <cell r="Z3369">
            <v>364</v>
          </cell>
          <cell r="AA3369">
            <v>1</v>
          </cell>
        </row>
        <row r="3370">
          <cell r="I3370">
            <v>856</v>
          </cell>
          <cell r="J3370">
            <v>22796.989204400001</v>
          </cell>
          <cell r="P3370">
            <v>4</v>
          </cell>
          <cell r="Q3370">
            <v>1</v>
          </cell>
          <cell r="R3370">
            <v>2</v>
          </cell>
          <cell r="V3370">
            <v>1</v>
          </cell>
          <cell r="W3370">
            <v>5</v>
          </cell>
          <cell r="Y3370">
            <v>1</v>
          </cell>
          <cell r="Z3370">
            <v>364</v>
          </cell>
          <cell r="AA3370">
            <v>1</v>
          </cell>
        </row>
        <row r="3371">
          <cell r="I3371">
            <v>875</v>
          </cell>
          <cell r="J3371">
            <v>23303.379508900001</v>
          </cell>
          <cell r="P3371">
            <v>4</v>
          </cell>
          <cell r="Q3371">
            <v>1</v>
          </cell>
          <cell r="R3371">
            <v>2</v>
          </cell>
          <cell r="V3371">
            <v>1</v>
          </cell>
          <cell r="W3371">
            <v>5</v>
          </cell>
          <cell r="Y3371">
            <v>5</v>
          </cell>
          <cell r="Z3371">
            <v>156</v>
          </cell>
          <cell r="AA3371">
            <v>1</v>
          </cell>
        </row>
        <row r="3372">
          <cell r="I3372">
            <v>879</v>
          </cell>
          <cell r="J3372">
            <v>34488.419879300003</v>
          </cell>
          <cell r="P3372">
            <v>3</v>
          </cell>
          <cell r="Q3372">
            <v>1</v>
          </cell>
          <cell r="R3372">
            <v>2</v>
          </cell>
          <cell r="V3372">
            <v>1</v>
          </cell>
          <cell r="W3372">
            <v>5</v>
          </cell>
          <cell r="Y3372">
            <v>1</v>
          </cell>
          <cell r="Z3372">
            <v>156</v>
          </cell>
          <cell r="AA3372">
            <v>1</v>
          </cell>
        </row>
        <row r="3373">
          <cell r="I3373">
            <v>919</v>
          </cell>
          <cell r="J3373">
            <v>28672.925507600001</v>
          </cell>
          <cell r="P3373">
            <v>10</v>
          </cell>
          <cell r="Q3373">
            <v>1</v>
          </cell>
          <cell r="R3373">
            <v>2</v>
          </cell>
          <cell r="V3373">
            <v>1</v>
          </cell>
          <cell r="W3373">
            <v>5</v>
          </cell>
          <cell r="Y3373">
            <v>5</v>
          </cell>
          <cell r="Z3373">
            <v>364</v>
          </cell>
          <cell r="AA3373">
            <v>1</v>
          </cell>
        </row>
        <row r="3374">
          <cell r="I3374">
            <v>934</v>
          </cell>
          <cell r="J3374">
            <v>15100.809937800001</v>
          </cell>
          <cell r="P3374">
            <v>7</v>
          </cell>
          <cell r="Q3374">
            <v>1</v>
          </cell>
          <cell r="R3374">
            <v>2</v>
          </cell>
          <cell r="V3374">
            <v>1</v>
          </cell>
          <cell r="W3374">
            <v>5</v>
          </cell>
          <cell r="Y3374">
            <v>5</v>
          </cell>
          <cell r="Z3374">
            <v>364</v>
          </cell>
          <cell r="AA3374">
            <v>1</v>
          </cell>
        </row>
        <row r="3375">
          <cell r="I3375">
            <v>935</v>
          </cell>
          <cell r="J3375">
            <v>24455.926417999999</v>
          </cell>
          <cell r="P3375">
            <v>7</v>
          </cell>
          <cell r="Q3375">
            <v>1</v>
          </cell>
          <cell r="R3375">
            <v>2</v>
          </cell>
          <cell r="V3375">
            <v>1</v>
          </cell>
          <cell r="W3375">
            <v>5</v>
          </cell>
          <cell r="Y3375">
            <v>1</v>
          </cell>
          <cell r="Z3375">
            <v>156</v>
          </cell>
          <cell r="AA3375">
            <v>1</v>
          </cell>
        </row>
        <row r="3376">
          <cell r="I3376">
            <v>945</v>
          </cell>
          <cell r="J3376">
            <v>25955.156549700001</v>
          </cell>
          <cell r="P3376">
            <v>1</v>
          </cell>
          <cell r="Q3376">
            <v>1</v>
          </cell>
          <cell r="R3376">
            <v>2</v>
          </cell>
          <cell r="V3376">
            <v>1</v>
          </cell>
          <cell r="W3376">
            <v>1</v>
          </cell>
          <cell r="Y3376">
            <v>1</v>
          </cell>
          <cell r="Z3376">
            <v>156</v>
          </cell>
          <cell r="AA3376">
            <v>0.25</v>
          </cell>
        </row>
        <row r="3377">
          <cell r="I3377">
            <v>950</v>
          </cell>
          <cell r="J3377">
            <v>26850.525358999999</v>
          </cell>
          <cell r="P3377">
            <v>12</v>
          </cell>
          <cell r="Q3377">
            <v>1</v>
          </cell>
          <cell r="R3377">
            <v>2</v>
          </cell>
          <cell r="V3377">
            <v>1</v>
          </cell>
          <cell r="W3377">
            <v>2</v>
          </cell>
          <cell r="Y3377">
            <v>2</v>
          </cell>
          <cell r="Z3377">
            <v>364</v>
          </cell>
          <cell r="AA3377">
            <v>0.75</v>
          </cell>
        </row>
        <row r="3378">
          <cell r="I3378">
            <v>961</v>
          </cell>
          <cell r="J3378">
            <v>28333.537114800001</v>
          </cell>
          <cell r="P3378">
            <v>1</v>
          </cell>
          <cell r="Q3378">
            <v>1</v>
          </cell>
          <cell r="R3378">
            <v>2</v>
          </cell>
          <cell r="V3378">
            <v>1</v>
          </cell>
          <cell r="W3378">
            <v>1</v>
          </cell>
          <cell r="Y3378">
            <v>1</v>
          </cell>
          <cell r="Z3378">
            <v>364</v>
          </cell>
          <cell r="AA3378">
            <v>1</v>
          </cell>
        </row>
        <row r="3379">
          <cell r="I3379">
            <v>970</v>
          </cell>
          <cell r="J3379">
            <v>14399.168643200001</v>
          </cell>
          <cell r="P3379">
            <v>6</v>
          </cell>
          <cell r="Q3379">
            <v>1</v>
          </cell>
          <cell r="R3379">
            <v>2</v>
          </cell>
          <cell r="V3379">
            <v>1</v>
          </cell>
          <cell r="W3379">
            <v>5</v>
          </cell>
          <cell r="Y3379">
            <v>1</v>
          </cell>
          <cell r="Z3379">
            <v>364</v>
          </cell>
          <cell r="AA3379">
            <v>1</v>
          </cell>
        </row>
        <row r="3380">
          <cell r="I3380">
            <v>974</v>
          </cell>
          <cell r="J3380">
            <v>28060.1948452</v>
          </cell>
          <cell r="P3380">
            <v>7</v>
          </cell>
          <cell r="Q3380">
            <v>1</v>
          </cell>
          <cell r="R3380">
            <v>2</v>
          </cell>
          <cell r="V3380">
            <v>1</v>
          </cell>
          <cell r="W3380">
            <v>5</v>
          </cell>
          <cell r="Y3380">
            <v>1</v>
          </cell>
          <cell r="Z3380">
            <v>156</v>
          </cell>
          <cell r="AA3380">
            <v>0.75</v>
          </cell>
        </row>
        <row r="3381">
          <cell r="I3381">
            <v>996</v>
          </cell>
          <cell r="J3381">
            <v>22831.147039700001</v>
          </cell>
          <cell r="P3381">
            <v>12</v>
          </cell>
          <cell r="Q3381">
            <v>1</v>
          </cell>
          <cell r="R3381">
            <v>2</v>
          </cell>
          <cell r="V3381">
            <v>1</v>
          </cell>
          <cell r="W3381">
            <v>5</v>
          </cell>
          <cell r="Y3381">
            <v>5</v>
          </cell>
          <cell r="Z3381">
            <v>156</v>
          </cell>
          <cell r="AA3381">
            <v>0.75</v>
          </cell>
        </row>
        <row r="3382">
          <cell r="I3382">
            <v>1016</v>
          </cell>
          <cell r="J3382">
            <v>37430.229695200003</v>
          </cell>
          <cell r="P3382">
            <v>9</v>
          </cell>
          <cell r="Q3382">
            <v>1</v>
          </cell>
          <cell r="R3382">
            <v>2</v>
          </cell>
          <cell r="V3382">
            <v>1</v>
          </cell>
          <cell r="W3382">
            <v>5</v>
          </cell>
          <cell r="Y3382">
            <v>3</v>
          </cell>
          <cell r="Z3382">
            <v>364</v>
          </cell>
          <cell r="AA3382">
            <v>1</v>
          </cell>
        </row>
        <row r="3383">
          <cell r="I3383">
            <v>1017</v>
          </cell>
          <cell r="J3383">
            <v>22696.5321802</v>
          </cell>
          <cell r="P3383">
            <v>4</v>
          </cell>
          <cell r="Q3383">
            <v>1</v>
          </cell>
          <cell r="R3383">
            <v>2</v>
          </cell>
          <cell r="V3383">
            <v>1</v>
          </cell>
          <cell r="W3383">
            <v>5</v>
          </cell>
          <cell r="Y3383">
            <v>5</v>
          </cell>
          <cell r="Z3383">
            <v>156</v>
          </cell>
          <cell r="AA3383">
            <v>1</v>
          </cell>
        </row>
        <row r="3384">
          <cell r="I3384">
            <v>1063</v>
          </cell>
          <cell r="J3384">
            <v>24902.138019099999</v>
          </cell>
          <cell r="P3384">
            <v>4</v>
          </cell>
          <cell r="Q3384">
            <v>1</v>
          </cell>
          <cell r="R3384">
            <v>2</v>
          </cell>
          <cell r="V3384">
            <v>1</v>
          </cell>
          <cell r="W3384">
            <v>1</v>
          </cell>
          <cell r="Y3384">
            <v>1</v>
          </cell>
          <cell r="Z3384">
            <v>156</v>
          </cell>
          <cell r="AA3384">
            <v>1</v>
          </cell>
        </row>
        <row r="3385">
          <cell r="I3385">
            <v>1089</v>
          </cell>
          <cell r="J3385">
            <v>25092.869569300001</v>
          </cell>
          <cell r="P3385">
            <v>10</v>
          </cell>
          <cell r="Q3385">
            <v>1</v>
          </cell>
          <cell r="R3385">
            <v>2</v>
          </cell>
          <cell r="V3385">
            <v>1</v>
          </cell>
          <cell r="W3385">
            <v>1</v>
          </cell>
          <cell r="Y3385">
            <v>2</v>
          </cell>
          <cell r="Z3385">
            <v>364</v>
          </cell>
          <cell r="AA3385">
            <v>1</v>
          </cell>
        </row>
        <row r="3386">
          <cell r="I3386">
            <v>1113</v>
          </cell>
          <cell r="J3386">
            <v>25059.85657</v>
          </cell>
          <cell r="P3386">
            <v>1</v>
          </cell>
          <cell r="Q3386">
            <v>1</v>
          </cell>
          <cell r="R3386">
            <v>2</v>
          </cell>
          <cell r="V3386">
            <v>1</v>
          </cell>
          <cell r="W3386">
            <v>5</v>
          </cell>
          <cell r="Y3386">
            <v>5</v>
          </cell>
          <cell r="Z3386">
            <v>364</v>
          </cell>
          <cell r="AA3386">
            <v>0.25</v>
          </cell>
        </row>
        <row r="3387">
          <cell r="I3387">
            <v>1115</v>
          </cell>
          <cell r="J3387">
            <v>28252.941146100002</v>
          </cell>
          <cell r="P3387">
            <v>8</v>
          </cell>
          <cell r="Q3387">
            <v>1</v>
          </cell>
          <cell r="R3387">
            <v>2</v>
          </cell>
          <cell r="V3387">
            <v>1</v>
          </cell>
          <cell r="W3387">
            <v>1</v>
          </cell>
          <cell r="Y3387">
            <v>1</v>
          </cell>
          <cell r="Z3387">
            <v>364</v>
          </cell>
          <cell r="AA3387">
            <v>1</v>
          </cell>
        </row>
        <row r="3388">
          <cell r="I3388">
            <v>1131</v>
          </cell>
          <cell r="J3388">
            <v>21344.701109900001</v>
          </cell>
          <cell r="P3388">
            <v>9</v>
          </cell>
          <cell r="Q3388">
            <v>1</v>
          </cell>
          <cell r="R3388">
            <v>2</v>
          </cell>
          <cell r="V3388">
            <v>1</v>
          </cell>
          <cell r="W3388">
            <v>5</v>
          </cell>
          <cell r="Y3388">
            <v>1</v>
          </cell>
          <cell r="Z3388">
            <v>364</v>
          </cell>
          <cell r="AA3388">
            <v>1</v>
          </cell>
        </row>
        <row r="3389">
          <cell r="I3389">
            <v>1146</v>
          </cell>
          <cell r="J3389">
            <v>24134.4241052</v>
          </cell>
          <cell r="P3389">
            <v>3</v>
          </cell>
          <cell r="Q3389">
            <v>1</v>
          </cell>
          <cell r="R3389">
            <v>2</v>
          </cell>
          <cell r="V3389">
            <v>1</v>
          </cell>
          <cell r="W3389">
            <v>5</v>
          </cell>
          <cell r="Y3389">
            <v>5</v>
          </cell>
          <cell r="Z3389">
            <v>364</v>
          </cell>
          <cell r="AA3389">
            <v>0.25</v>
          </cell>
        </row>
        <row r="3390">
          <cell r="I3390">
            <v>1163</v>
          </cell>
          <cell r="J3390">
            <v>37566.673953500002</v>
          </cell>
          <cell r="P3390">
            <v>1</v>
          </cell>
          <cell r="Q3390">
            <v>1</v>
          </cell>
          <cell r="R3390">
            <v>2</v>
          </cell>
          <cell r="V3390">
            <v>1</v>
          </cell>
          <cell r="W3390">
            <v>5</v>
          </cell>
          <cell r="Y3390">
            <v>1</v>
          </cell>
          <cell r="Z3390">
            <v>156</v>
          </cell>
          <cell r="AA3390">
            <v>1</v>
          </cell>
        </row>
        <row r="3391">
          <cell r="I3391">
            <v>1170</v>
          </cell>
          <cell r="J3391">
            <v>15835.2000702</v>
          </cell>
          <cell r="P3391">
            <v>4</v>
          </cell>
          <cell r="Q3391">
            <v>1</v>
          </cell>
          <cell r="R3391">
            <v>2</v>
          </cell>
          <cell r="V3391">
            <v>1</v>
          </cell>
          <cell r="W3391">
            <v>1</v>
          </cell>
          <cell r="Y3391">
            <v>1</v>
          </cell>
          <cell r="Z3391">
            <v>364</v>
          </cell>
          <cell r="AA3391">
            <v>1</v>
          </cell>
        </row>
        <row r="3392">
          <cell r="I3392">
            <v>1172</v>
          </cell>
          <cell r="J3392">
            <v>23991.944263900001</v>
          </cell>
          <cell r="P3392">
            <v>9</v>
          </cell>
          <cell r="Q3392">
            <v>1</v>
          </cell>
          <cell r="R3392">
            <v>2</v>
          </cell>
          <cell r="V3392">
            <v>1</v>
          </cell>
          <cell r="W3392">
            <v>5</v>
          </cell>
          <cell r="Y3392">
            <v>1</v>
          </cell>
          <cell r="Z3392">
            <v>364</v>
          </cell>
          <cell r="AA3392">
            <v>1</v>
          </cell>
        </row>
        <row r="3393">
          <cell r="I3393">
            <v>1174</v>
          </cell>
          <cell r="J3393">
            <v>31513.4566767</v>
          </cell>
          <cell r="P3393">
            <v>7</v>
          </cell>
          <cell r="Q3393">
            <v>1</v>
          </cell>
          <cell r="R3393">
            <v>2</v>
          </cell>
          <cell r="V3393">
            <v>1</v>
          </cell>
          <cell r="W3393">
            <v>1</v>
          </cell>
          <cell r="Y3393">
            <v>1</v>
          </cell>
          <cell r="Z3393">
            <v>156</v>
          </cell>
          <cell r="AA3393">
            <v>1</v>
          </cell>
        </row>
        <row r="3394">
          <cell r="I3394">
            <v>1199</v>
          </cell>
          <cell r="J3394">
            <v>43872.593160299999</v>
          </cell>
          <cell r="P3394">
            <v>12</v>
          </cell>
          <cell r="Q3394">
            <v>1</v>
          </cell>
          <cell r="R3394">
            <v>2</v>
          </cell>
          <cell r="V3394">
            <v>1</v>
          </cell>
          <cell r="W3394">
            <v>1</v>
          </cell>
          <cell r="Y3394">
            <v>1</v>
          </cell>
          <cell r="Z3394">
            <v>364</v>
          </cell>
          <cell r="AA3394">
            <v>1</v>
          </cell>
        </row>
        <row r="3395">
          <cell r="I3395">
            <v>1200</v>
          </cell>
          <cell r="J3395">
            <v>34586.192738999998</v>
          </cell>
          <cell r="P3395">
            <v>12</v>
          </cell>
          <cell r="Q3395">
            <v>1</v>
          </cell>
          <cell r="R3395">
            <v>2</v>
          </cell>
          <cell r="V3395">
            <v>1</v>
          </cell>
          <cell r="W3395">
            <v>5</v>
          </cell>
          <cell r="Y3395">
            <v>5</v>
          </cell>
          <cell r="Z3395">
            <v>156</v>
          </cell>
          <cell r="AA3395">
            <v>1</v>
          </cell>
        </row>
        <row r="3396">
          <cell r="I3396">
            <v>1206</v>
          </cell>
          <cell r="J3396">
            <v>20428.682534600001</v>
          </cell>
          <cell r="P3396">
            <v>7</v>
          </cell>
          <cell r="Q3396">
            <v>1</v>
          </cell>
          <cell r="R3396">
            <v>2</v>
          </cell>
          <cell r="V3396">
            <v>1</v>
          </cell>
          <cell r="W3396">
            <v>5</v>
          </cell>
          <cell r="Y3396">
            <v>1</v>
          </cell>
          <cell r="Z3396">
            <v>364</v>
          </cell>
          <cell r="AA3396">
            <v>0.75</v>
          </cell>
        </row>
        <row r="3397">
          <cell r="I3397">
            <v>1218</v>
          </cell>
          <cell r="J3397">
            <v>21344.701109900001</v>
          </cell>
          <cell r="P3397">
            <v>4</v>
          </cell>
          <cell r="Q3397">
            <v>1</v>
          </cell>
          <cell r="R3397">
            <v>2</v>
          </cell>
          <cell r="V3397">
            <v>1</v>
          </cell>
          <cell r="W3397">
            <v>1</v>
          </cell>
          <cell r="Y3397">
            <v>1</v>
          </cell>
          <cell r="Z3397">
            <v>650</v>
          </cell>
          <cell r="AA3397">
            <v>1</v>
          </cell>
        </row>
        <row r="3398">
          <cell r="I3398">
            <v>1236</v>
          </cell>
          <cell r="J3398">
            <v>24383.336550799999</v>
          </cell>
          <cell r="P3398">
            <v>12</v>
          </cell>
          <cell r="Q3398">
            <v>1</v>
          </cell>
          <cell r="R3398">
            <v>2</v>
          </cell>
          <cell r="V3398">
            <v>1</v>
          </cell>
          <cell r="W3398">
            <v>5</v>
          </cell>
          <cell r="Y3398">
            <v>1</v>
          </cell>
          <cell r="Z3398">
            <v>650</v>
          </cell>
          <cell r="AA3398">
            <v>1</v>
          </cell>
        </row>
        <row r="3399">
          <cell r="I3399">
            <v>1239</v>
          </cell>
          <cell r="J3399">
            <v>27969.121337699999</v>
          </cell>
          <cell r="P3399">
            <v>5</v>
          </cell>
          <cell r="Q3399">
            <v>1</v>
          </cell>
          <cell r="R3399">
            <v>2</v>
          </cell>
          <cell r="V3399">
            <v>1</v>
          </cell>
          <cell r="W3399">
            <v>1</v>
          </cell>
          <cell r="Y3399">
            <v>1</v>
          </cell>
          <cell r="Z3399">
            <v>364</v>
          </cell>
          <cell r="AA3399">
            <v>0.75</v>
          </cell>
        </row>
        <row r="3400">
          <cell r="I3400">
            <v>1241</v>
          </cell>
          <cell r="J3400">
            <v>44376.459074600003</v>
          </cell>
          <cell r="P3400">
            <v>7</v>
          </cell>
          <cell r="Q3400">
            <v>1</v>
          </cell>
          <cell r="R3400">
            <v>2</v>
          </cell>
          <cell r="V3400">
            <v>1</v>
          </cell>
          <cell r="W3400">
            <v>5</v>
          </cell>
          <cell r="Y3400">
            <v>5</v>
          </cell>
          <cell r="Z3400">
            <v>31.2</v>
          </cell>
          <cell r="AA3400">
            <v>1</v>
          </cell>
        </row>
        <row r="3401">
          <cell r="I3401">
            <v>1267</v>
          </cell>
          <cell r="J3401">
            <v>20806.295043099999</v>
          </cell>
          <cell r="P3401">
            <v>1</v>
          </cell>
          <cell r="Q3401">
            <v>1</v>
          </cell>
          <cell r="R3401">
            <v>2</v>
          </cell>
          <cell r="V3401">
            <v>1</v>
          </cell>
          <cell r="W3401">
            <v>5</v>
          </cell>
          <cell r="Y3401">
            <v>5</v>
          </cell>
          <cell r="Z3401">
            <v>1014</v>
          </cell>
          <cell r="AA3401">
            <v>1</v>
          </cell>
        </row>
        <row r="3402">
          <cell r="I3402">
            <v>1270</v>
          </cell>
          <cell r="J3402">
            <v>29827.233460799998</v>
          </cell>
          <cell r="P3402">
            <v>9</v>
          </cell>
          <cell r="Q3402">
            <v>1</v>
          </cell>
          <cell r="R3402">
            <v>2</v>
          </cell>
          <cell r="V3402">
            <v>1</v>
          </cell>
          <cell r="W3402">
            <v>5</v>
          </cell>
          <cell r="Y3402">
            <v>1</v>
          </cell>
          <cell r="Z3402">
            <v>650</v>
          </cell>
          <cell r="AA3402">
            <v>1</v>
          </cell>
        </row>
        <row r="3403">
          <cell r="I3403">
            <v>1271</v>
          </cell>
          <cell r="J3403">
            <v>31999.113572900002</v>
          </cell>
          <cell r="P3403">
            <v>8</v>
          </cell>
          <cell r="Q3403">
            <v>1</v>
          </cell>
          <cell r="R3403">
            <v>2</v>
          </cell>
          <cell r="V3403">
            <v>1</v>
          </cell>
          <cell r="W3403">
            <v>1</v>
          </cell>
          <cell r="Y3403">
            <v>1</v>
          </cell>
          <cell r="Z3403">
            <v>364</v>
          </cell>
          <cell r="AA3403">
            <v>1</v>
          </cell>
        </row>
        <row r="3404">
          <cell r="I3404">
            <v>1276</v>
          </cell>
          <cell r="J3404">
            <v>28194.727898000001</v>
          </cell>
          <cell r="P3404">
            <v>8</v>
          </cell>
          <cell r="Q3404">
            <v>1</v>
          </cell>
          <cell r="R3404">
            <v>2</v>
          </cell>
          <cell r="V3404">
            <v>1</v>
          </cell>
          <cell r="W3404">
            <v>5</v>
          </cell>
          <cell r="Y3404">
            <v>1</v>
          </cell>
          <cell r="Z3404">
            <v>156</v>
          </cell>
          <cell r="AA3404">
            <v>1</v>
          </cell>
        </row>
        <row r="3405">
          <cell r="I3405">
            <v>1316</v>
          </cell>
          <cell r="J3405">
            <v>28060.1948452</v>
          </cell>
          <cell r="P3405">
            <v>7</v>
          </cell>
          <cell r="Q3405">
            <v>1</v>
          </cell>
          <cell r="R3405">
            <v>2</v>
          </cell>
          <cell r="V3405">
            <v>1</v>
          </cell>
          <cell r="W3405">
            <v>1</v>
          </cell>
          <cell r="Y3405">
            <v>1</v>
          </cell>
          <cell r="Z3405">
            <v>650</v>
          </cell>
          <cell r="AA3405">
            <v>0.75</v>
          </cell>
        </row>
        <row r="3406">
          <cell r="I3406">
            <v>1318</v>
          </cell>
          <cell r="J3406">
            <v>26026.433989900001</v>
          </cell>
          <cell r="P3406">
            <v>1</v>
          </cell>
          <cell r="Q3406">
            <v>1</v>
          </cell>
          <cell r="R3406">
            <v>2</v>
          </cell>
          <cell r="V3406">
            <v>1</v>
          </cell>
          <cell r="W3406">
            <v>5</v>
          </cell>
          <cell r="Y3406">
            <v>5</v>
          </cell>
          <cell r="Z3406">
            <v>364</v>
          </cell>
          <cell r="AA3406">
            <v>1</v>
          </cell>
        </row>
        <row r="3407">
          <cell r="I3407">
            <v>1343</v>
          </cell>
          <cell r="J3407">
            <v>38048.654780500001</v>
          </cell>
          <cell r="P3407">
            <v>13</v>
          </cell>
          <cell r="Q3407">
            <v>1</v>
          </cell>
          <cell r="R3407">
            <v>2</v>
          </cell>
          <cell r="V3407">
            <v>1</v>
          </cell>
          <cell r="W3407">
            <v>1</v>
          </cell>
          <cell r="Y3407">
            <v>1</v>
          </cell>
          <cell r="Z3407">
            <v>364</v>
          </cell>
          <cell r="AA3407">
            <v>1</v>
          </cell>
        </row>
        <row r="3408">
          <cell r="I3408">
            <v>1356</v>
          </cell>
          <cell r="J3408">
            <v>25955.156549700001</v>
          </cell>
          <cell r="P3408">
            <v>4</v>
          </cell>
          <cell r="Q3408">
            <v>1</v>
          </cell>
          <cell r="R3408">
            <v>2</v>
          </cell>
          <cell r="V3408">
            <v>1</v>
          </cell>
          <cell r="W3408">
            <v>1</v>
          </cell>
          <cell r="Y3408">
            <v>1</v>
          </cell>
          <cell r="Z3408">
            <v>650</v>
          </cell>
          <cell r="AA3408">
            <v>1</v>
          </cell>
        </row>
        <row r="3409">
          <cell r="I3409">
            <v>1357</v>
          </cell>
          <cell r="J3409">
            <v>22736.172511600002</v>
          </cell>
          <cell r="P3409">
            <v>8</v>
          </cell>
          <cell r="Q3409">
            <v>1</v>
          </cell>
          <cell r="R3409">
            <v>2</v>
          </cell>
          <cell r="V3409">
            <v>1</v>
          </cell>
          <cell r="W3409">
            <v>5</v>
          </cell>
          <cell r="Y3409">
            <v>5</v>
          </cell>
          <cell r="Z3409">
            <v>364</v>
          </cell>
          <cell r="AA3409">
            <v>1</v>
          </cell>
        </row>
        <row r="3410">
          <cell r="I3410">
            <v>1393</v>
          </cell>
          <cell r="J3410">
            <v>22845.658063499999</v>
          </cell>
          <cell r="P3410">
            <v>3</v>
          </cell>
          <cell r="Q3410">
            <v>1</v>
          </cell>
          <cell r="R3410">
            <v>2</v>
          </cell>
          <cell r="V3410">
            <v>1</v>
          </cell>
          <cell r="W3410">
            <v>5</v>
          </cell>
          <cell r="Y3410">
            <v>5</v>
          </cell>
          <cell r="Z3410">
            <v>364</v>
          </cell>
          <cell r="AA3410">
            <v>1</v>
          </cell>
        </row>
        <row r="3411">
          <cell r="I3411">
            <v>1395</v>
          </cell>
          <cell r="J3411">
            <v>30843.847768700001</v>
          </cell>
          <cell r="P3411">
            <v>4</v>
          </cell>
          <cell r="Q3411">
            <v>1</v>
          </cell>
          <cell r="R3411">
            <v>2</v>
          </cell>
          <cell r="V3411">
            <v>1</v>
          </cell>
          <cell r="W3411">
            <v>1</v>
          </cell>
          <cell r="Y3411">
            <v>1</v>
          </cell>
          <cell r="Z3411">
            <v>156</v>
          </cell>
          <cell r="AA3411">
            <v>1</v>
          </cell>
        </row>
        <row r="3412">
          <cell r="I3412">
            <v>1407</v>
          </cell>
          <cell r="J3412">
            <v>32187.3770568</v>
          </cell>
          <cell r="P3412">
            <v>4</v>
          </cell>
          <cell r="Q3412">
            <v>1</v>
          </cell>
          <cell r="R3412">
            <v>2</v>
          </cell>
          <cell r="V3412">
            <v>1</v>
          </cell>
          <cell r="W3412">
            <v>5</v>
          </cell>
          <cell r="Y3412">
            <v>5</v>
          </cell>
          <cell r="Z3412">
            <v>156</v>
          </cell>
          <cell r="AA3412">
            <v>0.75</v>
          </cell>
        </row>
        <row r="3413">
          <cell r="I3413">
            <v>1432</v>
          </cell>
          <cell r="J3413">
            <v>28333.537114800001</v>
          </cell>
          <cell r="P3413">
            <v>5</v>
          </cell>
          <cell r="Q3413">
            <v>1</v>
          </cell>
          <cell r="R3413">
            <v>2</v>
          </cell>
          <cell r="V3413">
            <v>1</v>
          </cell>
          <cell r="W3413">
            <v>1</v>
          </cell>
          <cell r="Y3413">
            <v>1</v>
          </cell>
          <cell r="Z3413">
            <v>364</v>
          </cell>
          <cell r="AA3413">
            <v>1</v>
          </cell>
        </row>
        <row r="3414">
          <cell r="I3414">
            <v>1435</v>
          </cell>
          <cell r="J3414">
            <v>36912.037514700001</v>
          </cell>
          <cell r="P3414">
            <v>11</v>
          </cell>
          <cell r="Q3414">
            <v>1</v>
          </cell>
          <cell r="R3414">
            <v>2</v>
          </cell>
          <cell r="V3414">
            <v>1</v>
          </cell>
          <cell r="W3414">
            <v>1</v>
          </cell>
          <cell r="Y3414">
            <v>1</v>
          </cell>
          <cell r="Z3414">
            <v>156</v>
          </cell>
          <cell r="AA3414">
            <v>1</v>
          </cell>
        </row>
        <row r="3415">
          <cell r="I3415">
            <v>1438</v>
          </cell>
          <cell r="J3415">
            <v>33310.826848199998</v>
          </cell>
          <cell r="P3415">
            <v>12</v>
          </cell>
          <cell r="Q3415">
            <v>1</v>
          </cell>
          <cell r="R3415">
            <v>2</v>
          </cell>
          <cell r="V3415">
            <v>1</v>
          </cell>
          <cell r="W3415">
            <v>5</v>
          </cell>
          <cell r="Y3415">
            <v>5</v>
          </cell>
          <cell r="Z3415">
            <v>364</v>
          </cell>
          <cell r="AA3415">
            <v>1</v>
          </cell>
        </row>
        <row r="3416">
          <cell r="I3416">
            <v>1445</v>
          </cell>
          <cell r="J3416">
            <v>28107.329489799999</v>
          </cell>
          <cell r="P3416">
            <v>3</v>
          </cell>
          <cell r="Q3416">
            <v>1</v>
          </cell>
          <cell r="R3416">
            <v>2</v>
          </cell>
          <cell r="V3416">
            <v>1</v>
          </cell>
          <cell r="W3416">
            <v>1</v>
          </cell>
          <cell r="Y3416">
            <v>1</v>
          </cell>
          <cell r="Z3416">
            <v>156</v>
          </cell>
          <cell r="AA3416">
            <v>1</v>
          </cell>
        </row>
        <row r="3417">
          <cell r="I3417">
            <v>1497</v>
          </cell>
          <cell r="J3417">
            <v>25955.156549700001</v>
          </cell>
          <cell r="P3417">
            <v>5</v>
          </cell>
          <cell r="Q3417">
            <v>1</v>
          </cell>
          <cell r="R3417">
            <v>2</v>
          </cell>
          <cell r="V3417">
            <v>1</v>
          </cell>
          <cell r="W3417">
            <v>1</v>
          </cell>
          <cell r="Y3417">
            <v>1</v>
          </cell>
          <cell r="Z3417">
            <v>156</v>
          </cell>
          <cell r="AA3417">
            <v>1</v>
          </cell>
        </row>
        <row r="3418">
          <cell r="I3418">
            <v>1499</v>
          </cell>
          <cell r="J3418">
            <v>27413.354076399999</v>
          </cell>
          <cell r="P3418">
            <v>3</v>
          </cell>
          <cell r="Q3418">
            <v>1</v>
          </cell>
          <cell r="R3418">
            <v>2</v>
          </cell>
          <cell r="V3418">
            <v>1</v>
          </cell>
          <cell r="W3418">
            <v>5</v>
          </cell>
          <cell r="Y3418">
            <v>5</v>
          </cell>
          <cell r="Z3418">
            <v>364</v>
          </cell>
          <cell r="AA3418">
            <v>1</v>
          </cell>
        </row>
        <row r="3419">
          <cell r="I3419">
            <v>1536</v>
          </cell>
          <cell r="J3419">
            <v>21186.3587745</v>
          </cell>
          <cell r="P3419">
            <v>5</v>
          </cell>
          <cell r="Q3419">
            <v>1</v>
          </cell>
          <cell r="R3419">
            <v>2</v>
          </cell>
          <cell r="V3419">
            <v>1</v>
          </cell>
          <cell r="W3419">
            <v>5</v>
          </cell>
          <cell r="Y3419">
            <v>8</v>
          </cell>
          <cell r="Z3419">
            <v>364</v>
          </cell>
          <cell r="AA3419">
            <v>1</v>
          </cell>
        </row>
        <row r="3420">
          <cell r="I3420">
            <v>1543</v>
          </cell>
          <cell r="J3420">
            <v>32639.771911100001</v>
          </cell>
          <cell r="P3420">
            <v>8</v>
          </cell>
          <cell r="Q3420">
            <v>1</v>
          </cell>
          <cell r="R3420">
            <v>2</v>
          </cell>
          <cell r="V3420">
            <v>1</v>
          </cell>
          <cell r="W3420">
            <v>5</v>
          </cell>
          <cell r="Y3420">
            <v>1</v>
          </cell>
          <cell r="Z3420">
            <v>364</v>
          </cell>
          <cell r="AA3420">
            <v>1</v>
          </cell>
        </row>
        <row r="3421">
          <cell r="I3421">
            <v>1544</v>
          </cell>
          <cell r="J3421">
            <v>37208.885719799997</v>
          </cell>
          <cell r="P3421">
            <v>5</v>
          </cell>
          <cell r="Q3421">
            <v>1</v>
          </cell>
          <cell r="R3421">
            <v>2</v>
          </cell>
          <cell r="V3421">
            <v>1</v>
          </cell>
          <cell r="W3421">
            <v>5</v>
          </cell>
          <cell r="Y3421">
            <v>5</v>
          </cell>
          <cell r="Z3421">
            <v>364</v>
          </cell>
          <cell r="AA3421">
            <v>1</v>
          </cell>
        </row>
        <row r="3422">
          <cell r="I3422">
            <v>1549</v>
          </cell>
          <cell r="J3422">
            <v>8236.7058142999995</v>
          </cell>
          <cell r="P3422">
            <v>6</v>
          </cell>
          <cell r="Q3422">
            <v>1</v>
          </cell>
          <cell r="R3422">
            <v>2</v>
          </cell>
          <cell r="V3422">
            <v>1</v>
          </cell>
          <cell r="W3422">
            <v>1</v>
          </cell>
          <cell r="Y3422">
            <v>1</v>
          </cell>
          <cell r="Z3422">
            <v>364</v>
          </cell>
          <cell r="AA3422">
            <v>1</v>
          </cell>
        </row>
        <row r="3423">
          <cell r="I3423">
            <v>1557</v>
          </cell>
          <cell r="J3423">
            <v>30825.343497000002</v>
          </cell>
          <cell r="P3423">
            <v>7</v>
          </cell>
          <cell r="Q3423">
            <v>1</v>
          </cell>
          <cell r="R3423">
            <v>2</v>
          </cell>
          <cell r="V3423">
            <v>1</v>
          </cell>
          <cell r="W3423">
            <v>1</v>
          </cell>
          <cell r="Y3423">
            <v>1</v>
          </cell>
          <cell r="Z3423">
            <v>650</v>
          </cell>
          <cell r="AA3423">
            <v>1</v>
          </cell>
        </row>
        <row r="3424">
          <cell r="I3424">
            <v>1578</v>
          </cell>
          <cell r="J3424">
            <v>30293.0647728</v>
          </cell>
          <cell r="P3424">
            <v>8</v>
          </cell>
          <cell r="Q3424">
            <v>1</v>
          </cell>
          <cell r="R3424">
            <v>2</v>
          </cell>
          <cell r="V3424">
            <v>1</v>
          </cell>
          <cell r="W3424">
            <v>5</v>
          </cell>
          <cell r="Y3424">
            <v>1</v>
          </cell>
          <cell r="Z3424">
            <v>156</v>
          </cell>
          <cell r="AA3424">
            <v>1</v>
          </cell>
        </row>
        <row r="3425">
          <cell r="I3425">
            <v>1584</v>
          </cell>
          <cell r="J3425">
            <v>36752.874409099997</v>
          </cell>
          <cell r="P3425">
            <v>7</v>
          </cell>
          <cell r="Q3425">
            <v>1</v>
          </cell>
          <cell r="R3425">
            <v>2</v>
          </cell>
          <cell r="V3425">
            <v>1</v>
          </cell>
          <cell r="W3425">
            <v>1</v>
          </cell>
          <cell r="Y3425">
            <v>1</v>
          </cell>
          <cell r="Z3425">
            <v>650</v>
          </cell>
          <cell r="AA3425">
            <v>1</v>
          </cell>
        </row>
        <row r="3426">
          <cell r="I3426">
            <v>1606</v>
          </cell>
          <cell r="J3426">
            <v>31513.4566767</v>
          </cell>
          <cell r="P3426">
            <v>5</v>
          </cell>
          <cell r="Q3426">
            <v>1</v>
          </cell>
          <cell r="R3426">
            <v>2</v>
          </cell>
          <cell r="V3426">
            <v>1</v>
          </cell>
          <cell r="W3426">
            <v>5</v>
          </cell>
          <cell r="Y3426">
            <v>2</v>
          </cell>
          <cell r="Z3426">
            <v>156</v>
          </cell>
          <cell r="AA3426">
            <v>1</v>
          </cell>
        </row>
        <row r="3427">
          <cell r="I3427">
            <v>1613</v>
          </cell>
          <cell r="J3427">
            <v>17489.417880199999</v>
          </cell>
          <cell r="P3427">
            <v>4</v>
          </cell>
          <cell r="Q3427">
            <v>1</v>
          </cell>
          <cell r="R3427">
            <v>2</v>
          </cell>
          <cell r="V3427">
            <v>1</v>
          </cell>
          <cell r="W3427">
            <v>5</v>
          </cell>
          <cell r="Y3427">
            <v>1</v>
          </cell>
          <cell r="Z3427">
            <v>650</v>
          </cell>
          <cell r="AA3427">
            <v>1</v>
          </cell>
        </row>
        <row r="3428">
          <cell r="I3428">
            <v>1655</v>
          </cell>
          <cell r="J3428">
            <v>21223.436619600001</v>
          </cell>
          <cell r="P3428">
            <v>10</v>
          </cell>
          <cell r="Q3428">
            <v>1</v>
          </cell>
          <cell r="R3428">
            <v>2</v>
          </cell>
          <cell r="V3428">
            <v>1</v>
          </cell>
          <cell r="W3428">
            <v>5</v>
          </cell>
          <cell r="Y3428">
            <v>1</v>
          </cell>
          <cell r="Z3428">
            <v>364</v>
          </cell>
          <cell r="AA3428">
            <v>0.75</v>
          </cell>
        </row>
        <row r="3429">
          <cell r="I3429">
            <v>1658</v>
          </cell>
          <cell r="J3429">
            <v>31056.683587200001</v>
          </cell>
          <cell r="P3429">
            <v>9</v>
          </cell>
          <cell r="Q3429">
            <v>1</v>
          </cell>
          <cell r="R3429">
            <v>2</v>
          </cell>
          <cell r="V3429">
            <v>1</v>
          </cell>
          <cell r="W3429">
            <v>5</v>
          </cell>
          <cell r="Y3429">
            <v>5</v>
          </cell>
          <cell r="Z3429">
            <v>156</v>
          </cell>
          <cell r="AA3429">
            <v>0.75</v>
          </cell>
        </row>
        <row r="3430">
          <cell r="I3430">
            <v>1668</v>
          </cell>
          <cell r="J3430">
            <v>19849.295414200002</v>
          </cell>
          <cell r="P3430">
            <v>5</v>
          </cell>
          <cell r="Q3430">
            <v>1</v>
          </cell>
          <cell r="R3430">
            <v>2</v>
          </cell>
          <cell r="V3430">
            <v>1</v>
          </cell>
          <cell r="W3430">
            <v>5</v>
          </cell>
          <cell r="Y3430">
            <v>1</v>
          </cell>
          <cell r="Z3430">
            <v>650</v>
          </cell>
          <cell r="AA3430">
            <v>1</v>
          </cell>
        </row>
        <row r="3431">
          <cell r="I3431">
            <v>1671</v>
          </cell>
          <cell r="J3431">
            <v>13299.2939687</v>
          </cell>
          <cell r="P3431">
            <v>12</v>
          </cell>
          <cell r="Q3431">
            <v>1</v>
          </cell>
          <cell r="R3431">
            <v>2</v>
          </cell>
          <cell r="V3431">
            <v>1</v>
          </cell>
          <cell r="W3431">
            <v>1</v>
          </cell>
          <cell r="Y3431">
            <v>1</v>
          </cell>
          <cell r="Z3431">
            <v>364</v>
          </cell>
          <cell r="AA3431">
            <v>1</v>
          </cell>
        </row>
        <row r="3432">
          <cell r="I3432">
            <v>1710</v>
          </cell>
          <cell r="J3432">
            <v>25670.943155600002</v>
          </cell>
          <cell r="P3432">
            <v>2</v>
          </cell>
          <cell r="Q3432">
            <v>1</v>
          </cell>
          <cell r="R3432">
            <v>2</v>
          </cell>
          <cell r="V3432">
            <v>1</v>
          </cell>
          <cell r="W3432">
            <v>1</v>
          </cell>
          <cell r="Y3432">
            <v>5</v>
          </cell>
          <cell r="Z3432">
            <v>364</v>
          </cell>
          <cell r="AA3432">
            <v>1</v>
          </cell>
        </row>
        <row r="3433">
          <cell r="I3433">
            <v>1714</v>
          </cell>
          <cell r="J3433">
            <v>31025.725401200001</v>
          </cell>
          <cell r="P3433">
            <v>11</v>
          </cell>
          <cell r="Q3433">
            <v>1</v>
          </cell>
          <cell r="R3433">
            <v>2</v>
          </cell>
          <cell r="V3433">
            <v>1</v>
          </cell>
          <cell r="W3433">
            <v>1</v>
          </cell>
          <cell r="Y3433">
            <v>1</v>
          </cell>
          <cell r="Z3433">
            <v>156</v>
          </cell>
          <cell r="AA3433">
            <v>1</v>
          </cell>
        </row>
        <row r="3434">
          <cell r="I3434">
            <v>1720</v>
          </cell>
          <cell r="J3434">
            <v>31999.113572900002</v>
          </cell>
          <cell r="P3434">
            <v>9</v>
          </cell>
          <cell r="Q3434">
            <v>1</v>
          </cell>
          <cell r="R3434">
            <v>2</v>
          </cell>
          <cell r="V3434">
            <v>1</v>
          </cell>
          <cell r="W3434">
            <v>5</v>
          </cell>
          <cell r="Y3434">
            <v>1</v>
          </cell>
          <cell r="Z3434">
            <v>156</v>
          </cell>
          <cell r="AA3434">
            <v>1</v>
          </cell>
        </row>
        <row r="3435">
          <cell r="I3435">
            <v>1726</v>
          </cell>
          <cell r="J3435">
            <v>12080.6479502</v>
          </cell>
          <cell r="P3435">
            <v>3</v>
          </cell>
          <cell r="Q3435">
            <v>1</v>
          </cell>
          <cell r="R3435">
            <v>2</v>
          </cell>
          <cell r="V3435">
            <v>1</v>
          </cell>
          <cell r="W3435">
            <v>5</v>
          </cell>
          <cell r="Y3435">
            <v>5</v>
          </cell>
          <cell r="Z3435">
            <v>156</v>
          </cell>
          <cell r="AA3435">
            <v>1</v>
          </cell>
        </row>
        <row r="3436">
          <cell r="I3436">
            <v>1729</v>
          </cell>
          <cell r="J3436">
            <v>37510.9910122</v>
          </cell>
          <cell r="P3436">
            <v>4</v>
          </cell>
          <cell r="Q3436">
            <v>1</v>
          </cell>
          <cell r="R3436">
            <v>2</v>
          </cell>
          <cell r="V3436">
            <v>0</v>
          </cell>
          <cell r="W3436">
            <v>99</v>
          </cell>
          <cell r="Y3436">
            <v>5</v>
          </cell>
          <cell r="Z3436">
            <v>156</v>
          </cell>
          <cell r="AA3436">
            <v>0</v>
          </cell>
        </row>
        <row r="3437">
          <cell r="I3437">
            <v>1731</v>
          </cell>
          <cell r="J3437">
            <v>34586.192738999998</v>
          </cell>
          <cell r="P3437">
            <v>9</v>
          </cell>
          <cell r="Q3437">
            <v>1</v>
          </cell>
          <cell r="R3437">
            <v>2</v>
          </cell>
          <cell r="V3437">
            <v>1</v>
          </cell>
          <cell r="W3437">
            <v>5</v>
          </cell>
          <cell r="Y3437">
            <v>5</v>
          </cell>
          <cell r="Z3437">
            <v>364</v>
          </cell>
          <cell r="AA3437">
            <v>1</v>
          </cell>
        </row>
        <row r="3438">
          <cell r="I3438">
            <v>1763</v>
          </cell>
          <cell r="J3438">
            <v>30185.844012000001</v>
          </cell>
          <cell r="P3438">
            <v>3</v>
          </cell>
          <cell r="Q3438">
            <v>1</v>
          </cell>
          <cell r="R3438">
            <v>2</v>
          </cell>
          <cell r="V3438">
            <v>1</v>
          </cell>
          <cell r="W3438">
            <v>5</v>
          </cell>
          <cell r="Y3438">
            <v>1</v>
          </cell>
          <cell r="Z3438">
            <v>364</v>
          </cell>
          <cell r="AA3438">
            <v>1</v>
          </cell>
        </row>
        <row r="3439">
          <cell r="I3439">
            <v>1777</v>
          </cell>
          <cell r="J3439">
            <v>5665.8754184999998</v>
          </cell>
          <cell r="P3439">
            <v>6</v>
          </cell>
          <cell r="Q3439">
            <v>1</v>
          </cell>
          <cell r="R3439">
            <v>2</v>
          </cell>
          <cell r="V3439">
            <v>0</v>
          </cell>
          <cell r="W3439">
            <v>99</v>
          </cell>
          <cell r="Y3439">
            <v>1</v>
          </cell>
          <cell r="Z3439">
            <v>156</v>
          </cell>
          <cell r="AA3439">
            <v>0</v>
          </cell>
        </row>
        <row r="3440">
          <cell r="I3440">
            <v>1778</v>
          </cell>
          <cell r="J3440">
            <v>36589.094794500001</v>
          </cell>
          <cell r="P3440">
            <v>9</v>
          </cell>
          <cell r="Q3440">
            <v>1</v>
          </cell>
          <cell r="R3440">
            <v>2</v>
          </cell>
          <cell r="V3440">
            <v>1</v>
          </cell>
          <cell r="W3440">
            <v>5</v>
          </cell>
          <cell r="Y3440">
            <v>1</v>
          </cell>
          <cell r="Z3440">
            <v>364</v>
          </cell>
          <cell r="AA3440">
            <v>1</v>
          </cell>
        </row>
        <row r="3441">
          <cell r="I3441">
            <v>1789</v>
          </cell>
          <cell r="J3441">
            <v>42408.439051499998</v>
          </cell>
          <cell r="P3441">
            <v>1</v>
          </cell>
          <cell r="Q3441">
            <v>1</v>
          </cell>
          <cell r="R3441">
            <v>2</v>
          </cell>
          <cell r="V3441">
            <v>0</v>
          </cell>
          <cell r="W3441">
            <v>99</v>
          </cell>
          <cell r="Y3441">
            <v>1</v>
          </cell>
          <cell r="Z3441">
            <v>156</v>
          </cell>
          <cell r="AA3441">
            <v>0</v>
          </cell>
        </row>
        <row r="3442">
          <cell r="I3442">
            <v>1829</v>
          </cell>
          <cell r="J3442">
            <v>21978.583467799999</v>
          </cell>
          <cell r="P3442">
            <v>1</v>
          </cell>
          <cell r="Q3442">
            <v>1</v>
          </cell>
          <cell r="R3442">
            <v>2</v>
          </cell>
          <cell r="V3442">
            <v>1</v>
          </cell>
          <cell r="W3442">
            <v>1</v>
          </cell>
          <cell r="Y3442">
            <v>1</v>
          </cell>
          <cell r="Z3442">
            <v>156</v>
          </cell>
          <cell r="AA3442">
            <v>0.75</v>
          </cell>
        </row>
        <row r="3443">
          <cell r="I3443">
            <v>1835</v>
          </cell>
          <cell r="J3443">
            <v>19917.486960800001</v>
          </cell>
          <cell r="P3443">
            <v>1</v>
          </cell>
          <cell r="Q3443">
            <v>1</v>
          </cell>
          <cell r="R3443">
            <v>2</v>
          </cell>
          <cell r="V3443">
            <v>1</v>
          </cell>
          <cell r="W3443">
            <v>1</v>
          </cell>
          <cell r="Y3443">
            <v>1</v>
          </cell>
          <cell r="Z3443">
            <v>31.2</v>
          </cell>
          <cell r="AA3443">
            <v>0.75</v>
          </cell>
        </row>
        <row r="3444">
          <cell r="I3444">
            <v>1839</v>
          </cell>
          <cell r="J3444">
            <v>26216.8436979</v>
          </cell>
          <cell r="P3444">
            <v>5</v>
          </cell>
          <cell r="Q3444">
            <v>1</v>
          </cell>
          <cell r="R3444">
            <v>2</v>
          </cell>
          <cell r="V3444">
            <v>1</v>
          </cell>
          <cell r="W3444">
            <v>5</v>
          </cell>
          <cell r="Y3444">
            <v>1</v>
          </cell>
          <cell r="Z3444">
            <v>156</v>
          </cell>
          <cell r="AA3444">
            <v>1</v>
          </cell>
        </row>
        <row r="3445">
          <cell r="I3445">
            <v>1843</v>
          </cell>
          <cell r="J3445">
            <v>22845.658063499999</v>
          </cell>
          <cell r="P3445">
            <v>5</v>
          </cell>
          <cell r="Q3445">
            <v>1</v>
          </cell>
          <cell r="R3445">
            <v>2</v>
          </cell>
          <cell r="V3445">
            <v>1</v>
          </cell>
          <cell r="W3445">
            <v>5</v>
          </cell>
          <cell r="Y3445">
            <v>5</v>
          </cell>
          <cell r="Z3445">
            <v>156</v>
          </cell>
          <cell r="AA3445">
            <v>1</v>
          </cell>
        </row>
        <row r="3446">
          <cell r="I3446">
            <v>1845</v>
          </cell>
          <cell r="J3446">
            <v>20008.089777599998</v>
          </cell>
          <cell r="P3446">
            <v>8</v>
          </cell>
          <cell r="Q3446">
            <v>1</v>
          </cell>
          <cell r="R3446">
            <v>2</v>
          </cell>
          <cell r="V3446">
            <v>1</v>
          </cell>
          <cell r="W3446">
            <v>5</v>
          </cell>
          <cell r="Y3446">
            <v>1</v>
          </cell>
          <cell r="Z3446">
            <v>364</v>
          </cell>
          <cell r="AA3446">
            <v>0.75</v>
          </cell>
        </row>
        <row r="3447">
          <cell r="I3447">
            <v>1852</v>
          </cell>
          <cell r="J3447">
            <v>8236.7058142999995</v>
          </cell>
          <cell r="P3447">
            <v>4</v>
          </cell>
          <cell r="Q3447">
            <v>1</v>
          </cell>
          <cell r="R3447">
            <v>2</v>
          </cell>
          <cell r="V3447">
            <v>1</v>
          </cell>
          <cell r="W3447">
            <v>1</v>
          </cell>
          <cell r="Y3447">
            <v>1</v>
          </cell>
          <cell r="Z3447">
            <v>364</v>
          </cell>
          <cell r="AA3447">
            <v>1</v>
          </cell>
        </row>
        <row r="3448">
          <cell r="I3448">
            <v>1890</v>
          </cell>
          <cell r="J3448">
            <v>27844.677780800001</v>
          </cell>
          <cell r="P3448">
            <v>7</v>
          </cell>
          <cell r="Q3448">
            <v>1</v>
          </cell>
          <cell r="R3448">
            <v>2</v>
          </cell>
          <cell r="V3448">
            <v>1</v>
          </cell>
          <cell r="W3448">
            <v>5</v>
          </cell>
          <cell r="Y3448">
            <v>5</v>
          </cell>
          <cell r="Z3448">
            <v>156</v>
          </cell>
          <cell r="AA3448">
            <v>1</v>
          </cell>
        </row>
        <row r="3449">
          <cell r="I3449">
            <v>1891</v>
          </cell>
          <cell r="J3449">
            <v>11185.7851391</v>
          </cell>
          <cell r="P3449">
            <v>3</v>
          </cell>
          <cell r="Q3449">
            <v>1</v>
          </cell>
          <cell r="R3449">
            <v>2</v>
          </cell>
          <cell r="V3449">
            <v>1</v>
          </cell>
          <cell r="W3449">
            <v>5</v>
          </cell>
          <cell r="Y3449">
            <v>3</v>
          </cell>
          <cell r="Z3449">
            <v>364</v>
          </cell>
          <cell r="AA3449">
            <v>1</v>
          </cell>
        </row>
        <row r="3450">
          <cell r="I3450">
            <v>1931</v>
          </cell>
          <cell r="J3450">
            <v>11923.730585699999</v>
          </cell>
          <cell r="P3450">
            <v>6</v>
          </cell>
          <cell r="Q3450">
            <v>1</v>
          </cell>
          <cell r="R3450">
            <v>2</v>
          </cell>
          <cell r="V3450">
            <v>1</v>
          </cell>
          <cell r="W3450">
            <v>5</v>
          </cell>
          <cell r="Y3450">
            <v>2</v>
          </cell>
          <cell r="Z3450">
            <v>364</v>
          </cell>
          <cell r="AA3450">
            <v>1</v>
          </cell>
        </row>
        <row r="3451">
          <cell r="I3451">
            <v>1957</v>
          </cell>
          <cell r="J3451">
            <v>26110.409694599999</v>
          </cell>
          <cell r="P3451">
            <v>6</v>
          </cell>
          <cell r="Q3451">
            <v>1</v>
          </cell>
          <cell r="R3451">
            <v>2</v>
          </cell>
          <cell r="V3451">
            <v>1</v>
          </cell>
          <cell r="W3451">
            <v>1</v>
          </cell>
          <cell r="Y3451">
            <v>1</v>
          </cell>
          <cell r="Z3451">
            <v>650</v>
          </cell>
          <cell r="AA3451">
            <v>1</v>
          </cell>
        </row>
        <row r="3452">
          <cell r="I3452">
            <v>1964</v>
          </cell>
          <cell r="J3452">
            <v>25946.930090999998</v>
          </cell>
          <cell r="P3452">
            <v>3</v>
          </cell>
          <cell r="Q3452">
            <v>1</v>
          </cell>
          <cell r="R3452">
            <v>2</v>
          </cell>
          <cell r="V3452">
            <v>1</v>
          </cell>
          <cell r="W3452">
            <v>1</v>
          </cell>
          <cell r="Y3452">
            <v>5</v>
          </cell>
          <cell r="Z3452">
            <v>156</v>
          </cell>
          <cell r="AA3452">
            <v>1</v>
          </cell>
        </row>
        <row r="3453">
          <cell r="I3453">
            <v>1967</v>
          </cell>
          <cell r="J3453">
            <v>22818.0009722</v>
          </cell>
          <cell r="P3453">
            <v>5</v>
          </cell>
          <cell r="Q3453">
            <v>1</v>
          </cell>
          <cell r="R3453">
            <v>2</v>
          </cell>
          <cell r="V3453">
            <v>1</v>
          </cell>
          <cell r="W3453">
            <v>5</v>
          </cell>
          <cell r="Y3453">
            <v>5</v>
          </cell>
          <cell r="Z3453">
            <v>364</v>
          </cell>
          <cell r="AA3453">
            <v>1</v>
          </cell>
        </row>
        <row r="3454">
          <cell r="I3454">
            <v>1971</v>
          </cell>
          <cell r="J3454">
            <v>21796.152658499999</v>
          </cell>
          <cell r="P3454">
            <v>10</v>
          </cell>
          <cell r="Q3454">
            <v>1</v>
          </cell>
          <cell r="R3454">
            <v>2</v>
          </cell>
          <cell r="V3454">
            <v>1</v>
          </cell>
          <cell r="W3454">
            <v>5</v>
          </cell>
          <cell r="Y3454">
            <v>2</v>
          </cell>
          <cell r="Z3454">
            <v>364</v>
          </cell>
          <cell r="AA3454">
            <v>1</v>
          </cell>
        </row>
        <row r="3455">
          <cell r="I3455">
            <v>1983</v>
          </cell>
          <cell r="J3455">
            <v>33936.339050100003</v>
          </cell>
          <cell r="P3455">
            <v>12</v>
          </cell>
          <cell r="Q3455">
            <v>1</v>
          </cell>
          <cell r="R3455">
            <v>2</v>
          </cell>
          <cell r="V3455">
            <v>1</v>
          </cell>
          <cell r="W3455">
            <v>1</v>
          </cell>
          <cell r="Y3455">
            <v>5</v>
          </cell>
          <cell r="Z3455">
            <v>156</v>
          </cell>
          <cell r="AA3455">
            <v>1</v>
          </cell>
        </row>
        <row r="3456">
          <cell r="I3456">
            <v>1988</v>
          </cell>
          <cell r="J3456">
            <v>26216.8436979</v>
          </cell>
          <cell r="P3456">
            <v>6</v>
          </cell>
          <cell r="Q3456">
            <v>1</v>
          </cell>
          <cell r="R3456">
            <v>2</v>
          </cell>
          <cell r="V3456">
            <v>1</v>
          </cell>
          <cell r="W3456">
            <v>5</v>
          </cell>
          <cell r="Y3456">
            <v>1</v>
          </cell>
          <cell r="Z3456">
            <v>650</v>
          </cell>
          <cell r="AA3456">
            <v>0.75</v>
          </cell>
        </row>
        <row r="3457">
          <cell r="I3457">
            <v>1989</v>
          </cell>
          <cell r="J3457">
            <v>26058.718748200001</v>
          </cell>
          <cell r="P3457">
            <v>1</v>
          </cell>
          <cell r="Q3457">
            <v>1</v>
          </cell>
          <cell r="R3457">
            <v>2</v>
          </cell>
          <cell r="V3457">
            <v>1</v>
          </cell>
          <cell r="W3457">
            <v>5</v>
          </cell>
          <cell r="Y3457">
            <v>5</v>
          </cell>
          <cell r="Z3457">
            <v>364</v>
          </cell>
          <cell r="AA3457">
            <v>1</v>
          </cell>
        </row>
        <row r="3458">
          <cell r="I3458">
            <v>1994</v>
          </cell>
          <cell r="J3458">
            <v>22464.6060282</v>
          </cell>
          <cell r="P3458">
            <v>7</v>
          </cell>
          <cell r="Q3458">
            <v>1</v>
          </cell>
          <cell r="R3458">
            <v>2</v>
          </cell>
          <cell r="V3458">
            <v>1</v>
          </cell>
          <cell r="W3458">
            <v>5</v>
          </cell>
          <cell r="Y3458">
            <v>1</v>
          </cell>
          <cell r="Z3458">
            <v>1014</v>
          </cell>
          <cell r="AA3458">
            <v>1</v>
          </cell>
        </row>
        <row r="3459">
          <cell r="I3459">
            <v>2022</v>
          </cell>
          <cell r="J3459">
            <v>26852.174357600001</v>
          </cell>
          <cell r="P3459">
            <v>6</v>
          </cell>
          <cell r="Q3459">
            <v>1</v>
          </cell>
          <cell r="R3459">
            <v>2</v>
          </cell>
          <cell r="V3459">
            <v>1</v>
          </cell>
          <cell r="W3459">
            <v>5</v>
          </cell>
          <cell r="Y3459">
            <v>5</v>
          </cell>
          <cell r="Z3459">
            <v>31.2</v>
          </cell>
          <cell r="AA3459">
            <v>1</v>
          </cell>
        </row>
        <row r="3460">
          <cell r="I3460">
            <v>2036</v>
          </cell>
          <cell r="J3460">
            <v>34330.987613899997</v>
          </cell>
          <cell r="P3460">
            <v>4</v>
          </cell>
          <cell r="Q3460">
            <v>1</v>
          </cell>
          <cell r="R3460">
            <v>2</v>
          </cell>
          <cell r="V3460">
            <v>1</v>
          </cell>
          <cell r="W3460">
            <v>1</v>
          </cell>
          <cell r="Y3460">
            <v>1</v>
          </cell>
          <cell r="Z3460">
            <v>31.2</v>
          </cell>
          <cell r="AA3460">
            <v>1</v>
          </cell>
        </row>
        <row r="3461">
          <cell r="I3461">
            <v>2070</v>
          </cell>
          <cell r="J3461">
            <v>29248.476332400001</v>
          </cell>
          <cell r="P3461">
            <v>8</v>
          </cell>
          <cell r="Q3461">
            <v>1</v>
          </cell>
          <cell r="R3461">
            <v>2</v>
          </cell>
          <cell r="V3461">
            <v>1</v>
          </cell>
          <cell r="W3461">
            <v>5</v>
          </cell>
          <cell r="Y3461">
            <v>1</v>
          </cell>
          <cell r="Z3461">
            <v>364</v>
          </cell>
          <cell r="AA3461">
            <v>1</v>
          </cell>
        </row>
        <row r="3462">
          <cell r="I3462">
            <v>2072</v>
          </cell>
          <cell r="J3462">
            <v>24455.926417999999</v>
          </cell>
          <cell r="P3462">
            <v>1</v>
          </cell>
          <cell r="Q3462">
            <v>1</v>
          </cell>
          <cell r="R3462">
            <v>2</v>
          </cell>
          <cell r="V3462">
            <v>1</v>
          </cell>
          <cell r="W3462">
            <v>1</v>
          </cell>
          <cell r="Y3462">
            <v>1</v>
          </cell>
          <cell r="Z3462">
            <v>156</v>
          </cell>
          <cell r="AA3462">
            <v>1</v>
          </cell>
        </row>
        <row r="3463">
          <cell r="I3463">
            <v>2082</v>
          </cell>
          <cell r="J3463">
            <v>26330.6011899</v>
          </cell>
          <cell r="P3463">
            <v>6</v>
          </cell>
          <cell r="Q3463">
            <v>1</v>
          </cell>
          <cell r="R3463">
            <v>2</v>
          </cell>
          <cell r="V3463">
            <v>1</v>
          </cell>
          <cell r="W3463">
            <v>1</v>
          </cell>
          <cell r="Y3463">
            <v>1</v>
          </cell>
          <cell r="Z3463">
            <v>156</v>
          </cell>
          <cell r="AA3463">
            <v>0.75</v>
          </cell>
        </row>
        <row r="3464">
          <cell r="I3464">
            <v>2169</v>
          </cell>
          <cell r="J3464">
            <v>15223.072037899999</v>
          </cell>
          <cell r="P3464">
            <v>1</v>
          </cell>
          <cell r="Q3464">
            <v>1</v>
          </cell>
          <cell r="R3464">
            <v>2</v>
          </cell>
          <cell r="V3464">
            <v>1</v>
          </cell>
          <cell r="W3464">
            <v>5</v>
          </cell>
          <cell r="Y3464">
            <v>3</v>
          </cell>
          <cell r="Z3464">
            <v>364</v>
          </cell>
          <cell r="AA3464">
            <v>1</v>
          </cell>
        </row>
        <row r="3465">
          <cell r="I3465">
            <v>2174</v>
          </cell>
          <cell r="J3465">
            <v>22742.4361599</v>
          </cell>
          <cell r="P3465">
            <v>7</v>
          </cell>
          <cell r="Q3465">
            <v>1</v>
          </cell>
          <cell r="R3465">
            <v>2</v>
          </cell>
          <cell r="V3465">
            <v>1</v>
          </cell>
          <cell r="W3465">
            <v>5</v>
          </cell>
          <cell r="Y3465">
            <v>5</v>
          </cell>
          <cell r="Z3465">
            <v>650</v>
          </cell>
          <cell r="AA3465">
            <v>1</v>
          </cell>
        </row>
        <row r="3466">
          <cell r="I3466">
            <v>2176</v>
          </cell>
          <cell r="J3466">
            <v>11921.692056100001</v>
          </cell>
          <cell r="P3466">
            <v>8</v>
          </cell>
          <cell r="Q3466">
            <v>1</v>
          </cell>
          <cell r="R3466">
            <v>2</v>
          </cell>
          <cell r="V3466">
            <v>1</v>
          </cell>
          <cell r="W3466">
            <v>5</v>
          </cell>
          <cell r="Y3466">
            <v>3</v>
          </cell>
          <cell r="Z3466">
            <v>156</v>
          </cell>
          <cell r="AA3466">
            <v>1</v>
          </cell>
        </row>
        <row r="3467">
          <cell r="I3467">
            <v>2185</v>
          </cell>
          <cell r="J3467">
            <v>36589.094794500001</v>
          </cell>
          <cell r="P3467">
            <v>7</v>
          </cell>
          <cell r="Q3467">
            <v>1</v>
          </cell>
          <cell r="R3467">
            <v>2</v>
          </cell>
          <cell r="V3467">
            <v>1</v>
          </cell>
          <cell r="W3467">
            <v>5</v>
          </cell>
          <cell r="Y3467">
            <v>1</v>
          </cell>
          <cell r="Z3467">
            <v>364</v>
          </cell>
          <cell r="AA3467">
            <v>1</v>
          </cell>
        </row>
        <row r="3468">
          <cell r="I3468">
            <v>2210</v>
          </cell>
          <cell r="J3468">
            <v>31498.272012500001</v>
          </cell>
          <cell r="P3468">
            <v>9</v>
          </cell>
          <cell r="Q3468">
            <v>1</v>
          </cell>
          <cell r="R3468">
            <v>2</v>
          </cell>
          <cell r="V3468">
            <v>1</v>
          </cell>
          <cell r="W3468">
            <v>5</v>
          </cell>
          <cell r="Y3468">
            <v>1</v>
          </cell>
          <cell r="Z3468">
            <v>364</v>
          </cell>
          <cell r="AA3468">
            <v>1</v>
          </cell>
        </row>
        <row r="3469">
          <cell r="I3469">
            <v>2213</v>
          </cell>
          <cell r="J3469">
            <v>29637.1076201</v>
          </cell>
          <cell r="P3469">
            <v>5</v>
          </cell>
          <cell r="Q3469">
            <v>1</v>
          </cell>
          <cell r="R3469">
            <v>2</v>
          </cell>
          <cell r="V3469">
            <v>1</v>
          </cell>
          <cell r="W3469">
            <v>5</v>
          </cell>
          <cell r="Y3469">
            <v>1</v>
          </cell>
          <cell r="Z3469">
            <v>156</v>
          </cell>
          <cell r="AA3469">
            <v>1</v>
          </cell>
        </row>
        <row r="3470">
          <cell r="I3470">
            <v>2253</v>
          </cell>
          <cell r="J3470">
            <v>11577.2876189</v>
          </cell>
          <cell r="P3470">
            <v>3</v>
          </cell>
          <cell r="Q3470">
            <v>1</v>
          </cell>
          <cell r="R3470">
            <v>2</v>
          </cell>
          <cell r="V3470">
            <v>1</v>
          </cell>
          <cell r="W3470">
            <v>5</v>
          </cell>
          <cell r="Y3470">
            <v>1</v>
          </cell>
          <cell r="Z3470">
            <v>650</v>
          </cell>
          <cell r="AA3470">
            <v>0.75</v>
          </cell>
        </row>
        <row r="3471">
          <cell r="I3471">
            <v>2254</v>
          </cell>
          <cell r="J3471">
            <v>37371.032071499998</v>
          </cell>
          <cell r="P3471">
            <v>1</v>
          </cell>
          <cell r="Q3471">
            <v>1</v>
          </cell>
          <cell r="R3471">
            <v>2</v>
          </cell>
          <cell r="V3471">
            <v>1</v>
          </cell>
          <cell r="W3471">
            <v>5</v>
          </cell>
          <cell r="Y3471">
            <v>1</v>
          </cell>
          <cell r="Z3471">
            <v>156</v>
          </cell>
          <cell r="AA3471">
            <v>0.25</v>
          </cell>
        </row>
        <row r="3472">
          <cell r="I3472">
            <v>2273</v>
          </cell>
          <cell r="J3472">
            <v>14540.7810634</v>
          </cell>
          <cell r="P3472">
            <v>5</v>
          </cell>
          <cell r="Q3472">
            <v>1</v>
          </cell>
          <cell r="R3472">
            <v>2</v>
          </cell>
          <cell r="V3472">
            <v>1</v>
          </cell>
          <cell r="W3472">
            <v>5</v>
          </cell>
          <cell r="Y3472">
            <v>3</v>
          </cell>
          <cell r="Z3472">
            <v>650</v>
          </cell>
          <cell r="AA3472">
            <v>1</v>
          </cell>
        </row>
        <row r="3473">
          <cell r="I3473">
            <v>2294</v>
          </cell>
          <cell r="J3473">
            <v>26711.663324900001</v>
          </cell>
          <cell r="P3473">
            <v>4</v>
          </cell>
          <cell r="Q3473">
            <v>1</v>
          </cell>
          <cell r="R3473">
            <v>2</v>
          </cell>
          <cell r="V3473">
            <v>1</v>
          </cell>
          <cell r="W3473">
            <v>5</v>
          </cell>
          <cell r="Y3473">
            <v>5</v>
          </cell>
          <cell r="Z3473">
            <v>364</v>
          </cell>
          <cell r="AA3473">
            <v>1</v>
          </cell>
        </row>
        <row r="3474">
          <cell r="I3474">
            <v>2312</v>
          </cell>
          <cell r="J3474">
            <v>22667.162244499999</v>
          </cell>
          <cell r="P3474">
            <v>13</v>
          </cell>
          <cell r="Q3474">
            <v>1</v>
          </cell>
          <cell r="R3474">
            <v>2</v>
          </cell>
          <cell r="V3474">
            <v>1</v>
          </cell>
          <cell r="W3474">
            <v>1</v>
          </cell>
          <cell r="Y3474">
            <v>1</v>
          </cell>
          <cell r="Z3474">
            <v>1014</v>
          </cell>
          <cell r="AA3474">
            <v>1</v>
          </cell>
        </row>
        <row r="3475">
          <cell r="I3475">
            <v>2319</v>
          </cell>
          <cell r="J3475">
            <v>22132.6167766</v>
          </cell>
          <cell r="P3475">
            <v>7</v>
          </cell>
          <cell r="Q3475">
            <v>1</v>
          </cell>
          <cell r="R3475">
            <v>2</v>
          </cell>
          <cell r="V3475">
            <v>1</v>
          </cell>
          <cell r="W3475">
            <v>5</v>
          </cell>
          <cell r="Y3475">
            <v>1</v>
          </cell>
          <cell r="Z3475">
            <v>156</v>
          </cell>
          <cell r="AA3475">
            <v>1</v>
          </cell>
        </row>
        <row r="3476">
          <cell r="I3476">
            <v>2323</v>
          </cell>
          <cell r="J3476">
            <v>22528.6342386</v>
          </cell>
          <cell r="P3476">
            <v>12</v>
          </cell>
          <cell r="Q3476">
            <v>1</v>
          </cell>
          <cell r="R3476">
            <v>2</v>
          </cell>
          <cell r="V3476">
            <v>1</v>
          </cell>
          <cell r="W3476">
            <v>5</v>
          </cell>
          <cell r="Y3476">
            <v>2</v>
          </cell>
          <cell r="Z3476">
            <v>650</v>
          </cell>
          <cell r="AA3476">
            <v>1</v>
          </cell>
        </row>
        <row r="3477">
          <cell r="I3477">
            <v>2331</v>
          </cell>
          <cell r="J3477">
            <v>35172.0560549</v>
          </cell>
          <cell r="P3477">
            <v>9</v>
          </cell>
          <cell r="Q3477">
            <v>1</v>
          </cell>
          <cell r="R3477">
            <v>2</v>
          </cell>
          <cell r="V3477">
            <v>1</v>
          </cell>
          <cell r="W3477">
            <v>5</v>
          </cell>
          <cell r="Y3477">
            <v>5</v>
          </cell>
          <cell r="Z3477">
            <v>364</v>
          </cell>
          <cell r="AA3477">
            <v>1</v>
          </cell>
        </row>
        <row r="3478">
          <cell r="I3478">
            <v>2344</v>
          </cell>
          <cell r="J3478">
            <v>48242.751844600003</v>
          </cell>
          <cell r="P3478">
            <v>3</v>
          </cell>
          <cell r="Q3478">
            <v>1</v>
          </cell>
          <cell r="R3478">
            <v>2</v>
          </cell>
          <cell r="V3478">
            <v>1</v>
          </cell>
          <cell r="W3478">
            <v>1</v>
          </cell>
          <cell r="Y3478">
            <v>1</v>
          </cell>
          <cell r="Z3478">
            <v>156</v>
          </cell>
          <cell r="AA3478">
            <v>1</v>
          </cell>
        </row>
        <row r="3479">
          <cell r="I3479">
            <v>2373</v>
          </cell>
          <cell r="J3479">
            <v>34255.562712999999</v>
          </cell>
          <cell r="P3479">
            <v>3</v>
          </cell>
          <cell r="Q3479">
            <v>1</v>
          </cell>
          <cell r="R3479">
            <v>2</v>
          </cell>
          <cell r="V3479">
            <v>1</v>
          </cell>
          <cell r="W3479">
            <v>5</v>
          </cell>
          <cell r="Y3479">
            <v>5</v>
          </cell>
          <cell r="Z3479">
            <v>364</v>
          </cell>
          <cell r="AA3479">
            <v>1</v>
          </cell>
        </row>
        <row r="3480">
          <cell r="I3480">
            <v>2385</v>
          </cell>
          <cell r="J3480">
            <v>37566.673953500002</v>
          </cell>
          <cell r="P3480">
            <v>4</v>
          </cell>
          <cell r="Q3480">
            <v>1</v>
          </cell>
          <cell r="R3480">
            <v>2</v>
          </cell>
          <cell r="V3480">
            <v>1</v>
          </cell>
          <cell r="W3480">
            <v>1</v>
          </cell>
          <cell r="Y3480">
            <v>1</v>
          </cell>
          <cell r="Z3480">
            <v>650</v>
          </cell>
          <cell r="AA3480">
            <v>1</v>
          </cell>
        </row>
        <row r="3481">
          <cell r="I3481">
            <v>2386</v>
          </cell>
          <cell r="J3481">
            <v>35801.180237499997</v>
          </cell>
          <cell r="P3481">
            <v>8</v>
          </cell>
          <cell r="Q3481">
            <v>1</v>
          </cell>
          <cell r="R3481">
            <v>2</v>
          </cell>
          <cell r="V3481">
            <v>1</v>
          </cell>
          <cell r="W3481">
            <v>5</v>
          </cell>
          <cell r="Y3481">
            <v>5</v>
          </cell>
          <cell r="Z3481">
            <v>156</v>
          </cell>
          <cell r="AA3481">
            <v>1</v>
          </cell>
        </row>
        <row r="3482">
          <cell r="I3482">
            <v>2401</v>
          </cell>
          <cell r="J3482">
            <v>5315.3970073</v>
          </cell>
          <cell r="P3482">
            <v>1</v>
          </cell>
          <cell r="Q3482">
            <v>1</v>
          </cell>
          <cell r="R3482">
            <v>2</v>
          </cell>
          <cell r="V3482">
            <v>1</v>
          </cell>
          <cell r="W3482">
            <v>5</v>
          </cell>
          <cell r="Y3482">
            <v>1</v>
          </cell>
          <cell r="Z3482">
            <v>156</v>
          </cell>
          <cell r="AA3482">
            <v>1</v>
          </cell>
        </row>
        <row r="3483">
          <cell r="I3483">
            <v>2405</v>
          </cell>
          <cell r="J3483">
            <v>37430.229695200003</v>
          </cell>
          <cell r="P3483">
            <v>1</v>
          </cell>
          <cell r="Q3483">
            <v>1</v>
          </cell>
          <cell r="R3483">
            <v>2</v>
          </cell>
          <cell r="V3483">
            <v>1</v>
          </cell>
          <cell r="W3483">
            <v>5</v>
          </cell>
          <cell r="Y3483">
            <v>3</v>
          </cell>
          <cell r="Z3483">
            <v>364</v>
          </cell>
          <cell r="AA3483">
            <v>1</v>
          </cell>
        </row>
        <row r="3484">
          <cell r="I3484">
            <v>2429</v>
          </cell>
          <cell r="J3484">
            <v>33310.826848199998</v>
          </cell>
          <cell r="P3484">
            <v>8</v>
          </cell>
          <cell r="Q3484">
            <v>1</v>
          </cell>
          <cell r="R3484">
            <v>2</v>
          </cell>
          <cell r="V3484">
            <v>1</v>
          </cell>
          <cell r="W3484">
            <v>5</v>
          </cell>
          <cell r="Y3484">
            <v>5</v>
          </cell>
          <cell r="Z3484">
            <v>156</v>
          </cell>
          <cell r="AA3484">
            <v>1</v>
          </cell>
        </row>
        <row r="3485">
          <cell r="I3485">
            <v>2445</v>
          </cell>
          <cell r="J3485">
            <v>21344.701109900001</v>
          </cell>
          <cell r="P3485">
            <v>7</v>
          </cell>
          <cell r="Q3485">
            <v>1</v>
          </cell>
          <cell r="R3485">
            <v>2</v>
          </cell>
          <cell r="V3485">
            <v>1</v>
          </cell>
          <cell r="W3485">
            <v>5</v>
          </cell>
          <cell r="Y3485">
            <v>5</v>
          </cell>
          <cell r="Z3485">
            <v>650</v>
          </cell>
          <cell r="AA3485">
            <v>1</v>
          </cell>
        </row>
        <row r="3486">
          <cell r="I3486">
            <v>2500</v>
          </cell>
          <cell r="J3486">
            <v>23695.616394199998</v>
          </cell>
          <cell r="P3486">
            <v>1</v>
          </cell>
          <cell r="Q3486">
            <v>1</v>
          </cell>
          <cell r="R3486">
            <v>2</v>
          </cell>
          <cell r="V3486">
            <v>1</v>
          </cell>
          <cell r="W3486">
            <v>5</v>
          </cell>
          <cell r="Y3486">
            <v>1</v>
          </cell>
          <cell r="Z3486">
            <v>156</v>
          </cell>
          <cell r="AA3486">
            <v>1</v>
          </cell>
        </row>
        <row r="3487">
          <cell r="I3487">
            <v>2513</v>
          </cell>
          <cell r="J3487">
            <v>19968.5386918</v>
          </cell>
          <cell r="P3487">
            <v>9</v>
          </cell>
          <cell r="Q3487">
            <v>1</v>
          </cell>
          <cell r="R3487">
            <v>2</v>
          </cell>
          <cell r="V3487">
            <v>1</v>
          </cell>
          <cell r="W3487">
            <v>1</v>
          </cell>
          <cell r="Y3487">
            <v>1</v>
          </cell>
          <cell r="Z3487">
            <v>156</v>
          </cell>
          <cell r="AA3487">
            <v>1</v>
          </cell>
        </row>
        <row r="3488">
          <cell r="I3488">
            <v>2529</v>
          </cell>
          <cell r="J3488">
            <v>26007.697352399999</v>
          </cell>
          <cell r="P3488">
            <v>3</v>
          </cell>
          <cell r="Q3488">
            <v>1</v>
          </cell>
          <cell r="R3488">
            <v>2</v>
          </cell>
          <cell r="V3488">
            <v>1</v>
          </cell>
          <cell r="W3488">
            <v>1</v>
          </cell>
          <cell r="Y3488">
            <v>1</v>
          </cell>
          <cell r="Z3488">
            <v>156</v>
          </cell>
          <cell r="AA3488">
            <v>1</v>
          </cell>
        </row>
        <row r="3489">
          <cell r="I3489">
            <v>2540</v>
          </cell>
          <cell r="J3489">
            <v>36752.874409099997</v>
          </cell>
          <cell r="P3489">
            <v>10</v>
          </cell>
          <cell r="Q3489">
            <v>1</v>
          </cell>
          <cell r="R3489">
            <v>2</v>
          </cell>
          <cell r="V3489">
            <v>1</v>
          </cell>
          <cell r="W3489">
            <v>5</v>
          </cell>
          <cell r="Y3489">
            <v>5</v>
          </cell>
          <cell r="Z3489">
            <v>156</v>
          </cell>
          <cell r="AA3489">
            <v>1</v>
          </cell>
        </row>
        <row r="3490">
          <cell r="I3490">
            <v>2544</v>
          </cell>
          <cell r="J3490">
            <v>25955.156549700001</v>
          </cell>
          <cell r="P3490">
            <v>2</v>
          </cell>
          <cell r="Q3490">
            <v>1</v>
          </cell>
          <cell r="R3490">
            <v>2</v>
          </cell>
          <cell r="V3490">
            <v>1</v>
          </cell>
          <cell r="W3490">
            <v>1</v>
          </cell>
          <cell r="Y3490">
            <v>1</v>
          </cell>
          <cell r="Z3490">
            <v>364</v>
          </cell>
          <cell r="AA3490">
            <v>1</v>
          </cell>
        </row>
        <row r="3491">
          <cell r="I3491">
            <v>2558</v>
          </cell>
          <cell r="J3491">
            <v>14540.7810634</v>
          </cell>
          <cell r="P3491">
            <v>5</v>
          </cell>
          <cell r="Q3491">
            <v>1</v>
          </cell>
          <cell r="R3491">
            <v>2</v>
          </cell>
          <cell r="V3491">
            <v>1</v>
          </cell>
          <cell r="W3491">
            <v>5</v>
          </cell>
          <cell r="Y3491">
            <v>3</v>
          </cell>
          <cell r="Z3491">
            <v>156</v>
          </cell>
          <cell r="AA3491">
            <v>1</v>
          </cell>
        </row>
        <row r="3492">
          <cell r="I3492">
            <v>2568</v>
          </cell>
          <cell r="J3492">
            <v>21263.115349200001</v>
          </cell>
          <cell r="P3492">
            <v>9</v>
          </cell>
          <cell r="Q3492">
            <v>1</v>
          </cell>
          <cell r="R3492">
            <v>2</v>
          </cell>
          <cell r="V3492">
            <v>1</v>
          </cell>
          <cell r="W3492">
            <v>5</v>
          </cell>
          <cell r="Y3492">
            <v>1</v>
          </cell>
          <cell r="Z3492">
            <v>364</v>
          </cell>
          <cell r="AA3492">
            <v>1</v>
          </cell>
        </row>
        <row r="3493">
          <cell r="I3493">
            <v>2580</v>
          </cell>
          <cell r="J3493">
            <v>27110.420244000001</v>
          </cell>
          <cell r="P3493">
            <v>5</v>
          </cell>
          <cell r="Q3493">
            <v>1</v>
          </cell>
          <cell r="R3493">
            <v>2</v>
          </cell>
          <cell r="V3493">
            <v>1</v>
          </cell>
          <cell r="W3493">
            <v>1</v>
          </cell>
          <cell r="Y3493">
            <v>1</v>
          </cell>
          <cell r="Z3493">
            <v>364</v>
          </cell>
          <cell r="AA3493">
            <v>1</v>
          </cell>
        </row>
        <row r="3494">
          <cell r="I3494">
            <v>2587</v>
          </cell>
          <cell r="J3494">
            <v>13299.2939687</v>
          </cell>
          <cell r="P3494">
            <v>1</v>
          </cell>
          <cell r="Q3494">
            <v>1</v>
          </cell>
          <cell r="R3494">
            <v>2</v>
          </cell>
          <cell r="V3494">
            <v>1</v>
          </cell>
          <cell r="W3494">
            <v>1</v>
          </cell>
          <cell r="Y3494">
            <v>1</v>
          </cell>
          <cell r="Z3494">
            <v>650</v>
          </cell>
          <cell r="AA3494">
            <v>1</v>
          </cell>
        </row>
        <row r="3495">
          <cell r="I3495">
            <v>2598</v>
          </cell>
          <cell r="J3495">
            <v>20537.7278816</v>
          </cell>
          <cell r="P3495">
            <v>13</v>
          </cell>
          <cell r="Q3495">
            <v>1</v>
          </cell>
          <cell r="R3495">
            <v>2</v>
          </cell>
          <cell r="V3495">
            <v>1</v>
          </cell>
          <cell r="W3495">
            <v>5</v>
          </cell>
          <cell r="Y3495">
            <v>1</v>
          </cell>
          <cell r="Z3495">
            <v>650</v>
          </cell>
          <cell r="AA3495">
            <v>1</v>
          </cell>
        </row>
        <row r="3496">
          <cell r="I3496">
            <v>2599</v>
          </cell>
          <cell r="J3496">
            <v>24134.4241052</v>
          </cell>
          <cell r="P3496">
            <v>9</v>
          </cell>
          <cell r="Q3496">
            <v>1</v>
          </cell>
          <cell r="R3496">
            <v>2</v>
          </cell>
          <cell r="V3496">
            <v>1</v>
          </cell>
          <cell r="W3496">
            <v>5</v>
          </cell>
          <cell r="Y3496">
            <v>2</v>
          </cell>
          <cell r="Z3496">
            <v>1014</v>
          </cell>
          <cell r="AA3496">
            <v>0.75</v>
          </cell>
        </row>
        <row r="3497">
          <cell r="I3497">
            <v>2601</v>
          </cell>
          <cell r="J3497">
            <v>22831.147039700001</v>
          </cell>
          <cell r="P3497">
            <v>8</v>
          </cell>
          <cell r="Q3497">
            <v>1</v>
          </cell>
          <cell r="R3497">
            <v>2</v>
          </cell>
          <cell r="V3497">
            <v>1</v>
          </cell>
          <cell r="W3497">
            <v>5</v>
          </cell>
          <cell r="Y3497">
            <v>5</v>
          </cell>
          <cell r="Z3497">
            <v>650</v>
          </cell>
          <cell r="AA3497">
            <v>0.75</v>
          </cell>
        </row>
        <row r="3498">
          <cell r="I3498">
            <v>2614</v>
          </cell>
          <cell r="J3498">
            <v>26362.7426122</v>
          </cell>
          <cell r="P3498">
            <v>5</v>
          </cell>
          <cell r="Q3498">
            <v>1</v>
          </cell>
          <cell r="R3498">
            <v>2</v>
          </cell>
          <cell r="V3498">
            <v>1</v>
          </cell>
          <cell r="W3498">
            <v>5</v>
          </cell>
          <cell r="Y3498">
            <v>5</v>
          </cell>
          <cell r="Z3498">
            <v>650</v>
          </cell>
          <cell r="AA3498">
            <v>1</v>
          </cell>
        </row>
        <row r="3499">
          <cell r="I3499">
            <v>2634</v>
          </cell>
          <cell r="J3499">
            <v>25355.7065711</v>
          </cell>
          <cell r="P3499">
            <v>10</v>
          </cell>
          <cell r="Q3499">
            <v>1</v>
          </cell>
          <cell r="R3499">
            <v>2</v>
          </cell>
          <cell r="V3499">
            <v>1</v>
          </cell>
          <cell r="W3499">
            <v>5</v>
          </cell>
          <cell r="Y3499">
            <v>3</v>
          </cell>
          <cell r="Z3499">
            <v>156</v>
          </cell>
          <cell r="AA3499">
            <v>0.75</v>
          </cell>
        </row>
        <row r="3500">
          <cell r="I3500">
            <v>2648</v>
          </cell>
          <cell r="J3500">
            <v>24411.019366500001</v>
          </cell>
          <cell r="P3500">
            <v>5</v>
          </cell>
          <cell r="Q3500">
            <v>1</v>
          </cell>
          <cell r="R3500">
            <v>2</v>
          </cell>
          <cell r="V3500">
            <v>1</v>
          </cell>
          <cell r="W3500">
            <v>5</v>
          </cell>
          <cell r="Y3500">
            <v>3</v>
          </cell>
          <cell r="Z3500">
            <v>156</v>
          </cell>
          <cell r="AA3500">
            <v>1</v>
          </cell>
        </row>
        <row r="3501">
          <cell r="I3501">
            <v>2658</v>
          </cell>
          <cell r="J3501">
            <v>21344.701109900001</v>
          </cell>
          <cell r="P3501">
            <v>5</v>
          </cell>
          <cell r="Q3501">
            <v>1</v>
          </cell>
          <cell r="R3501">
            <v>2</v>
          </cell>
          <cell r="V3501">
            <v>1</v>
          </cell>
          <cell r="W3501">
            <v>1</v>
          </cell>
          <cell r="Y3501">
            <v>1</v>
          </cell>
          <cell r="Z3501">
            <v>364</v>
          </cell>
          <cell r="AA3501">
            <v>0.75</v>
          </cell>
        </row>
        <row r="3502">
          <cell r="I3502">
            <v>2660</v>
          </cell>
          <cell r="J3502">
            <v>36271.482721799999</v>
          </cell>
          <cell r="P3502">
            <v>10</v>
          </cell>
          <cell r="Q3502">
            <v>1</v>
          </cell>
          <cell r="R3502">
            <v>2</v>
          </cell>
          <cell r="V3502">
            <v>1</v>
          </cell>
          <cell r="W3502">
            <v>5</v>
          </cell>
          <cell r="Y3502">
            <v>5</v>
          </cell>
          <cell r="Z3502">
            <v>31.2</v>
          </cell>
          <cell r="AA3502">
            <v>1</v>
          </cell>
        </row>
        <row r="3503">
          <cell r="I3503">
            <v>2692</v>
          </cell>
          <cell r="J3503">
            <v>22675.315140800001</v>
          </cell>
          <cell r="P3503">
            <v>8</v>
          </cell>
          <cell r="Q3503">
            <v>1</v>
          </cell>
          <cell r="R3503">
            <v>2</v>
          </cell>
          <cell r="V3503">
            <v>1</v>
          </cell>
          <cell r="W3503">
            <v>1</v>
          </cell>
          <cell r="Y3503">
            <v>1</v>
          </cell>
          <cell r="Z3503">
            <v>156</v>
          </cell>
          <cell r="AA3503">
            <v>0.75</v>
          </cell>
        </row>
        <row r="3504">
          <cell r="I3504">
            <v>2698</v>
          </cell>
          <cell r="J3504">
            <v>6998.1578111999997</v>
          </cell>
          <cell r="P3504">
            <v>3</v>
          </cell>
          <cell r="Q3504">
            <v>1</v>
          </cell>
          <cell r="R3504">
            <v>2</v>
          </cell>
          <cell r="V3504">
            <v>1</v>
          </cell>
          <cell r="W3504">
            <v>1</v>
          </cell>
          <cell r="Y3504">
            <v>1</v>
          </cell>
          <cell r="Z3504">
            <v>364</v>
          </cell>
          <cell r="AA3504">
            <v>1</v>
          </cell>
        </row>
        <row r="3505">
          <cell r="I3505">
            <v>2701</v>
          </cell>
          <cell r="J3505">
            <v>33244.850934299997</v>
          </cell>
          <cell r="P3505">
            <v>4</v>
          </cell>
          <cell r="Q3505">
            <v>1</v>
          </cell>
          <cell r="R3505">
            <v>2</v>
          </cell>
          <cell r="V3505">
            <v>1</v>
          </cell>
          <cell r="W3505">
            <v>5</v>
          </cell>
          <cell r="Y3505">
            <v>1</v>
          </cell>
          <cell r="Z3505">
            <v>364</v>
          </cell>
          <cell r="AA3505">
            <v>0.25</v>
          </cell>
        </row>
        <row r="3506">
          <cell r="I3506">
            <v>2746</v>
          </cell>
          <cell r="J3506">
            <v>44725.326653900003</v>
          </cell>
          <cell r="P3506">
            <v>3</v>
          </cell>
          <cell r="Q3506">
            <v>1</v>
          </cell>
          <cell r="R3506">
            <v>2</v>
          </cell>
          <cell r="V3506">
            <v>1</v>
          </cell>
          <cell r="W3506">
            <v>1</v>
          </cell>
          <cell r="Y3506">
            <v>1</v>
          </cell>
          <cell r="Z3506">
            <v>156</v>
          </cell>
          <cell r="AA3506">
            <v>0.25</v>
          </cell>
        </row>
        <row r="3507">
          <cell r="I3507">
            <v>2755</v>
          </cell>
          <cell r="J3507">
            <v>31646.770981099999</v>
          </cell>
          <cell r="P3507">
            <v>3</v>
          </cell>
          <cell r="Q3507">
            <v>1</v>
          </cell>
          <cell r="R3507">
            <v>2</v>
          </cell>
          <cell r="V3507">
            <v>1</v>
          </cell>
          <cell r="W3507">
            <v>1</v>
          </cell>
          <cell r="Y3507">
            <v>1</v>
          </cell>
          <cell r="Z3507">
            <v>31.2</v>
          </cell>
          <cell r="AA3507">
            <v>0.75</v>
          </cell>
        </row>
        <row r="3508">
          <cell r="I3508">
            <v>2762</v>
          </cell>
          <cell r="J3508">
            <v>13303.094469</v>
          </cell>
          <cell r="P3508">
            <v>2</v>
          </cell>
          <cell r="Q3508">
            <v>1</v>
          </cell>
          <cell r="R3508">
            <v>2</v>
          </cell>
          <cell r="V3508">
            <v>1</v>
          </cell>
          <cell r="W3508">
            <v>5</v>
          </cell>
          <cell r="Y3508">
            <v>3</v>
          </cell>
          <cell r="Z3508">
            <v>156</v>
          </cell>
          <cell r="AA3508">
            <v>1</v>
          </cell>
        </row>
        <row r="3509">
          <cell r="I3509">
            <v>2765</v>
          </cell>
          <cell r="J3509">
            <v>52419.2848209</v>
          </cell>
          <cell r="P3509">
            <v>2</v>
          </cell>
          <cell r="Q3509">
            <v>1</v>
          </cell>
          <cell r="R3509">
            <v>2</v>
          </cell>
          <cell r="V3509">
            <v>1</v>
          </cell>
          <cell r="W3509">
            <v>5</v>
          </cell>
          <cell r="Y3509">
            <v>3</v>
          </cell>
          <cell r="Z3509">
            <v>156</v>
          </cell>
          <cell r="AA3509">
            <v>1</v>
          </cell>
        </row>
        <row r="3510">
          <cell r="I3510">
            <v>2774</v>
          </cell>
          <cell r="J3510">
            <v>26850.525358999999</v>
          </cell>
          <cell r="P3510">
            <v>10</v>
          </cell>
          <cell r="Q3510">
            <v>1</v>
          </cell>
          <cell r="R3510">
            <v>2</v>
          </cell>
          <cell r="V3510">
            <v>1</v>
          </cell>
          <cell r="W3510">
            <v>5</v>
          </cell>
          <cell r="Y3510">
            <v>2</v>
          </cell>
          <cell r="Z3510">
            <v>364</v>
          </cell>
          <cell r="AA3510">
            <v>1</v>
          </cell>
        </row>
        <row r="3511">
          <cell r="I3511">
            <v>2785</v>
          </cell>
          <cell r="J3511">
            <v>28333.537114800001</v>
          </cell>
          <cell r="P3511">
            <v>12</v>
          </cell>
          <cell r="Q3511">
            <v>1</v>
          </cell>
          <cell r="R3511">
            <v>2</v>
          </cell>
          <cell r="V3511">
            <v>1</v>
          </cell>
          <cell r="W3511">
            <v>1</v>
          </cell>
          <cell r="Y3511">
            <v>1</v>
          </cell>
          <cell r="Z3511">
            <v>31.2</v>
          </cell>
          <cell r="AA3511">
            <v>1</v>
          </cell>
        </row>
        <row r="3512">
          <cell r="I3512">
            <v>2821</v>
          </cell>
          <cell r="J3512">
            <v>15072.533164500001</v>
          </cell>
          <cell r="P3512">
            <v>1</v>
          </cell>
          <cell r="Q3512">
            <v>1</v>
          </cell>
          <cell r="R3512">
            <v>2</v>
          </cell>
          <cell r="V3512">
            <v>1</v>
          </cell>
          <cell r="W3512">
            <v>1</v>
          </cell>
          <cell r="Y3512">
            <v>1</v>
          </cell>
          <cell r="Z3512">
            <v>156</v>
          </cell>
          <cell r="AA3512">
            <v>0.75</v>
          </cell>
        </row>
        <row r="3513">
          <cell r="I3513">
            <v>2865</v>
          </cell>
          <cell r="J3513">
            <v>23482.417360899999</v>
          </cell>
          <cell r="P3513">
            <v>9</v>
          </cell>
          <cell r="Q3513">
            <v>1</v>
          </cell>
          <cell r="R3513">
            <v>2</v>
          </cell>
          <cell r="V3513">
            <v>1</v>
          </cell>
          <cell r="W3513">
            <v>1</v>
          </cell>
          <cell r="Y3513">
            <v>5</v>
          </cell>
          <cell r="Z3513">
            <v>364</v>
          </cell>
          <cell r="AA3513">
            <v>1</v>
          </cell>
        </row>
        <row r="3514">
          <cell r="I3514">
            <v>2869</v>
          </cell>
          <cell r="J3514">
            <v>29248.476332400001</v>
          </cell>
          <cell r="P3514">
            <v>7</v>
          </cell>
          <cell r="Q3514">
            <v>1</v>
          </cell>
          <cell r="R3514">
            <v>2</v>
          </cell>
          <cell r="V3514">
            <v>1</v>
          </cell>
          <cell r="W3514">
            <v>5</v>
          </cell>
          <cell r="Y3514">
            <v>1</v>
          </cell>
          <cell r="Z3514">
            <v>650</v>
          </cell>
          <cell r="AA3514">
            <v>1</v>
          </cell>
        </row>
        <row r="3515">
          <cell r="I3515">
            <v>2891</v>
          </cell>
          <cell r="J3515">
            <v>30514.870181499999</v>
          </cell>
          <cell r="P3515">
            <v>6</v>
          </cell>
          <cell r="Q3515">
            <v>1</v>
          </cell>
          <cell r="R3515">
            <v>2</v>
          </cell>
          <cell r="V3515">
            <v>1</v>
          </cell>
          <cell r="W3515">
            <v>5</v>
          </cell>
          <cell r="Y3515">
            <v>5</v>
          </cell>
          <cell r="Z3515">
            <v>31.2</v>
          </cell>
          <cell r="AA3515">
            <v>1</v>
          </cell>
        </row>
        <row r="3516">
          <cell r="I3516">
            <v>2925</v>
          </cell>
          <cell r="J3516">
            <v>15728.659607600001</v>
          </cell>
          <cell r="P3516">
            <v>5</v>
          </cell>
          <cell r="Q3516">
            <v>1</v>
          </cell>
          <cell r="R3516">
            <v>2</v>
          </cell>
          <cell r="V3516">
            <v>1</v>
          </cell>
          <cell r="W3516">
            <v>5</v>
          </cell>
          <cell r="Y3516">
            <v>5</v>
          </cell>
          <cell r="Z3516">
            <v>31.2</v>
          </cell>
          <cell r="AA3516">
            <v>1</v>
          </cell>
        </row>
        <row r="3517">
          <cell r="I3517">
            <v>2941</v>
          </cell>
          <cell r="J3517">
            <v>23520.9745301</v>
          </cell>
          <cell r="P3517">
            <v>5</v>
          </cell>
          <cell r="Q3517">
            <v>1</v>
          </cell>
          <cell r="R3517">
            <v>2</v>
          </cell>
          <cell r="V3517">
            <v>1</v>
          </cell>
          <cell r="W3517">
            <v>5</v>
          </cell>
          <cell r="Y3517">
            <v>5</v>
          </cell>
          <cell r="Z3517">
            <v>156</v>
          </cell>
          <cell r="AA3517">
            <v>1</v>
          </cell>
        </row>
        <row r="3518">
          <cell r="I3518">
            <v>2959</v>
          </cell>
          <cell r="J3518">
            <v>22796.989204400001</v>
          </cell>
          <cell r="P3518">
            <v>7</v>
          </cell>
          <cell r="Q3518">
            <v>1</v>
          </cell>
          <cell r="R3518">
            <v>2</v>
          </cell>
          <cell r="V3518">
            <v>1</v>
          </cell>
          <cell r="W3518">
            <v>5</v>
          </cell>
          <cell r="Y3518">
            <v>1</v>
          </cell>
          <cell r="Z3518">
            <v>364</v>
          </cell>
          <cell r="AA3518">
            <v>1</v>
          </cell>
        </row>
        <row r="3519">
          <cell r="I3519">
            <v>2984</v>
          </cell>
          <cell r="J3519">
            <v>37629.216616600002</v>
          </cell>
          <cell r="P3519">
            <v>3</v>
          </cell>
          <cell r="Q3519">
            <v>1</v>
          </cell>
          <cell r="R3519">
            <v>2</v>
          </cell>
          <cell r="V3519">
            <v>1</v>
          </cell>
          <cell r="W3519">
            <v>5</v>
          </cell>
          <cell r="Y3519">
            <v>3</v>
          </cell>
          <cell r="Z3519">
            <v>364</v>
          </cell>
          <cell r="AA3519">
            <v>1</v>
          </cell>
        </row>
        <row r="3520">
          <cell r="I3520">
            <v>2996</v>
          </cell>
          <cell r="J3520">
            <v>34586.192738999998</v>
          </cell>
          <cell r="P3520">
            <v>9</v>
          </cell>
          <cell r="Q3520">
            <v>1</v>
          </cell>
          <cell r="R3520">
            <v>2</v>
          </cell>
          <cell r="V3520">
            <v>1</v>
          </cell>
          <cell r="W3520">
            <v>5</v>
          </cell>
          <cell r="Y3520">
            <v>5</v>
          </cell>
          <cell r="Z3520">
            <v>364</v>
          </cell>
          <cell r="AA3520">
            <v>1</v>
          </cell>
        </row>
        <row r="3521">
          <cell r="I3521">
            <v>3006</v>
          </cell>
          <cell r="J3521">
            <v>47510.525676800004</v>
          </cell>
          <cell r="P3521">
            <v>9</v>
          </cell>
          <cell r="Q3521">
            <v>1</v>
          </cell>
          <cell r="R3521">
            <v>2</v>
          </cell>
          <cell r="V3521">
            <v>1</v>
          </cell>
          <cell r="W3521">
            <v>5</v>
          </cell>
          <cell r="Y3521">
            <v>5</v>
          </cell>
          <cell r="Z3521">
            <v>364</v>
          </cell>
          <cell r="AA3521">
            <v>0.75</v>
          </cell>
        </row>
        <row r="3522">
          <cell r="I3522">
            <v>3009</v>
          </cell>
          <cell r="J3522">
            <v>26362.7426122</v>
          </cell>
          <cell r="P3522">
            <v>10</v>
          </cell>
          <cell r="Q3522">
            <v>1</v>
          </cell>
          <cell r="R3522">
            <v>2</v>
          </cell>
          <cell r="V3522">
            <v>1</v>
          </cell>
          <cell r="W3522">
            <v>5</v>
          </cell>
          <cell r="Y3522">
            <v>5</v>
          </cell>
          <cell r="Z3522">
            <v>156</v>
          </cell>
          <cell r="AA3522">
            <v>1</v>
          </cell>
        </row>
        <row r="3523">
          <cell r="I3523">
            <v>3029</v>
          </cell>
          <cell r="J3523">
            <v>34586.192738999998</v>
          </cell>
          <cell r="P3523">
            <v>5</v>
          </cell>
          <cell r="Q3523">
            <v>1</v>
          </cell>
          <cell r="R3523">
            <v>2</v>
          </cell>
          <cell r="V3523">
            <v>1</v>
          </cell>
          <cell r="W3523">
            <v>5</v>
          </cell>
          <cell r="Y3523">
            <v>5</v>
          </cell>
          <cell r="Z3523">
            <v>156</v>
          </cell>
          <cell r="AA3523">
            <v>1</v>
          </cell>
        </row>
        <row r="3524">
          <cell r="I3524">
            <v>3035</v>
          </cell>
          <cell r="J3524">
            <v>30307.033536800001</v>
          </cell>
          <cell r="P3524">
            <v>8</v>
          </cell>
          <cell r="Q3524">
            <v>1</v>
          </cell>
          <cell r="R3524">
            <v>2</v>
          </cell>
          <cell r="V3524">
            <v>1</v>
          </cell>
          <cell r="W3524">
            <v>5</v>
          </cell>
          <cell r="Y3524">
            <v>1</v>
          </cell>
          <cell r="Z3524">
            <v>650</v>
          </cell>
          <cell r="AA3524">
            <v>1</v>
          </cell>
        </row>
        <row r="3525">
          <cell r="I3525">
            <v>3039</v>
          </cell>
          <cell r="J3525">
            <v>5084.9819623000003</v>
          </cell>
          <cell r="P3525">
            <v>5</v>
          </cell>
          <cell r="Q3525">
            <v>1</v>
          </cell>
          <cell r="R3525">
            <v>2</v>
          </cell>
          <cell r="V3525">
            <v>1</v>
          </cell>
          <cell r="W3525">
            <v>5</v>
          </cell>
          <cell r="Y3525">
            <v>1</v>
          </cell>
          <cell r="Z3525">
            <v>156</v>
          </cell>
          <cell r="AA3525">
            <v>1</v>
          </cell>
        </row>
        <row r="3526">
          <cell r="I3526">
            <v>3042</v>
          </cell>
          <cell r="J3526">
            <v>15771.133507799999</v>
          </cell>
          <cell r="P3526">
            <v>7</v>
          </cell>
          <cell r="Q3526">
            <v>1</v>
          </cell>
          <cell r="R3526">
            <v>2</v>
          </cell>
          <cell r="V3526">
            <v>1</v>
          </cell>
          <cell r="W3526">
            <v>5</v>
          </cell>
          <cell r="Y3526">
            <v>2</v>
          </cell>
          <cell r="Z3526">
            <v>650</v>
          </cell>
          <cell r="AA3526">
            <v>1</v>
          </cell>
        </row>
        <row r="3527">
          <cell r="I3527">
            <v>3044</v>
          </cell>
          <cell r="J3527">
            <v>4560.3905418000004</v>
          </cell>
          <cell r="P3527">
            <v>2</v>
          </cell>
          <cell r="Q3527">
            <v>1</v>
          </cell>
          <cell r="R3527">
            <v>2</v>
          </cell>
          <cell r="V3527">
            <v>0</v>
          </cell>
          <cell r="W3527">
            <v>99</v>
          </cell>
          <cell r="Y3527">
            <v>1</v>
          </cell>
          <cell r="Z3527">
            <v>364</v>
          </cell>
          <cell r="AA3527">
            <v>0</v>
          </cell>
        </row>
        <row r="3528">
          <cell r="I3528">
            <v>3055</v>
          </cell>
          <cell r="J3528">
            <v>37228.601709900002</v>
          </cell>
          <cell r="P3528">
            <v>9</v>
          </cell>
          <cell r="Q3528">
            <v>1</v>
          </cell>
          <cell r="R3528">
            <v>2</v>
          </cell>
          <cell r="V3528">
            <v>1</v>
          </cell>
          <cell r="W3528">
            <v>5</v>
          </cell>
          <cell r="Y3528">
            <v>5</v>
          </cell>
          <cell r="Z3528">
            <v>156</v>
          </cell>
          <cell r="AA3528">
            <v>1</v>
          </cell>
        </row>
        <row r="3529">
          <cell r="I3529">
            <v>3063</v>
          </cell>
          <cell r="J3529">
            <v>30307.033536800001</v>
          </cell>
          <cell r="P3529">
            <v>5</v>
          </cell>
          <cell r="Q3529">
            <v>1</v>
          </cell>
          <cell r="R3529">
            <v>2</v>
          </cell>
          <cell r="V3529">
            <v>1</v>
          </cell>
          <cell r="W3529">
            <v>1</v>
          </cell>
          <cell r="Y3529">
            <v>1</v>
          </cell>
          <cell r="Z3529">
            <v>364</v>
          </cell>
          <cell r="AA3529">
            <v>1</v>
          </cell>
        </row>
        <row r="3530">
          <cell r="I3530">
            <v>3072</v>
          </cell>
          <cell r="J3530">
            <v>22231.2108639</v>
          </cell>
          <cell r="P3530">
            <v>9</v>
          </cell>
          <cell r="Q3530">
            <v>1</v>
          </cell>
          <cell r="R3530">
            <v>2</v>
          </cell>
          <cell r="V3530">
            <v>1</v>
          </cell>
          <cell r="W3530">
            <v>5</v>
          </cell>
          <cell r="Y3530">
            <v>1</v>
          </cell>
          <cell r="Z3530">
            <v>364</v>
          </cell>
          <cell r="AA3530">
            <v>1</v>
          </cell>
        </row>
        <row r="3531">
          <cell r="I3531">
            <v>3074</v>
          </cell>
          <cell r="J3531">
            <v>26169.000255899999</v>
          </cell>
          <cell r="P3531">
            <v>9</v>
          </cell>
          <cell r="Q3531">
            <v>1</v>
          </cell>
          <cell r="R3531">
            <v>2</v>
          </cell>
          <cell r="V3531">
            <v>1</v>
          </cell>
          <cell r="W3531">
            <v>5</v>
          </cell>
          <cell r="Y3531">
            <v>5</v>
          </cell>
          <cell r="Z3531">
            <v>364</v>
          </cell>
          <cell r="AA3531">
            <v>1</v>
          </cell>
        </row>
        <row r="3532">
          <cell r="I3532">
            <v>3078</v>
          </cell>
          <cell r="J3532">
            <v>14540.7810634</v>
          </cell>
          <cell r="P3532">
            <v>1</v>
          </cell>
          <cell r="Q3532">
            <v>1</v>
          </cell>
          <cell r="R3532">
            <v>2</v>
          </cell>
          <cell r="V3532">
            <v>1</v>
          </cell>
          <cell r="W3532">
            <v>5</v>
          </cell>
          <cell r="Y3532">
            <v>3</v>
          </cell>
          <cell r="Z3532">
            <v>650</v>
          </cell>
          <cell r="AA3532">
            <v>1</v>
          </cell>
        </row>
        <row r="3533">
          <cell r="I3533">
            <v>3083</v>
          </cell>
          <cell r="J3533">
            <v>25500.613510300002</v>
          </cell>
          <cell r="P3533">
            <v>5</v>
          </cell>
          <cell r="Q3533">
            <v>1</v>
          </cell>
          <cell r="R3533">
            <v>2</v>
          </cell>
          <cell r="V3533">
            <v>1</v>
          </cell>
          <cell r="W3533">
            <v>1</v>
          </cell>
          <cell r="Y3533">
            <v>1</v>
          </cell>
          <cell r="Z3533">
            <v>650</v>
          </cell>
          <cell r="AA3533">
            <v>1</v>
          </cell>
        </row>
        <row r="3534">
          <cell r="I3534">
            <v>3085</v>
          </cell>
          <cell r="J3534">
            <v>3921.9760007999998</v>
          </cell>
          <cell r="P3534">
            <v>5</v>
          </cell>
          <cell r="Q3534">
            <v>1</v>
          </cell>
          <cell r="R3534">
            <v>2</v>
          </cell>
          <cell r="V3534">
            <v>1</v>
          </cell>
          <cell r="W3534">
            <v>5</v>
          </cell>
          <cell r="Y3534">
            <v>1</v>
          </cell>
          <cell r="Z3534">
            <v>156</v>
          </cell>
          <cell r="AA3534">
            <v>0.75</v>
          </cell>
        </row>
        <row r="3535">
          <cell r="I3535">
            <v>3087</v>
          </cell>
          <cell r="J3535">
            <v>32615.923587199999</v>
          </cell>
          <cell r="P3535">
            <v>7</v>
          </cell>
          <cell r="Q3535">
            <v>1</v>
          </cell>
          <cell r="R3535">
            <v>2</v>
          </cell>
          <cell r="V3535">
            <v>1</v>
          </cell>
          <cell r="W3535">
            <v>5</v>
          </cell>
          <cell r="Y3535">
            <v>2</v>
          </cell>
          <cell r="Z3535">
            <v>650</v>
          </cell>
          <cell r="AA3535">
            <v>1</v>
          </cell>
        </row>
        <row r="3536">
          <cell r="I3536">
            <v>3088</v>
          </cell>
          <cell r="J3536">
            <v>25069.466651399998</v>
          </cell>
          <cell r="P3536">
            <v>1</v>
          </cell>
          <cell r="Q3536">
            <v>1</v>
          </cell>
          <cell r="R3536">
            <v>2</v>
          </cell>
          <cell r="V3536">
            <v>0</v>
          </cell>
          <cell r="W3536">
            <v>99</v>
          </cell>
          <cell r="Y3536">
            <v>5</v>
          </cell>
          <cell r="Z3536">
            <v>650</v>
          </cell>
          <cell r="AA3536">
            <v>0</v>
          </cell>
        </row>
        <row r="3537">
          <cell r="I3537">
            <v>3103</v>
          </cell>
          <cell r="J3537">
            <v>29892.254896900002</v>
          </cell>
          <cell r="P3537">
            <v>8</v>
          </cell>
          <cell r="Q3537">
            <v>1</v>
          </cell>
          <cell r="R3537">
            <v>2</v>
          </cell>
          <cell r="V3537">
            <v>1</v>
          </cell>
          <cell r="W3537">
            <v>5</v>
          </cell>
          <cell r="Y3537">
            <v>1</v>
          </cell>
          <cell r="Z3537">
            <v>364</v>
          </cell>
          <cell r="AA3537">
            <v>1</v>
          </cell>
        </row>
        <row r="3538">
          <cell r="I3538">
            <v>3104</v>
          </cell>
          <cell r="J3538">
            <v>16007.595179800001</v>
          </cell>
          <cell r="P3538">
            <v>1</v>
          </cell>
          <cell r="Q3538">
            <v>1</v>
          </cell>
          <cell r="R3538">
            <v>2</v>
          </cell>
          <cell r="V3538">
            <v>1</v>
          </cell>
          <cell r="W3538">
            <v>5</v>
          </cell>
          <cell r="Y3538">
            <v>1</v>
          </cell>
          <cell r="Z3538">
            <v>364</v>
          </cell>
          <cell r="AA3538">
            <v>1</v>
          </cell>
        </row>
        <row r="3539">
          <cell r="I3539">
            <v>3111</v>
          </cell>
          <cell r="J3539">
            <v>12080.6479502</v>
          </cell>
          <cell r="P3539">
            <v>4</v>
          </cell>
          <cell r="Q3539">
            <v>1</v>
          </cell>
          <cell r="R3539">
            <v>2</v>
          </cell>
          <cell r="V3539">
            <v>1</v>
          </cell>
          <cell r="W3539">
            <v>5</v>
          </cell>
          <cell r="Y3539">
            <v>3</v>
          </cell>
          <cell r="Z3539">
            <v>156</v>
          </cell>
          <cell r="AA3539">
            <v>0.75</v>
          </cell>
        </row>
        <row r="3540">
          <cell r="I3540">
            <v>3156</v>
          </cell>
          <cell r="J3540">
            <v>21344.701109900001</v>
          </cell>
          <cell r="P3540">
            <v>4</v>
          </cell>
          <cell r="Q3540">
            <v>1</v>
          </cell>
          <cell r="R3540">
            <v>2</v>
          </cell>
          <cell r="V3540">
            <v>1</v>
          </cell>
          <cell r="W3540">
            <v>1</v>
          </cell>
          <cell r="Y3540">
            <v>1</v>
          </cell>
          <cell r="Z3540">
            <v>156</v>
          </cell>
          <cell r="AA3540">
            <v>0.75</v>
          </cell>
        </row>
        <row r="3541">
          <cell r="I3541">
            <v>3159</v>
          </cell>
          <cell r="J3541">
            <v>12745.156720000001</v>
          </cell>
          <cell r="P3541">
            <v>4</v>
          </cell>
          <cell r="Q3541">
            <v>1</v>
          </cell>
          <cell r="R3541">
            <v>2</v>
          </cell>
          <cell r="V3541">
            <v>1</v>
          </cell>
          <cell r="W3541">
            <v>1</v>
          </cell>
          <cell r="Y3541">
            <v>1</v>
          </cell>
          <cell r="Z3541">
            <v>364</v>
          </cell>
          <cell r="AA3541">
            <v>1</v>
          </cell>
        </row>
        <row r="3542">
          <cell r="I3542">
            <v>3175</v>
          </cell>
          <cell r="J3542">
            <v>27110.420244000001</v>
          </cell>
          <cell r="P3542">
            <v>1</v>
          </cell>
          <cell r="Q3542">
            <v>1</v>
          </cell>
          <cell r="R3542">
            <v>2</v>
          </cell>
          <cell r="V3542">
            <v>1</v>
          </cell>
          <cell r="W3542">
            <v>5</v>
          </cell>
          <cell r="Y3542">
            <v>1</v>
          </cell>
          <cell r="Z3542">
            <v>156</v>
          </cell>
          <cell r="AA3542">
            <v>1</v>
          </cell>
        </row>
        <row r="3543">
          <cell r="I3543">
            <v>3184</v>
          </cell>
          <cell r="J3543">
            <v>22747.145305999999</v>
          </cell>
          <cell r="P3543">
            <v>5</v>
          </cell>
          <cell r="Q3543">
            <v>1</v>
          </cell>
          <cell r="R3543">
            <v>2</v>
          </cell>
          <cell r="V3543">
            <v>1</v>
          </cell>
          <cell r="W3543">
            <v>5</v>
          </cell>
          <cell r="Y3543">
            <v>1</v>
          </cell>
          <cell r="Z3543">
            <v>364</v>
          </cell>
          <cell r="AA3543">
            <v>1</v>
          </cell>
        </row>
        <row r="3544">
          <cell r="I3544">
            <v>3210</v>
          </cell>
          <cell r="J3544">
            <v>22742.4361599</v>
          </cell>
          <cell r="P3544">
            <v>9</v>
          </cell>
          <cell r="Q3544">
            <v>1</v>
          </cell>
          <cell r="R3544">
            <v>2</v>
          </cell>
          <cell r="V3544">
            <v>1</v>
          </cell>
          <cell r="W3544">
            <v>5</v>
          </cell>
          <cell r="Y3544">
            <v>1</v>
          </cell>
          <cell r="Z3544">
            <v>156</v>
          </cell>
          <cell r="AA3544">
            <v>1</v>
          </cell>
        </row>
        <row r="3545">
          <cell r="I3545">
            <v>3264</v>
          </cell>
          <cell r="J3545">
            <v>22333.560845799999</v>
          </cell>
          <cell r="P3545">
            <v>6</v>
          </cell>
          <cell r="Q3545">
            <v>1</v>
          </cell>
          <cell r="R3545">
            <v>2</v>
          </cell>
          <cell r="V3545">
            <v>1</v>
          </cell>
          <cell r="W3545">
            <v>5</v>
          </cell>
          <cell r="Y3545">
            <v>1</v>
          </cell>
          <cell r="Z3545">
            <v>364</v>
          </cell>
          <cell r="AA3545">
            <v>0.75</v>
          </cell>
        </row>
        <row r="3546">
          <cell r="I3546">
            <v>3275</v>
          </cell>
          <cell r="J3546">
            <v>37430.229695200003</v>
          </cell>
          <cell r="P3546">
            <v>1</v>
          </cell>
          <cell r="Q3546">
            <v>1</v>
          </cell>
          <cell r="R3546">
            <v>2</v>
          </cell>
          <cell r="V3546">
            <v>1</v>
          </cell>
          <cell r="W3546">
            <v>5</v>
          </cell>
          <cell r="Y3546">
            <v>5</v>
          </cell>
          <cell r="Z3546">
            <v>364</v>
          </cell>
          <cell r="AA3546">
            <v>1</v>
          </cell>
        </row>
        <row r="3547">
          <cell r="I3547">
            <v>3292</v>
          </cell>
          <cell r="J3547">
            <v>28194.727898000001</v>
          </cell>
          <cell r="P3547">
            <v>3</v>
          </cell>
          <cell r="Q3547">
            <v>1</v>
          </cell>
          <cell r="R3547">
            <v>2</v>
          </cell>
          <cell r="V3547">
            <v>1</v>
          </cell>
          <cell r="W3547">
            <v>5</v>
          </cell>
          <cell r="Y3547">
            <v>1</v>
          </cell>
          <cell r="Z3547">
            <v>156</v>
          </cell>
          <cell r="AA3547">
            <v>1</v>
          </cell>
        </row>
        <row r="3548">
          <cell r="I3548">
            <v>3298</v>
          </cell>
          <cell r="J3548">
            <v>15238.774339199999</v>
          </cell>
          <cell r="P3548">
            <v>10</v>
          </cell>
          <cell r="Q3548">
            <v>1</v>
          </cell>
          <cell r="R3548">
            <v>2</v>
          </cell>
          <cell r="V3548">
            <v>1</v>
          </cell>
          <cell r="W3548">
            <v>5</v>
          </cell>
          <cell r="Y3548">
            <v>1</v>
          </cell>
          <cell r="Z3548">
            <v>156</v>
          </cell>
          <cell r="AA3548">
            <v>1</v>
          </cell>
        </row>
        <row r="3549">
          <cell r="I3549">
            <v>3319</v>
          </cell>
          <cell r="J3549">
            <v>21651.472665500001</v>
          </cell>
          <cell r="P3549">
            <v>7</v>
          </cell>
          <cell r="Q3549">
            <v>1</v>
          </cell>
          <cell r="R3549">
            <v>2</v>
          </cell>
          <cell r="V3549">
            <v>1</v>
          </cell>
          <cell r="W3549">
            <v>5</v>
          </cell>
          <cell r="Y3549">
            <v>5</v>
          </cell>
          <cell r="Z3549">
            <v>650</v>
          </cell>
          <cell r="AA3549">
            <v>0.75</v>
          </cell>
        </row>
        <row r="3550">
          <cell r="I3550">
            <v>3323</v>
          </cell>
          <cell r="J3550">
            <v>28531.0724964</v>
          </cell>
          <cell r="P3550">
            <v>9</v>
          </cell>
          <cell r="Q3550">
            <v>1</v>
          </cell>
          <cell r="R3550">
            <v>2</v>
          </cell>
          <cell r="V3550">
            <v>1</v>
          </cell>
          <cell r="W3550">
            <v>5</v>
          </cell>
          <cell r="Y3550">
            <v>5</v>
          </cell>
          <cell r="Z3550">
            <v>364</v>
          </cell>
          <cell r="AA3550">
            <v>0.75</v>
          </cell>
        </row>
        <row r="3551">
          <cell r="I3551">
            <v>3324</v>
          </cell>
          <cell r="J3551">
            <v>32615.923587199999</v>
          </cell>
          <cell r="P3551">
            <v>10</v>
          </cell>
          <cell r="Q3551">
            <v>1</v>
          </cell>
          <cell r="R3551">
            <v>2</v>
          </cell>
          <cell r="V3551">
            <v>1</v>
          </cell>
          <cell r="W3551">
            <v>5</v>
          </cell>
          <cell r="Y3551">
            <v>2</v>
          </cell>
          <cell r="Z3551">
            <v>364</v>
          </cell>
          <cell r="AA3551">
            <v>1</v>
          </cell>
        </row>
        <row r="3552">
          <cell r="I3552">
            <v>3332</v>
          </cell>
          <cell r="J3552">
            <v>23520.9745301</v>
          </cell>
          <cell r="P3552">
            <v>6</v>
          </cell>
          <cell r="Q3552">
            <v>1</v>
          </cell>
          <cell r="R3552">
            <v>2</v>
          </cell>
          <cell r="V3552">
            <v>1</v>
          </cell>
          <cell r="W3552">
            <v>2</v>
          </cell>
          <cell r="Y3552">
            <v>5</v>
          </cell>
          <cell r="Z3552">
            <v>364</v>
          </cell>
          <cell r="AA3552">
            <v>1</v>
          </cell>
        </row>
        <row r="3553">
          <cell r="I3553">
            <v>3334</v>
          </cell>
          <cell r="J3553">
            <v>31737.362477999999</v>
          </cell>
          <cell r="P3553">
            <v>9</v>
          </cell>
          <cell r="Q3553">
            <v>1</v>
          </cell>
          <cell r="R3553">
            <v>2</v>
          </cell>
          <cell r="V3553">
            <v>1</v>
          </cell>
          <cell r="W3553">
            <v>5</v>
          </cell>
          <cell r="Y3553">
            <v>1</v>
          </cell>
          <cell r="Z3553">
            <v>156</v>
          </cell>
          <cell r="AA3553">
            <v>0.75</v>
          </cell>
        </row>
        <row r="3554">
          <cell r="I3554">
            <v>3339</v>
          </cell>
          <cell r="J3554">
            <v>34572.066300400002</v>
          </cell>
          <cell r="P3554">
            <v>12</v>
          </cell>
          <cell r="Q3554">
            <v>1</v>
          </cell>
          <cell r="R3554">
            <v>2</v>
          </cell>
          <cell r="V3554">
            <v>1</v>
          </cell>
          <cell r="W3554">
            <v>5</v>
          </cell>
          <cell r="Y3554">
            <v>5</v>
          </cell>
          <cell r="Z3554">
            <v>650</v>
          </cell>
          <cell r="AA3554">
            <v>1</v>
          </cell>
        </row>
        <row r="3555">
          <cell r="I3555">
            <v>3367</v>
          </cell>
          <cell r="J3555">
            <v>31512.8299038</v>
          </cell>
          <cell r="P3555">
            <v>1</v>
          </cell>
          <cell r="Q3555">
            <v>1</v>
          </cell>
          <cell r="R3555">
            <v>2</v>
          </cell>
          <cell r="V3555">
            <v>1</v>
          </cell>
          <cell r="W3555">
            <v>5</v>
          </cell>
          <cell r="Y3555">
            <v>1</v>
          </cell>
          <cell r="Z3555">
            <v>31.2</v>
          </cell>
          <cell r="AA3555">
            <v>1</v>
          </cell>
        </row>
        <row r="3556">
          <cell r="I3556">
            <v>3380</v>
          </cell>
          <cell r="J3556">
            <v>25721.822408399999</v>
          </cell>
          <cell r="P3556">
            <v>7</v>
          </cell>
          <cell r="Q3556">
            <v>1</v>
          </cell>
          <cell r="R3556">
            <v>2</v>
          </cell>
          <cell r="V3556">
            <v>1</v>
          </cell>
          <cell r="W3556">
            <v>5</v>
          </cell>
          <cell r="Y3556">
            <v>5</v>
          </cell>
          <cell r="Z3556">
            <v>364</v>
          </cell>
          <cell r="AA3556">
            <v>1</v>
          </cell>
        </row>
        <row r="3557">
          <cell r="I3557">
            <v>3401</v>
          </cell>
          <cell r="J3557">
            <v>30696.516270799999</v>
          </cell>
          <cell r="P3557">
            <v>13</v>
          </cell>
          <cell r="Q3557">
            <v>1</v>
          </cell>
          <cell r="R3557">
            <v>2</v>
          </cell>
          <cell r="V3557">
            <v>1</v>
          </cell>
          <cell r="W3557">
            <v>5</v>
          </cell>
          <cell r="Y3557">
            <v>5</v>
          </cell>
          <cell r="Z3557">
            <v>650</v>
          </cell>
          <cell r="AA3557">
            <v>1</v>
          </cell>
        </row>
        <row r="3558">
          <cell r="I3558">
            <v>3424</v>
          </cell>
          <cell r="J3558">
            <v>22807.338338599999</v>
          </cell>
          <cell r="P3558">
            <v>11</v>
          </cell>
          <cell r="Q3558">
            <v>1</v>
          </cell>
          <cell r="R3558">
            <v>2</v>
          </cell>
          <cell r="V3558">
            <v>1</v>
          </cell>
          <cell r="W3558">
            <v>1</v>
          </cell>
          <cell r="Y3558">
            <v>1</v>
          </cell>
          <cell r="Z3558">
            <v>364</v>
          </cell>
          <cell r="AA3558">
            <v>1</v>
          </cell>
        </row>
        <row r="3559">
          <cell r="I3559">
            <v>3427</v>
          </cell>
          <cell r="J3559">
            <v>25955.156549700001</v>
          </cell>
          <cell r="P3559">
            <v>11</v>
          </cell>
          <cell r="Q3559">
            <v>1</v>
          </cell>
          <cell r="R3559">
            <v>2</v>
          </cell>
          <cell r="V3559">
            <v>1</v>
          </cell>
          <cell r="W3559">
            <v>1</v>
          </cell>
          <cell r="Y3559">
            <v>1</v>
          </cell>
          <cell r="Z3559">
            <v>650</v>
          </cell>
          <cell r="AA3559">
            <v>1</v>
          </cell>
        </row>
        <row r="3560">
          <cell r="I3560">
            <v>3450</v>
          </cell>
          <cell r="J3560">
            <v>19569.9645805</v>
          </cell>
          <cell r="P3560">
            <v>7</v>
          </cell>
          <cell r="Q3560">
            <v>1</v>
          </cell>
          <cell r="R3560">
            <v>2</v>
          </cell>
          <cell r="V3560">
            <v>1</v>
          </cell>
          <cell r="W3560">
            <v>5</v>
          </cell>
          <cell r="Y3560">
            <v>1</v>
          </cell>
          <cell r="Z3560">
            <v>156</v>
          </cell>
          <cell r="AA3560">
            <v>1</v>
          </cell>
        </row>
        <row r="3561">
          <cell r="I3561">
            <v>3453</v>
          </cell>
          <cell r="J3561">
            <v>11921.692056100001</v>
          </cell>
          <cell r="P3561">
            <v>3</v>
          </cell>
          <cell r="Q3561">
            <v>1</v>
          </cell>
          <cell r="R3561">
            <v>2</v>
          </cell>
          <cell r="V3561">
            <v>1</v>
          </cell>
          <cell r="W3561">
            <v>5</v>
          </cell>
          <cell r="Y3561">
            <v>3</v>
          </cell>
          <cell r="Z3561">
            <v>31.2</v>
          </cell>
          <cell r="AA3561">
            <v>1</v>
          </cell>
        </row>
        <row r="3562">
          <cell r="I3562">
            <v>3483</v>
          </cell>
          <cell r="J3562">
            <v>33310.826848199998</v>
          </cell>
          <cell r="P3562">
            <v>7</v>
          </cell>
          <cell r="Q3562">
            <v>1</v>
          </cell>
          <cell r="R3562">
            <v>2</v>
          </cell>
          <cell r="V3562">
            <v>1</v>
          </cell>
          <cell r="W3562">
            <v>5</v>
          </cell>
          <cell r="Y3562">
            <v>1</v>
          </cell>
          <cell r="Z3562">
            <v>364</v>
          </cell>
          <cell r="AA3562">
            <v>1</v>
          </cell>
        </row>
        <row r="3563">
          <cell r="I3563">
            <v>3491</v>
          </cell>
          <cell r="J3563">
            <v>34073.769460800002</v>
          </cell>
          <cell r="P3563">
            <v>2</v>
          </cell>
          <cell r="Q3563">
            <v>1</v>
          </cell>
          <cell r="R3563">
            <v>2</v>
          </cell>
          <cell r="V3563">
            <v>0</v>
          </cell>
          <cell r="W3563">
            <v>99</v>
          </cell>
          <cell r="Y3563">
            <v>5</v>
          </cell>
          <cell r="Z3563">
            <v>364</v>
          </cell>
          <cell r="AA3563">
            <v>0</v>
          </cell>
        </row>
        <row r="3564">
          <cell r="I3564">
            <v>3511</v>
          </cell>
          <cell r="J3564">
            <v>12980.9420507</v>
          </cell>
          <cell r="P3564">
            <v>5</v>
          </cell>
          <cell r="Q3564">
            <v>1</v>
          </cell>
          <cell r="R3564">
            <v>2</v>
          </cell>
          <cell r="V3564">
            <v>1</v>
          </cell>
          <cell r="W3564">
            <v>5</v>
          </cell>
          <cell r="Y3564">
            <v>5</v>
          </cell>
          <cell r="Z3564">
            <v>364</v>
          </cell>
          <cell r="AA3564">
            <v>0.25</v>
          </cell>
        </row>
        <row r="3565">
          <cell r="I3565">
            <v>3514</v>
          </cell>
          <cell r="J3565">
            <v>22807.338338599999</v>
          </cell>
          <cell r="P3565">
            <v>8</v>
          </cell>
          <cell r="Q3565">
            <v>1</v>
          </cell>
          <cell r="R3565">
            <v>2</v>
          </cell>
          <cell r="V3565">
            <v>1</v>
          </cell>
          <cell r="W3565">
            <v>1</v>
          </cell>
          <cell r="Y3565">
            <v>1</v>
          </cell>
          <cell r="Z3565">
            <v>364</v>
          </cell>
          <cell r="AA3565">
            <v>0.75</v>
          </cell>
        </row>
        <row r="3566">
          <cell r="I3566">
            <v>3519</v>
          </cell>
          <cell r="J3566">
            <v>26007.697352399999</v>
          </cell>
          <cell r="P3566">
            <v>1</v>
          </cell>
          <cell r="Q3566">
            <v>1</v>
          </cell>
          <cell r="R3566">
            <v>2</v>
          </cell>
          <cell r="V3566">
            <v>1</v>
          </cell>
          <cell r="W3566">
            <v>5</v>
          </cell>
          <cell r="Y3566">
            <v>1</v>
          </cell>
          <cell r="Z3566">
            <v>364</v>
          </cell>
          <cell r="AA3566">
            <v>1</v>
          </cell>
        </row>
        <row r="3567">
          <cell r="I3567">
            <v>3535</v>
          </cell>
          <cell r="J3567">
            <v>26362.7426122</v>
          </cell>
          <cell r="P3567">
            <v>10</v>
          </cell>
          <cell r="Q3567">
            <v>1</v>
          </cell>
          <cell r="R3567">
            <v>2</v>
          </cell>
          <cell r="V3567">
            <v>1</v>
          </cell>
          <cell r="W3567">
            <v>5</v>
          </cell>
          <cell r="Y3567">
            <v>5</v>
          </cell>
          <cell r="Z3567">
            <v>650</v>
          </cell>
          <cell r="AA3567">
            <v>1</v>
          </cell>
        </row>
        <row r="3568">
          <cell r="I3568">
            <v>3577</v>
          </cell>
          <cell r="J3568">
            <v>13422.9421669</v>
          </cell>
          <cell r="P3568">
            <v>8</v>
          </cell>
          <cell r="Q3568">
            <v>1</v>
          </cell>
          <cell r="R3568">
            <v>2</v>
          </cell>
          <cell r="V3568">
            <v>1</v>
          </cell>
          <cell r="W3568">
            <v>5</v>
          </cell>
          <cell r="Y3568">
            <v>3</v>
          </cell>
          <cell r="Z3568">
            <v>364</v>
          </cell>
          <cell r="AA3568">
            <v>1</v>
          </cell>
        </row>
        <row r="3569">
          <cell r="I3569">
            <v>3619</v>
          </cell>
          <cell r="J3569">
            <v>25504.182838000001</v>
          </cell>
          <cell r="P3569">
            <v>10</v>
          </cell>
          <cell r="Q3569">
            <v>1</v>
          </cell>
          <cell r="R3569">
            <v>2</v>
          </cell>
          <cell r="V3569">
            <v>1</v>
          </cell>
          <cell r="W3569">
            <v>5</v>
          </cell>
          <cell r="Y3569">
            <v>5</v>
          </cell>
          <cell r="Z3569">
            <v>364</v>
          </cell>
          <cell r="AA3569">
            <v>1</v>
          </cell>
        </row>
        <row r="3570">
          <cell r="I3570">
            <v>3634</v>
          </cell>
          <cell r="J3570">
            <v>30484.816158500002</v>
          </cell>
          <cell r="P3570">
            <v>7</v>
          </cell>
          <cell r="Q3570">
            <v>1</v>
          </cell>
          <cell r="R3570">
            <v>2</v>
          </cell>
          <cell r="V3570">
            <v>1</v>
          </cell>
          <cell r="W3570">
            <v>5</v>
          </cell>
          <cell r="Y3570">
            <v>5</v>
          </cell>
          <cell r="Z3570">
            <v>156</v>
          </cell>
          <cell r="AA3570">
            <v>1</v>
          </cell>
        </row>
        <row r="3571">
          <cell r="I3571">
            <v>3641</v>
          </cell>
          <cell r="J3571">
            <v>40131.307981999998</v>
          </cell>
          <cell r="P3571">
            <v>10</v>
          </cell>
          <cell r="Q3571">
            <v>1</v>
          </cell>
          <cell r="R3571">
            <v>2</v>
          </cell>
          <cell r="V3571">
            <v>1</v>
          </cell>
          <cell r="W3571">
            <v>5</v>
          </cell>
          <cell r="Y3571">
            <v>5</v>
          </cell>
          <cell r="Z3571">
            <v>156</v>
          </cell>
          <cell r="AA3571">
            <v>1</v>
          </cell>
        </row>
        <row r="3572">
          <cell r="I3572">
            <v>3694</v>
          </cell>
          <cell r="J3572">
            <v>27565.842227000001</v>
          </cell>
          <cell r="P3572">
            <v>9</v>
          </cell>
          <cell r="Q3572">
            <v>1</v>
          </cell>
          <cell r="R3572">
            <v>2</v>
          </cell>
          <cell r="V3572">
            <v>1</v>
          </cell>
          <cell r="W3572">
            <v>1</v>
          </cell>
          <cell r="Y3572">
            <v>1</v>
          </cell>
          <cell r="Z3572">
            <v>156</v>
          </cell>
          <cell r="AA3572">
            <v>1</v>
          </cell>
        </row>
        <row r="3573">
          <cell r="I3573">
            <v>3707</v>
          </cell>
          <cell r="J3573">
            <v>30971.355364499999</v>
          </cell>
          <cell r="P3573">
            <v>5</v>
          </cell>
          <cell r="Q3573">
            <v>1</v>
          </cell>
          <cell r="R3573">
            <v>2</v>
          </cell>
          <cell r="V3573">
            <v>1</v>
          </cell>
          <cell r="W3573">
            <v>5</v>
          </cell>
          <cell r="Y3573">
            <v>1</v>
          </cell>
          <cell r="Z3573">
            <v>31.2</v>
          </cell>
          <cell r="AA3573">
            <v>0.75</v>
          </cell>
        </row>
        <row r="3574">
          <cell r="I3574">
            <v>3732</v>
          </cell>
          <cell r="J3574">
            <v>12895.546781200001</v>
          </cell>
          <cell r="P3574">
            <v>4</v>
          </cell>
          <cell r="Q3574">
            <v>1</v>
          </cell>
          <cell r="R3574">
            <v>2</v>
          </cell>
          <cell r="V3574">
            <v>1</v>
          </cell>
          <cell r="W3574">
            <v>5</v>
          </cell>
          <cell r="Y3574">
            <v>1</v>
          </cell>
          <cell r="Z3574">
            <v>156</v>
          </cell>
          <cell r="AA3574">
            <v>1</v>
          </cell>
        </row>
        <row r="3575">
          <cell r="I3575">
            <v>3741</v>
          </cell>
          <cell r="J3575">
            <v>25059.85657</v>
          </cell>
          <cell r="P3575">
            <v>1</v>
          </cell>
          <cell r="Q3575">
            <v>1</v>
          </cell>
          <cell r="R3575">
            <v>2</v>
          </cell>
          <cell r="V3575">
            <v>1</v>
          </cell>
          <cell r="W3575">
            <v>1</v>
          </cell>
          <cell r="Y3575">
            <v>1</v>
          </cell>
          <cell r="Z3575">
            <v>156</v>
          </cell>
          <cell r="AA3575">
            <v>0.75</v>
          </cell>
        </row>
        <row r="3576">
          <cell r="I3576">
            <v>3747</v>
          </cell>
          <cell r="J3576">
            <v>24788.530789799999</v>
          </cell>
          <cell r="P3576">
            <v>3</v>
          </cell>
          <cell r="Q3576">
            <v>1</v>
          </cell>
          <cell r="R3576">
            <v>2</v>
          </cell>
          <cell r="V3576">
            <v>1</v>
          </cell>
          <cell r="W3576">
            <v>1</v>
          </cell>
          <cell r="Y3576">
            <v>1</v>
          </cell>
          <cell r="Z3576">
            <v>364</v>
          </cell>
          <cell r="AA3576">
            <v>1</v>
          </cell>
        </row>
        <row r="3577">
          <cell r="I3577">
            <v>3784</v>
          </cell>
          <cell r="J3577">
            <v>19968.5386918</v>
          </cell>
          <cell r="P3577">
            <v>4</v>
          </cell>
          <cell r="Q3577">
            <v>1</v>
          </cell>
          <cell r="R3577">
            <v>2</v>
          </cell>
          <cell r="V3577">
            <v>1</v>
          </cell>
          <cell r="W3577">
            <v>5</v>
          </cell>
          <cell r="Y3577">
            <v>1</v>
          </cell>
          <cell r="Z3577">
            <v>156</v>
          </cell>
          <cell r="AA3577">
            <v>0.75</v>
          </cell>
        </row>
        <row r="3578">
          <cell r="I3578">
            <v>3789</v>
          </cell>
          <cell r="J3578">
            <v>29827.233460799998</v>
          </cell>
          <cell r="P3578">
            <v>11</v>
          </cell>
          <cell r="Q3578">
            <v>1</v>
          </cell>
          <cell r="R3578">
            <v>2</v>
          </cell>
          <cell r="V3578">
            <v>1</v>
          </cell>
          <cell r="W3578">
            <v>5</v>
          </cell>
          <cell r="Y3578">
            <v>1</v>
          </cell>
          <cell r="Z3578">
            <v>364</v>
          </cell>
          <cell r="AA3578">
            <v>1</v>
          </cell>
        </row>
        <row r="3579">
          <cell r="I3579">
            <v>3811</v>
          </cell>
          <cell r="J3579">
            <v>22231.2108639</v>
          </cell>
          <cell r="P3579">
            <v>9</v>
          </cell>
          <cell r="Q3579">
            <v>1</v>
          </cell>
          <cell r="R3579">
            <v>2</v>
          </cell>
          <cell r="V3579">
            <v>1</v>
          </cell>
          <cell r="W3579">
            <v>1</v>
          </cell>
          <cell r="Y3579">
            <v>1</v>
          </cell>
          <cell r="Z3579">
            <v>1014</v>
          </cell>
          <cell r="AA3579">
            <v>0.75</v>
          </cell>
        </row>
        <row r="3580">
          <cell r="I3580">
            <v>3812</v>
          </cell>
          <cell r="J3580">
            <v>28333.537114800001</v>
          </cell>
          <cell r="P3580">
            <v>1</v>
          </cell>
          <cell r="Q3580">
            <v>1</v>
          </cell>
          <cell r="R3580">
            <v>2</v>
          </cell>
          <cell r="V3580">
            <v>1</v>
          </cell>
          <cell r="W3580">
            <v>1</v>
          </cell>
          <cell r="Y3580">
            <v>1</v>
          </cell>
          <cell r="Z3580">
            <v>156</v>
          </cell>
          <cell r="AA3580">
            <v>0.75</v>
          </cell>
        </row>
        <row r="3581">
          <cell r="I3581">
            <v>3827</v>
          </cell>
          <cell r="J3581">
            <v>8236.7058142999995</v>
          </cell>
          <cell r="P3581">
            <v>4</v>
          </cell>
          <cell r="Q3581">
            <v>1</v>
          </cell>
          <cell r="R3581">
            <v>2</v>
          </cell>
          <cell r="V3581">
            <v>1</v>
          </cell>
          <cell r="W3581">
            <v>1</v>
          </cell>
          <cell r="Y3581">
            <v>1</v>
          </cell>
          <cell r="Z3581">
            <v>156</v>
          </cell>
          <cell r="AA3581">
            <v>1</v>
          </cell>
        </row>
        <row r="3582">
          <cell r="I3582">
            <v>3861</v>
          </cell>
          <cell r="J3582">
            <v>31305.561627899999</v>
          </cell>
          <cell r="P3582">
            <v>5</v>
          </cell>
          <cell r="Q3582">
            <v>1</v>
          </cell>
          <cell r="R3582">
            <v>2</v>
          </cell>
          <cell r="V3582">
            <v>1</v>
          </cell>
          <cell r="W3582">
            <v>5</v>
          </cell>
          <cell r="Y3582">
            <v>1</v>
          </cell>
          <cell r="Z3582">
            <v>156</v>
          </cell>
          <cell r="AA3582">
            <v>1</v>
          </cell>
        </row>
        <row r="3583">
          <cell r="I3583">
            <v>3868</v>
          </cell>
          <cell r="J3583">
            <v>26007.697352399999</v>
          </cell>
          <cell r="P3583">
            <v>2</v>
          </cell>
          <cell r="Q3583">
            <v>1</v>
          </cell>
          <cell r="R3583">
            <v>2</v>
          </cell>
          <cell r="V3583">
            <v>1</v>
          </cell>
          <cell r="W3583">
            <v>5</v>
          </cell>
          <cell r="Y3583">
            <v>1</v>
          </cell>
          <cell r="Z3583">
            <v>156</v>
          </cell>
          <cell r="AA3583">
            <v>1</v>
          </cell>
        </row>
        <row r="3584">
          <cell r="I3584">
            <v>3891</v>
          </cell>
          <cell r="J3584">
            <v>26966.497950100002</v>
          </cell>
          <cell r="P3584">
            <v>8</v>
          </cell>
          <cell r="Q3584">
            <v>1</v>
          </cell>
          <cell r="R3584">
            <v>2</v>
          </cell>
          <cell r="V3584">
            <v>1</v>
          </cell>
          <cell r="W3584">
            <v>2</v>
          </cell>
          <cell r="Y3584">
            <v>5</v>
          </cell>
          <cell r="Z3584">
            <v>364</v>
          </cell>
          <cell r="AA3584">
            <v>1</v>
          </cell>
        </row>
        <row r="3585">
          <cell r="I3585">
            <v>3894</v>
          </cell>
          <cell r="J3585">
            <v>19637.125021100001</v>
          </cell>
          <cell r="P3585">
            <v>3</v>
          </cell>
          <cell r="Q3585">
            <v>1</v>
          </cell>
          <cell r="R3585">
            <v>2</v>
          </cell>
          <cell r="V3585">
            <v>1</v>
          </cell>
          <cell r="W3585">
            <v>1</v>
          </cell>
          <cell r="Y3585">
            <v>1</v>
          </cell>
          <cell r="Z3585">
            <v>364</v>
          </cell>
          <cell r="AA3585">
            <v>1</v>
          </cell>
        </row>
        <row r="3586">
          <cell r="I3586">
            <v>3945</v>
          </cell>
          <cell r="J3586">
            <v>21620.248064399999</v>
          </cell>
          <cell r="P3586">
            <v>6</v>
          </cell>
          <cell r="Q3586">
            <v>1</v>
          </cell>
          <cell r="R3586">
            <v>2</v>
          </cell>
          <cell r="V3586">
            <v>1</v>
          </cell>
          <cell r="W3586">
            <v>5</v>
          </cell>
          <cell r="Y3586">
            <v>5</v>
          </cell>
          <cell r="Z3586">
            <v>156</v>
          </cell>
          <cell r="AA3586">
            <v>0.75</v>
          </cell>
        </row>
        <row r="3587">
          <cell r="I3587">
            <v>3956</v>
          </cell>
          <cell r="J3587">
            <v>22845.658063499999</v>
          </cell>
          <cell r="P3587">
            <v>10</v>
          </cell>
          <cell r="Q3587">
            <v>1</v>
          </cell>
          <cell r="R3587">
            <v>2</v>
          </cell>
          <cell r="V3587">
            <v>1</v>
          </cell>
          <cell r="W3587">
            <v>5</v>
          </cell>
          <cell r="Y3587">
            <v>5</v>
          </cell>
          <cell r="Z3587">
            <v>364</v>
          </cell>
          <cell r="AA3587">
            <v>1</v>
          </cell>
        </row>
        <row r="3588">
          <cell r="I3588">
            <v>3980</v>
          </cell>
          <cell r="J3588">
            <v>30696.516270799999</v>
          </cell>
          <cell r="P3588">
            <v>5</v>
          </cell>
          <cell r="Q3588">
            <v>1</v>
          </cell>
          <cell r="R3588">
            <v>2</v>
          </cell>
          <cell r="V3588">
            <v>1</v>
          </cell>
          <cell r="W3588">
            <v>5</v>
          </cell>
          <cell r="Y3588">
            <v>5</v>
          </cell>
          <cell r="Z3588">
            <v>650</v>
          </cell>
          <cell r="AA3588">
            <v>1</v>
          </cell>
        </row>
        <row r="3589">
          <cell r="I3589">
            <v>3985</v>
          </cell>
          <cell r="J3589">
            <v>27969.121337699999</v>
          </cell>
          <cell r="P3589">
            <v>8</v>
          </cell>
          <cell r="Q3589">
            <v>1</v>
          </cell>
          <cell r="R3589">
            <v>2</v>
          </cell>
          <cell r="V3589">
            <v>1</v>
          </cell>
          <cell r="W3589">
            <v>1</v>
          </cell>
          <cell r="Y3589">
            <v>1</v>
          </cell>
          <cell r="Z3589">
            <v>364</v>
          </cell>
          <cell r="AA3589">
            <v>1</v>
          </cell>
        </row>
        <row r="3590">
          <cell r="I3590">
            <v>4010</v>
          </cell>
          <cell r="J3590">
            <v>27969.121337699999</v>
          </cell>
          <cell r="P3590">
            <v>9</v>
          </cell>
          <cell r="Q3590">
            <v>1</v>
          </cell>
          <cell r="R3590">
            <v>2</v>
          </cell>
          <cell r="V3590">
            <v>1</v>
          </cell>
          <cell r="W3590">
            <v>1</v>
          </cell>
          <cell r="Y3590">
            <v>1</v>
          </cell>
          <cell r="Z3590">
            <v>364</v>
          </cell>
          <cell r="AA3590">
            <v>0.75</v>
          </cell>
        </row>
        <row r="3591">
          <cell r="I3591">
            <v>4016</v>
          </cell>
          <cell r="J3591">
            <v>30825.343497000002</v>
          </cell>
          <cell r="P3591">
            <v>4</v>
          </cell>
          <cell r="Q3591">
            <v>1</v>
          </cell>
          <cell r="R3591">
            <v>2</v>
          </cell>
          <cell r="V3591">
            <v>1</v>
          </cell>
          <cell r="W3591">
            <v>5</v>
          </cell>
          <cell r="Y3591">
            <v>1</v>
          </cell>
          <cell r="Z3591">
            <v>364</v>
          </cell>
          <cell r="AA3591">
            <v>0.75</v>
          </cell>
        </row>
        <row r="3592">
          <cell r="I3592">
            <v>4024</v>
          </cell>
          <cell r="J3592">
            <v>28333.537114800001</v>
          </cell>
          <cell r="P3592">
            <v>1</v>
          </cell>
          <cell r="Q3592">
            <v>1</v>
          </cell>
          <cell r="R3592">
            <v>2</v>
          </cell>
          <cell r="V3592">
            <v>1</v>
          </cell>
          <cell r="W3592">
            <v>5</v>
          </cell>
          <cell r="Y3592">
            <v>1</v>
          </cell>
          <cell r="Z3592">
            <v>364</v>
          </cell>
          <cell r="AA3592">
            <v>1</v>
          </cell>
        </row>
        <row r="3593">
          <cell r="I3593">
            <v>4027</v>
          </cell>
          <cell r="J3593">
            <v>31486.824426700001</v>
          </cell>
          <cell r="P3593">
            <v>5</v>
          </cell>
          <cell r="Q3593">
            <v>1</v>
          </cell>
          <cell r="R3593">
            <v>2</v>
          </cell>
          <cell r="V3593">
            <v>1</v>
          </cell>
          <cell r="W3593">
            <v>5</v>
          </cell>
          <cell r="Y3593">
            <v>5</v>
          </cell>
          <cell r="Z3593">
            <v>364</v>
          </cell>
          <cell r="AA3593">
            <v>1</v>
          </cell>
        </row>
        <row r="3594">
          <cell r="I3594">
            <v>4028</v>
          </cell>
          <cell r="J3594">
            <v>21412.134416699999</v>
          </cell>
          <cell r="P3594">
            <v>8</v>
          </cell>
          <cell r="Q3594">
            <v>1</v>
          </cell>
          <cell r="R3594">
            <v>2</v>
          </cell>
          <cell r="V3594">
            <v>1</v>
          </cell>
          <cell r="W3594">
            <v>5</v>
          </cell>
          <cell r="Y3594">
            <v>1</v>
          </cell>
          <cell r="Z3594">
            <v>650</v>
          </cell>
          <cell r="AA3594">
            <v>1</v>
          </cell>
        </row>
        <row r="3595">
          <cell r="I3595">
            <v>4032</v>
          </cell>
          <cell r="J3595">
            <v>34572.066300400002</v>
          </cell>
          <cell r="P3595">
            <v>2</v>
          </cell>
          <cell r="Q3595">
            <v>1</v>
          </cell>
          <cell r="R3595">
            <v>2</v>
          </cell>
          <cell r="V3595">
            <v>1</v>
          </cell>
          <cell r="W3595">
            <v>5</v>
          </cell>
          <cell r="Y3595">
            <v>5</v>
          </cell>
          <cell r="Z3595">
            <v>364</v>
          </cell>
          <cell r="AA3595">
            <v>1</v>
          </cell>
        </row>
        <row r="3596">
          <cell r="I3596">
            <v>4051</v>
          </cell>
          <cell r="J3596">
            <v>35705.115565799999</v>
          </cell>
          <cell r="P3596">
            <v>5</v>
          </cell>
          <cell r="Q3596">
            <v>1</v>
          </cell>
          <cell r="R3596">
            <v>2</v>
          </cell>
          <cell r="V3596">
            <v>1</v>
          </cell>
          <cell r="W3596">
            <v>5</v>
          </cell>
          <cell r="Y3596">
            <v>5</v>
          </cell>
          <cell r="Z3596">
            <v>156</v>
          </cell>
          <cell r="AA3596">
            <v>1</v>
          </cell>
        </row>
        <row r="3597">
          <cell r="I3597">
            <v>4054</v>
          </cell>
          <cell r="J3597">
            <v>26007.697352399999</v>
          </cell>
          <cell r="P3597">
            <v>1</v>
          </cell>
          <cell r="Q3597">
            <v>1</v>
          </cell>
          <cell r="R3597">
            <v>2</v>
          </cell>
          <cell r="V3597">
            <v>1</v>
          </cell>
          <cell r="W3597">
            <v>1</v>
          </cell>
          <cell r="Y3597">
            <v>1</v>
          </cell>
          <cell r="Z3597">
            <v>364</v>
          </cell>
          <cell r="AA3597">
            <v>0.75</v>
          </cell>
        </row>
        <row r="3598">
          <cell r="I3598">
            <v>4075</v>
          </cell>
          <cell r="J3598">
            <v>27015.628564800001</v>
          </cell>
          <cell r="P3598">
            <v>4</v>
          </cell>
          <cell r="Q3598">
            <v>1</v>
          </cell>
          <cell r="R3598">
            <v>2</v>
          </cell>
          <cell r="V3598">
            <v>1</v>
          </cell>
          <cell r="W3598">
            <v>5</v>
          </cell>
          <cell r="Y3598">
            <v>1</v>
          </cell>
          <cell r="Z3598">
            <v>650</v>
          </cell>
          <cell r="AA3598">
            <v>1</v>
          </cell>
        </row>
        <row r="3599">
          <cell r="I3599">
            <v>4079</v>
          </cell>
          <cell r="J3599">
            <v>22742.4361599</v>
          </cell>
          <cell r="P3599">
            <v>7</v>
          </cell>
          <cell r="Q3599">
            <v>1</v>
          </cell>
          <cell r="R3599">
            <v>2</v>
          </cell>
          <cell r="V3599">
            <v>1</v>
          </cell>
          <cell r="W3599">
            <v>5</v>
          </cell>
          <cell r="Y3599">
            <v>5</v>
          </cell>
          <cell r="Z3599">
            <v>364</v>
          </cell>
          <cell r="AA3599">
            <v>1</v>
          </cell>
        </row>
        <row r="3600">
          <cell r="I3600">
            <v>4081</v>
          </cell>
          <cell r="J3600">
            <v>26058.360518099998</v>
          </cell>
          <cell r="P3600">
            <v>12</v>
          </cell>
          <cell r="Q3600">
            <v>1</v>
          </cell>
          <cell r="R3600">
            <v>2</v>
          </cell>
          <cell r="V3600">
            <v>1</v>
          </cell>
          <cell r="W3600">
            <v>5</v>
          </cell>
          <cell r="Y3600">
            <v>5</v>
          </cell>
          <cell r="Z3600">
            <v>156</v>
          </cell>
          <cell r="AA3600">
            <v>0.75</v>
          </cell>
        </row>
        <row r="3601">
          <cell r="I3601">
            <v>4087</v>
          </cell>
          <cell r="J3601">
            <v>29191.030343499999</v>
          </cell>
          <cell r="P3601">
            <v>10</v>
          </cell>
          <cell r="Q3601">
            <v>1</v>
          </cell>
          <cell r="R3601">
            <v>2</v>
          </cell>
          <cell r="V3601">
            <v>1</v>
          </cell>
          <cell r="W3601">
            <v>5</v>
          </cell>
          <cell r="Y3601">
            <v>1</v>
          </cell>
          <cell r="Z3601">
            <v>156</v>
          </cell>
          <cell r="AA3601">
            <v>1</v>
          </cell>
        </row>
        <row r="3602">
          <cell r="I3602">
            <v>4106</v>
          </cell>
          <cell r="J3602">
            <v>30380.0344205</v>
          </cell>
          <cell r="P3602">
            <v>6</v>
          </cell>
          <cell r="Q3602">
            <v>1</v>
          </cell>
          <cell r="R3602">
            <v>2</v>
          </cell>
          <cell r="V3602">
            <v>1</v>
          </cell>
          <cell r="W3602">
            <v>5</v>
          </cell>
          <cell r="Y3602">
            <v>5</v>
          </cell>
          <cell r="Z3602">
            <v>364</v>
          </cell>
          <cell r="AA3602">
            <v>0.75</v>
          </cell>
        </row>
        <row r="3603">
          <cell r="I3603">
            <v>4123</v>
          </cell>
          <cell r="J3603">
            <v>45867.311386900001</v>
          </cell>
          <cell r="P3603">
            <v>6</v>
          </cell>
          <cell r="Q3603">
            <v>1</v>
          </cell>
          <cell r="R3603">
            <v>2</v>
          </cell>
          <cell r="V3603">
            <v>1</v>
          </cell>
          <cell r="W3603">
            <v>5</v>
          </cell>
          <cell r="Y3603">
            <v>5</v>
          </cell>
          <cell r="Z3603">
            <v>156</v>
          </cell>
          <cell r="AA3603">
            <v>1</v>
          </cell>
        </row>
        <row r="3604">
          <cell r="I3604">
            <v>4147</v>
          </cell>
          <cell r="J3604">
            <v>16758.7128582</v>
          </cell>
          <cell r="P3604">
            <v>1</v>
          </cell>
          <cell r="Q3604">
            <v>1</v>
          </cell>
          <cell r="R3604">
            <v>2</v>
          </cell>
          <cell r="V3604">
            <v>1</v>
          </cell>
          <cell r="W3604">
            <v>5</v>
          </cell>
          <cell r="Y3604">
            <v>1</v>
          </cell>
          <cell r="Z3604">
            <v>364</v>
          </cell>
          <cell r="AA3604">
            <v>1</v>
          </cell>
        </row>
        <row r="3605">
          <cell r="I3605">
            <v>4171</v>
          </cell>
          <cell r="J3605">
            <v>8236.7058142999995</v>
          </cell>
          <cell r="P3605">
            <v>9</v>
          </cell>
          <cell r="Q3605">
            <v>1</v>
          </cell>
          <cell r="R3605">
            <v>2</v>
          </cell>
          <cell r="V3605">
            <v>1</v>
          </cell>
          <cell r="W3605">
            <v>1</v>
          </cell>
          <cell r="Y3605">
            <v>1</v>
          </cell>
          <cell r="Z3605">
            <v>650</v>
          </cell>
          <cell r="AA3605">
            <v>1</v>
          </cell>
        </row>
        <row r="3606">
          <cell r="I3606">
            <v>4173</v>
          </cell>
          <cell r="J3606">
            <v>23695.616394199998</v>
          </cell>
          <cell r="P3606">
            <v>11</v>
          </cell>
          <cell r="Q3606">
            <v>1</v>
          </cell>
          <cell r="R3606">
            <v>2</v>
          </cell>
          <cell r="V3606">
            <v>1</v>
          </cell>
          <cell r="W3606">
            <v>2</v>
          </cell>
          <cell r="Y3606">
            <v>2</v>
          </cell>
          <cell r="Z3606">
            <v>364</v>
          </cell>
          <cell r="AA3606">
            <v>1</v>
          </cell>
        </row>
        <row r="3607">
          <cell r="I3607">
            <v>4179</v>
          </cell>
          <cell r="J3607">
            <v>41206.037133500002</v>
          </cell>
          <cell r="P3607">
            <v>1</v>
          </cell>
          <cell r="Q3607">
            <v>1</v>
          </cell>
          <cell r="R3607">
            <v>2</v>
          </cell>
          <cell r="V3607">
            <v>1</v>
          </cell>
          <cell r="W3607">
            <v>1</v>
          </cell>
          <cell r="Y3607">
            <v>1</v>
          </cell>
          <cell r="Z3607">
            <v>364</v>
          </cell>
          <cell r="AA3607">
            <v>1</v>
          </cell>
        </row>
        <row r="3608">
          <cell r="I3608">
            <v>4182</v>
          </cell>
          <cell r="J3608">
            <v>42851.825275700001</v>
          </cell>
          <cell r="P3608">
            <v>8</v>
          </cell>
          <cell r="Q3608">
            <v>1</v>
          </cell>
          <cell r="R3608">
            <v>2</v>
          </cell>
          <cell r="V3608">
            <v>1</v>
          </cell>
          <cell r="W3608">
            <v>5</v>
          </cell>
          <cell r="Y3608">
            <v>1</v>
          </cell>
          <cell r="Z3608">
            <v>364</v>
          </cell>
          <cell r="AA3608">
            <v>1</v>
          </cell>
        </row>
        <row r="3609">
          <cell r="I3609">
            <v>4193</v>
          </cell>
          <cell r="J3609">
            <v>22667.162244499999</v>
          </cell>
          <cell r="P3609">
            <v>8</v>
          </cell>
          <cell r="Q3609">
            <v>1</v>
          </cell>
          <cell r="R3609">
            <v>2</v>
          </cell>
          <cell r="V3609">
            <v>1</v>
          </cell>
          <cell r="W3609">
            <v>5</v>
          </cell>
          <cell r="Y3609">
            <v>1</v>
          </cell>
          <cell r="Z3609">
            <v>364</v>
          </cell>
          <cell r="AA3609">
            <v>1</v>
          </cell>
        </row>
        <row r="3610">
          <cell r="I3610">
            <v>4230</v>
          </cell>
          <cell r="J3610">
            <v>20537.7278816</v>
          </cell>
          <cell r="P3610">
            <v>9</v>
          </cell>
          <cell r="Q3610">
            <v>1</v>
          </cell>
          <cell r="R3610">
            <v>2</v>
          </cell>
          <cell r="V3610">
            <v>1</v>
          </cell>
          <cell r="W3610">
            <v>5</v>
          </cell>
          <cell r="Y3610">
            <v>1</v>
          </cell>
          <cell r="Z3610">
            <v>364</v>
          </cell>
          <cell r="AA3610">
            <v>1</v>
          </cell>
        </row>
        <row r="3611">
          <cell r="I3611">
            <v>4264</v>
          </cell>
          <cell r="J3611">
            <v>33714.492968300001</v>
          </cell>
          <cell r="P3611">
            <v>4</v>
          </cell>
          <cell r="Q3611">
            <v>1</v>
          </cell>
          <cell r="R3611">
            <v>2</v>
          </cell>
          <cell r="V3611">
            <v>1</v>
          </cell>
          <cell r="W3611">
            <v>5</v>
          </cell>
          <cell r="Y3611">
            <v>5</v>
          </cell>
          <cell r="Z3611">
            <v>156</v>
          </cell>
          <cell r="AA3611">
            <v>1</v>
          </cell>
        </row>
        <row r="3612">
          <cell r="I3612">
            <v>4300</v>
          </cell>
          <cell r="J3612">
            <v>29462.633278699999</v>
          </cell>
          <cell r="P3612">
            <v>6</v>
          </cell>
          <cell r="Q3612">
            <v>1</v>
          </cell>
          <cell r="R3612">
            <v>2</v>
          </cell>
          <cell r="V3612">
            <v>1</v>
          </cell>
          <cell r="W3612">
            <v>5</v>
          </cell>
          <cell r="Y3612">
            <v>5</v>
          </cell>
          <cell r="Z3612">
            <v>156</v>
          </cell>
          <cell r="AA3612">
            <v>1</v>
          </cell>
        </row>
        <row r="3613">
          <cell r="I3613">
            <v>4319</v>
          </cell>
          <cell r="J3613">
            <v>22696.5321802</v>
          </cell>
          <cell r="P3613">
            <v>2</v>
          </cell>
          <cell r="Q3613">
            <v>1</v>
          </cell>
          <cell r="R3613">
            <v>2</v>
          </cell>
          <cell r="V3613">
            <v>1</v>
          </cell>
          <cell r="W3613">
            <v>1</v>
          </cell>
          <cell r="Y3613">
            <v>1</v>
          </cell>
          <cell r="Z3613">
            <v>156</v>
          </cell>
          <cell r="AA3613">
            <v>1</v>
          </cell>
        </row>
        <row r="3614">
          <cell r="I3614">
            <v>4372</v>
          </cell>
          <cell r="J3614">
            <v>39445.501552499998</v>
          </cell>
          <cell r="P3614">
            <v>7</v>
          </cell>
          <cell r="Q3614">
            <v>1</v>
          </cell>
          <cell r="R3614">
            <v>2</v>
          </cell>
          <cell r="V3614">
            <v>1</v>
          </cell>
          <cell r="W3614">
            <v>5</v>
          </cell>
          <cell r="Y3614">
            <v>5</v>
          </cell>
          <cell r="Z3614">
            <v>364</v>
          </cell>
          <cell r="AA3614">
            <v>1</v>
          </cell>
        </row>
        <row r="3615">
          <cell r="I3615">
            <v>4375</v>
          </cell>
          <cell r="J3615">
            <v>12695.762473799999</v>
          </cell>
          <cell r="P3615">
            <v>1</v>
          </cell>
          <cell r="Q3615">
            <v>1</v>
          </cell>
          <cell r="R3615">
            <v>2</v>
          </cell>
          <cell r="V3615">
            <v>1</v>
          </cell>
          <cell r="W3615">
            <v>5</v>
          </cell>
          <cell r="Y3615">
            <v>5</v>
          </cell>
          <cell r="Z3615">
            <v>156</v>
          </cell>
          <cell r="AA3615">
            <v>1</v>
          </cell>
        </row>
      </sheetData>
      <sheetData sheetId="6"/>
      <sheetData sheetId="7">
        <row r="6">
          <cell r="C6">
            <v>0</v>
          </cell>
          <cell r="D6">
            <v>5</v>
          </cell>
        </row>
      </sheetData>
      <sheetData sheetId="8">
        <row r="26">
          <cell r="D26">
            <v>0.88161484678341806</v>
          </cell>
        </row>
        <row r="38">
          <cell r="H38">
            <v>1.22</v>
          </cell>
          <cell r="I38">
            <v>1.22</v>
          </cell>
        </row>
        <row r="40">
          <cell r="H40">
            <v>1.45</v>
          </cell>
          <cell r="I40">
            <v>1.17</v>
          </cell>
        </row>
        <row r="44">
          <cell r="H44">
            <v>5.5472498946618508E-2</v>
          </cell>
        </row>
        <row r="45">
          <cell r="H45">
            <v>6.6247157818981967E-2</v>
          </cell>
        </row>
        <row r="46">
          <cell r="H46">
            <v>6.9424913734572602E-2</v>
          </cell>
        </row>
        <row r="47">
          <cell r="H47">
            <v>6.8578910126123091E-2</v>
          </cell>
        </row>
        <row r="48">
          <cell r="H48">
            <v>6.4382739151626414E-2</v>
          </cell>
        </row>
        <row r="49">
          <cell r="H49">
            <v>7.9045295429041901E-2</v>
          </cell>
        </row>
        <row r="50">
          <cell r="H50">
            <v>8.4196092613900819E-2</v>
          </cell>
        </row>
        <row r="51">
          <cell r="H51">
            <v>6.4997973368246156E-2</v>
          </cell>
        </row>
        <row r="52">
          <cell r="H52">
            <v>5.2115338899666228E-2</v>
          </cell>
        </row>
        <row r="53">
          <cell r="H53">
            <v>8.4500000000000006E-2</v>
          </cell>
        </row>
        <row r="54">
          <cell r="H54">
            <v>9.1499999999999998E-2</v>
          </cell>
        </row>
        <row r="55">
          <cell r="H55">
            <v>8.0500000000000002E-2</v>
          </cell>
        </row>
        <row r="56">
          <cell r="H56">
            <v>6.7000000000000004E-2</v>
          </cell>
        </row>
      </sheetData>
      <sheetData sheetId="9">
        <row r="7">
          <cell r="G7">
            <v>1</v>
          </cell>
          <cell r="H7">
            <v>0.1793275230513971</v>
          </cell>
          <cell r="I7">
            <v>16.635726344479302</v>
          </cell>
          <cell r="J7">
            <v>34.515688280556013</v>
          </cell>
          <cell r="K7">
            <v>24.568099437267858</v>
          </cell>
        </row>
        <row r="8">
          <cell r="G8">
            <v>2</v>
          </cell>
          <cell r="H8">
            <v>0.13348681994767131</v>
          </cell>
          <cell r="I8">
            <v>15.490310563364559</v>
          </cell>
          <cell r="J8">
            <v>34.751151944967191</v>
          </cell>
          <cell r="K8">
            <v>25.186390013128637</v>
          </cell>
        </row>
        <row r="9">
          <cell r="G9">
            <v>3</v>
          </cell>
          <cell r="H9">
            <v>0.10719161189853264</v>
          </cell>
          <cell r="I9">
            <v>11.843882540607142</v>
          </cell>
          <cell r="J9">
            <v>27.387078797499754</v>
          </cell>
          <cell r="K9">
            <v>23.942286113043941</v>
          </cell>
        </row>
        <row r="10">
          <cell r="G10">
            <v>4</v>
          </cell>
          <cell r="H10">
            <v>8.9544426463513169E-2</v>
          </cell>
          <cell r="I10">
            <v>11.827391391883509</v>
          </cell>
          <cell r="J10">
            <v>24.432855107005558</v>
          </cell>
          <cell r="K10">
            <v>23.868155921317136</v>
          </cell>
        </row>
        <row r="11">
          <cell r="G11">
            <v>5</v>
          </cell>
          <cell r="H11">
            <v>0.10415625838477094</v>
          </cell>
          <cell r="I11">
            <v>17.455785178631999</v>
          </cell>
          <cell r="J11">
            <v>32.262720622471015</v>
          </cell>
          <cell r="K11">
            <v>24.523296950863084</v>
          </cell>
        </row>
        <row r="12">
          <cell r="G12">
            <v>6</v>
          </cell>
          <cell r="H12">
            <v>9.4418662753143562E-2</v>
          </cell>
          <cell r="I12">
            <v>14.616828000906549</v>
          </cell>
          <cell r="J12">
            <v>31.370243011800863</v>
          </cell>
          <cell r="K12">
            <v>24.278198564063104</v>
          </cell>
        </row>
        <row r="13">
          <cell r="C13">
            <v>0.10049573859868667</v>
          </cell>
          <cell r="D13">
            <v>0.13348681994767131</v>
          </cell>
          <cell r="G13">
            <v>7</v>
          </cell>
          <cell r="H13">
            <v>9.7787541408846268E-2</v>
          </cell>
          <cell r="I13">
            <v>13.969081552396913</v>
          </cell>
          <cell r="J13">
            <v>28.233712579106079</v>
          </cell>
          <cell r="K13">
            <v>24.480673087587348</v>
          </cell>
        </row>
        <row r="14">
          <cell r="C14">
            <v>12.183910894494122</v>
          </cell>
          <cell r="D14">
            <v>15.490310563364559</v>
          </cell>
          <cell r="G14">
            <v>8</v>
          </cell>
          <cell r="H14">
            <v>0.10049573859868667</v>
          </cell>
          <cell r="I14">
            <v>12.183910894494122</v>
          </cell>
          <cell r="J14">
            <v>29.252046079863444</v>
          </cell>
          <cell r="K14">
            <v>24.252886621277135</v>
          </cell>
        </row>
        <row r="15">
          <cell r="C15">
            <v>24.252886621277135</v>
          </cell>
          <cell r="D15">
            <v>25.186390013128637</v>
          </cell>
          <cell r="G15">
            <v>9</v>
          </cell>
          <cell r="H15">
            <v>0.10689898912204997</v>
          </cell>
          <cell r="I15">
            <v>14.932788567940694</v>
          </cell>
          <cell r="J15">
            <v>31.949926939671698</v>
          </cell>
          <cell r="K15">
            <v>25.201057425415701</v>
          </cell>
        </row>
        <row r="16">
          <cell r="C16">
            <v>8.0156728189898168</v>
          </cell>
          <cell r="D16">
            <v>7.5949140985434136</v>
          </cell>
          <cell r="G16">
            <v>10</v>
          </cell>
          <cell r="H16">
            <v>0.1943484543363827</v>
          </cell>
          <cell r="I16">
            <v>15.525354492016277</v>
          </cell>
          <cell r="J16">
            <v>33.805602396622433</v>
          </cell>
          <cell r="K16">
            <v>25.009003602179256</v>
          </cell>
        </row>
        <row r="17">
          <cell r="G17">
            <v>11</v>
          </cell>
          <cell r="H17">
            <v>0.14005205966821027</v>
          </cell>
          <cell r="I17">
            <v>9.2140338207407559</v>
          </cell>
          <cell r="J17">
            <v>34.329780245328678</v>
          </cell>
          <cell r="K17">
            <v>26.041154713496791</v>
          </cell>
        </row>
        <row r="18">
          <cell r="G18">
            <v>12</v>
          </cell>
          <cell r="H18">
            <v>0.1323842342981939</v>
          </cell>
          <cell r="I18">
            <v>12.630056732373694</v>
          </cell>
          <cell r="J18">
            <v>31.297952826295965</v>
          </cell>
          <cell r="K18">
            <v>25.006937517452151</v>
          </cell>
        </row>
        <row r="19">
          <cell r="G19">
            <v>13</v>
          </cell>
          <cell r="H19">
            <v>0.118245334227182</v>
          </cell>
          <cell r="I19">
            <v>21.350929678444643</v>
          </cell>
          <cell r="J19">
            <v>39.352908226638739</v>
          </cell>
          <cell r="K19">
            <v>24.638475613252023</v>
          </cell>
        </row>
        <row r="25">
          <cell r="G25">
            <v>1</v>
          </cell>
          <cell r="H25">
            <v>4.0680518771199159</v>
          </cell>
          <cell r="I25">
            <v>3.5268622214234977</v>
          </cell>
        </row>
        <row r="26">
          <cell r="G26">
            <v>2</v>
          </cell>
          <cell r="H26">
            <v>2.2114822963573362</v>
          </cell>
          <cell r="I26">
            <v>2.7657510362910345</v>
          </cell>
        </row>
        <row r="27">
          <cell r="G27">
            <v>3</v>
          </cell>
          <cell r="H27">
            <v>3.0118294952589335</v>
          </cell>
          <cell r="I27">
            <v>4.6768094785677388</v>
          </cell>
        </row>
        <row r="28">
          <cell r="G28">
            <v>4</v>
          </cell>
          <cell r="H28">
            <v>4.0605516056880964</v>
          </cell>
          <cell r="I28">
            <v>3.9551212133017213</v>
          </cell>
        </row>
      </sheetData>
      <sheetData sheetId="10">
        <row r="6">
          <cell r="D6">
            <v>8</v>
          </cell>
        </row>
        <row r="7">
          <cell r="D7">
            <v>2</v>
          </cell>
        </row>
        <row r="12">
          <cell r="K12">
            <v>27.890594</v>
          </cell>
          <cell r="L12">
            <v>27.890594</v>
          </cell>
          <cell r="M12">
            <v>27.890594</v>
          </cell>
          <cell r="Q12">
            <v>10.865456</v>
          </cell>
          <cell r="R12">
            <v>10.865456</v>
          </cell>
          <cell r="S12">
            <v>10.865456</v>
          </cell>
          <cell r="T12">
            <v>23.979906</v>
          </cell>
          <cell r="U12">
            <v>23.979906</v>
          </cell>
          <cell r="V12">
            <v>23.979906</v>
          </cell>
          <cell r="W12">
            <v>20.515957</v>
          </cell>
          <cell r="X12">
            <v>20.515957</v>
          </cell>
          <cell r="Y12">
            <v>20.515957</v>
          </cell>
        </row>
        <row r="13">
          <cell r="K13">
            <v>28.824736000000001</v>
          </cell>
          <cell r="L13">
            <v>28.824736000000001</v>
          </cell>
          <cell r="M13">
            <v>28.824736000000001</v>
          </cell>
          <cell r="Q13">
            <v>10.941497</v>
          </cell>
          <cell r="R13">
            <v>10.941497</v>
          </cell>
          <cell r="S13">
            <v>10.941497</v>
          </cell>
          <cell r="T13">
            <v>28.230357999999999</v>
          </cell>
          <cell r="U13">
            <v>28.230357999999999</v>
          </cell>
          <cell r="V13">
            <v>28.230357999999999</v>
          </cell>
          <cell r="W13">
            <v>24.481928</v>
          </cell>
          <cell r="X13">
            <v>24.481928</v>
          </cell>
          <cell r="Y13">
            <v>24.481928</v>
          </cell>
        </row>
        <row r="14">
          <cell r="K14">
            <v>28.645554000000001</v>
          </cell>
          <cell r="L14">
            <v>28.648444999999999</v>
          </cell>
          <cell r="M14">
            <v>28.645056</v>
          </cell>
          <cell r="Q14">
            <v>10.147216</v>
          </cell>
          <cell r="R14">
            <v>10.141222000000001</v>
          </cell>
          <cell r="S14">
            <v>10.140136</v>
          </cell>
          <cell r="T14">
            <v>23.929704999999998</v>
          </cell>
          <cell r="U14">
            <v>23.929704999999998</v>
          </cell>
          <cell r="V14">
            <v>23.929704999999998</v>
          </cell>
          <cell r="W14">
            <v>17.989113</v>
          </cell>
          <cell r="X14">
            <v>17.989113</v>
          </cell>
          <cell r="Y14">
            <v>17.989113</v>
          </cell>
        </row>
        <row r="15">
          <cell r="K15">
            <v>27.739129999999999</v>
          </cell>
          <cell r="L15">
            <v>27.742101999999999</v>
          </cell>
          <cell r="M15">
            <v>27.754351</v>
          </cell>
          <cell r="Q15">
            <v>9.8650219999999997</v>
          </cell>
          <cell r="R15">
            <v>9.8595559999999995</v>
          </cell>
          <cell r="S15">
            <v>9.8915950000000006</v>
          </cell>
          <cell r="T15">
            <v>23.343426000000001</v>
          </cell>
          <cell r="U15">
            <v>23.341816000000001</v>
          </cell>
          <cell r="V15">
            <v>23.341843000000001</v>
          </cell>
          <cell r="W15">
            <v>15.969621</v>
          </cell>
          <cell r="X15">
            <v>15.96735</v>
          </cell>
          <cell r="Y15">
            <v>15.969497</v>
          </cell>
        </row>
        <row r="16">
          <cell r="K16">
            <v>28.494537000000001</v>
          </cell>
          <cell r="L16">
            <v>28.827921</v>
          </cell>
          <cell r="M16">
            <v>28.318256000000002</v>
          </cell>
          <cell r="Q16">
            <v>10.836643</v>
          </cell>
          <cell r="R16">
            <v>10.952209</v>
          </cell>
          <cell r="S16">
            <v>10.721762999999999</v>
          </cell>
          <cell r="T16">
            <v>23.426629999999999</v>
          </cell>
          <cell r="U16">
            <v>23.515045000000001</v>
          </cell>
          <cell r="V16">
            <v>23.339386000000001</v>
          </cell>
          <cell r="W16">
            <v>16.24633</v>
          </cell>
          <cell r="X16">
            <v>16.391165000000001</v>
          </cell>
          <cell r="Y16">
            <v>16.099426000000001</v>
          </cell>
        </row>
        <row r="17">
          <cell r="B17">
            <v>2008</v>
          </cell>
          <cell r="C17">
            <v>1</v>
          </cell>
          <cell r="D17">
            <v>1.0782757556358316</v>
          </cell>
          <cell r="E17">
            <v>1</v>
          </cell>
          <cell r="F17">
            <v>1</v>
          </cell>
          <cell r="G17">
            <v>1.2389346041603999</v>
          </cell>
          <cell r="H17">
            <v>1</v>
          </cell>
          <cell r="K17">
            <v>28.842295</v>
          </cell>
          <cell r="L17">
            <v>29.256087999999998</v>
          </cell>
          <cell r="M17">
            <v>28.604303000000002</v>
          </cell>
          <cell r="Q17">
            <v>10.835108999999999</v>
          </cell>
          <cell r="R17">
            <v>10.987064999999999</v>
          </cell>
          <cell r="S17">
            <v>10.729698000000001</v>
          </cell>
          <cell r="T17">
            <v>24.582483</v>
          </cell>
          <cell r="U17">
            <v>24.839762</v>
          </cell>
          <cell r="V17">
            <v>24.461586</v>
          </cell>
          <cell r="W17">
            <v>17.323141</v>
          </cell>
          <cell r="X17">
            <v>17.783833000000001</v>
          </cell>
          <cell r="Y17">
            <v>17.149656</v>
          </cell>
        </row>
        <row r="18">
          <cell r="B18">
            <v>2009</v>
          </cell>
          <cell r="C18">
            <v>0.9937837418528308</v>
          </cell>
          <cell r="D18">
            <v>1</v>
          </cell>
          <cell r="E18">
            <v>0.73479151641978524</v>
          </cell>
          <cell r="F18">
            <v>0.94822619151085474</v>
          </cell>
          <cell r="G18">
            <v>1</v>
          </cell>
          <cell r="H18">
            <v>0.73495602406722615</v>
          </cell>
          <cell r="K18">
            <v>28.962278000000001</v>
          </cell>
          <cell r="L18">
            <v>29.455873</v>
          </cell>
          <cell r="M18">
            <v>28.636731999999999</v>
          </cell>
          <cell r="Q18">
            <v>10.33737</v>
          </cell>
          <cell r="R18">
            <v>10.490205</v>
          </cell>
          <cell r="S18">
            <v>10.275399</v>
          </cell>
          <cell r="T18">
            <v>25.796989</v>
          </cell>
          <cell r="U18">
            <v>26.058056000000001</v>
          </cell>
          <cell r="V18">
            <v>25.608212000000002</v>
          </cell>
          <cell r="W18">
            <v>18.35425</v>
          </cell>
          <cell r="X18">
            <v>18.917566000000001</v>
          </cell>
          <cell r="Y18">
            <v>18.120241</v>
          </cell>
        </row>
        <row r="19">
          <cell r="B19">
            <v>2010</v>
          </cell>
          <cell r="C19">
            <v>0.96233769495755306</v>
          </cell>
          <cell r="D19">
            <v>0.97219000758434626</v>
          </cell>
          <cell r="E19">
            <v>0.65230242487438084</v>
          </cell>
          <cell r="F19">
            <v>0.9103783940001301</v>
          </cell>
          <cell r="G19">
            <v>0.95114208857788762</v>
          </cell>
          <cell r="H19">
            <v>0.72876814458242978</v>
          </cell>
          <cell r="K19">
            <v>28.940435000000001</v>
          </cell>
          <cell r="L19">
            <v>29.505141999999999</v>
          </cell>
          <cell r="M19">
            <v>28.539107999999999</v>
          </cell>
          <cell r="Q19">
            <v>10.322156</v>
          </cell>
          <cell r="R19">
            <v>10.484252</v>
          </cell>
          <cell r="S19">
            <v>10.207979</v>
          </cell>
          <cell r="T19">
            <v>26.756622</v>
          </cell>
          <cell r="U19">
            <v>27.051016000000001</v>
          </cell>
          <cell r="V19">
            <v>26.519767999999999</v>
          </cell>
          <cell r="W19">
            <v>19.044505999999998</v>
          </cell>
          <cell r="X19">
            <v>19.655453000000001</v>
          </cell>
          <cell r="Y19">
            <v>18.658719999999999</v>
          </cell>
        </row>
        <row r="20">
          <cell r="B20">
            <v>2011</v>
          </cell>
          <cell r="C20">
            <v>0.98854459586377474</v>
          </cell>
          <cell r="D20">
            <v>1.067942478015645</v>
          </cell>
          <cell r="E20">
            <v>0.66360500692592517</v>
          </cell>
          <cell r="F20">
            <v>0.84563637109524381</v>
          </cell>
          <cell r="G20">
            <v>1.0300065272088375</v>
          </cell>
          <cell r="H20">
            <v>0.73443415860750327</v>
          </cell>
          <cell r="K20">
            <v>28.921185000000001</v>
          </cell>
          <cell r="L20">
            <v>29.640141</v>
          </cell>
          <cell r="M20">
            <v>28.370218000000001</v>
          </cell>
          <cell r="Q20">
            <v>10.472303999999999</v>
          </cell>
          <cell r="R20">
            <v>10.668450999999999</v>
          </cell>
          <cell r="S20">
            <v>10.254212000000001</v>
          </cell>
          <cell r="T20">
            <v>27.341208999999999</v>
          </cell>
          <cell r="U20">
            <v>27.639112000000001</v>
          </cell>
          <cell r="V20">
            <v>27.018875000000001</v>
          </cell>
          <cell r="W20">
            <v>19.535378000000001</v>
          </cell>
          <cell r="X20">
            <v>20.313862</v>
          </cell>
          <cell r="Y20">
            <v>19.101994000000001</v>
          </cell>
        </row>
        <row r="21">
          <cell r="B21">
            <v>2012</v>
          </cell>
          <cell r="C21">
            <v>1.000609164295555</v>
          </cell>
          <cell r="D21">
            <v>1.0677913035457212</v>
          </cell>
          <cell r="E21">
            <v>0.70758892028438281</v>
          </cell>
          <cell r="F21">
            <v>0.92242689886466755</v>
          </cell>
          <cell r="G21">
            <v>1.0432744039538753</v>
          </cell>
          <cell r="H21">
            <v>0.77864969049693333</v>
          </cell>
          <cell r="K21">
            <v>28.967231999999999</v>
          </cell>
          <cell r="L21">
            <v>29.845139</v>
          </cell>
          <cell r="M21">
            <v>28.190757999999999</v>
          </cell>
          <cell r="Q21">
            <v>10.629263</v>
          </cell>
          <cell r="R21">
            <v>10.853731</v>
          </cell>
          <cell r="S21">
            <v>10.285491</v>
          </cell>
          <cell r="T21">
            <v>27.980962999999999</v>
          </cell>
          <cell r="U21">
            <v>28.425640000000001</v>
          </cell>
          <cell r="V21">
            <v>27.611242000000001</v>
          </cell>
          <cell r="W21">
            <v>20.446252999999999</v>
          </cell>
          <cell r="X21">
            <v>21.172723999999999</v>
          </cell>
          <cell r="Y21">
            <v>19.882228999999999</v>
          </cell>
        </row>
        <row r="22">
          <cell r="B22">
            <v>2013</v>
          </cell>
          <cell r="C22">
            <v>1.0047716655583594</v>
          </cell>
          <cell r="D22">
            <v>1.0187395242202393</v>
          </cell>
          <cell r="E22">
            <v>0.74970606890110947</v>
          </cell>
          <cell r="F22">
            <v>0.93997762319243872</v>
          </cell>
          <cell r="G22">
            <v>1.0160496847803133</v>
          </cell>
          <cell r="H22">
            <v>0.81978675759527175</v>
          </cell>
          <cell r="K22">
            <v>29.056398000000002</v>
          </cell>
          <cell r="L22">
            <v>30.111060999999999</v>
          </cell>
          <cell r="M22">
            <v>28.076021000000001</v>
          </cell>
          <cell r="Q22">
            <v>10.731623000000001</v>
          </cell>
          <cell r="R22">
            <v>10.992682</v>
          </cell>
          <cell r="S22">
            <v>10.347003000000001</v>
          </cell>
          <cell r="T22">
            <v>28.516698999999999</v>
          </cell>
          <cell r="U22">
            <v>29.029606000000001</v>
          </cell>
          <cell r="V22">
            <v>28.092804000000001</v>
          </cell>
          <cell r="W22">
            <v>21.061022000000001</v>
          </cell>
          <cell r="X22">
            <v>21.747098999999999</v>
          </cell>
          <cell r="Y22">
            <v>20.290209000000001</v>
          </cell>
        </row>
        <row r="23">
          <cell r="B23">
            <v>2014</v>
          </cell>
          <cell r="C23">
            <v>1.0040138789128892</v>
          </cell>
          <cell r="D23">
            <v>1.0172401967199673</v>
          </cell>
          <cell r="E23">
            <v>0.7779005803791269</v>
          </cell>
          <cell r="F23">
            <v>0.92695785364730865</v>
          </cell>
          <cell r="G23">
            <v>1.0019985744236253</v>
          </cell>
          <cell r="H23">
            <v>0.84945797669900625</v>
          </cell>
          <cell r="K23">
            <v>29.132546999999999</v>
          </cell>
          <cell r="L23">
            <v>30.412230000000001</v>
          </cell>
          <cell r="M23">
            <v>28.029114</v>
          </cell>
          <cell r="Q23">
            <v>10.844103</v>
          </cell>
          <cell r="R23">
            <v>11.18074</v>
          </cell>
          <cell r="S23">
            <v>10.372972000000001</v>
          </cell>
          <cell r="T23">
            <v>29.099758000000001</v>
          </cell>
          <cell r="U23">
            <v>29.681915</v>
          </cell>
          <cell r="V23">
            <v>28.602872999999999</v>
          </cell>
          <cell r="W23">
            <v>21.749374</v>
          </cell>
          <cell r="X23">
            <v>22.417909999999999</v>
          </cell>
          <cell r="Y23">
            <v>20.893529999999998</v>
          </cell>
        </row>
        <row r="24">
          <cell r="B24">
            <v>2015</v>
          </cell>
          <cell r="C24">
            <v>1.0033460497261797</v>
          </cell>
          <cell r="D24">
            <v>1.0320371617200224</v>
          </cell>
          <cell r="E24">
            <v>0.79795096203207527</v>
          </cell>
          <cell r="F24">
            <v>0.92722104407419792</v>
          </cell>
          <cell r="G24">
            <v>1.0084492053111447</v>
          </cell>
          <cell r="H24">
            <v>0.87041881844585112</v>
          </cell>
          <cell r="K24">
            <v>29.239315000000001</v>
          </cell>
          <cell r="L24">
            <v>30.787039</v>
          </cell>
          <cell r="M24">
            <v>28.022552000000001</v>
          </cell>
          <cell r="Q24">
            <v>10.950706</v>
          </cell>
          <cell r="R24">
            <v>11.335775999999999</v>
          </cell>
          <cell r="S24">
            <v>10.417714</v>
          </cell>
          <cell r="T24">
            <v>29.354821999999999</v>
          </cell>
          <cell r="U24">
            <v>29.99811</v>
          </cell>
          <cell r="V24">
            <v>28.875603000000002</v>
          </cell>
          <cell r="W24">
            <v>22.190474999999999</v>
          </cell>
          <cell r="X24">
            <v>22.822341999999999</v>
          </cell>
          <cell r="Y24">
            <v>21.513293999999998</v>
          </cell>
        </row>
        <row r="25">
          <cell r="B25">
            <v>2016</v>
          </cell>
          <cell r="C25">
            <v>1.0049435318332143</v>
          </cell>
          <cell r="D25">
            <v>1.0475053453085064</v>
          </cell>
          <cell r="E25">
            <v>0.83515697783279152</v>
          </cell>
          <cell r="F25">
            <v>0.9440955633403979</v>
          </cell>
          <cell r="G25">
            <v>1.0114748991789178</v>
          </cell>
          <cell r="H25">
            <v>0.90897031613426504</v>
          </cell>
          <cell r="K25">
            <v>29.673909999999999</v>
          </cell>
          <cell r="L25">
            <v>31.298366999999999</v>
          </cell>
          <cell r="M25">
            <v>28.248913000000002</v>
          </cell>
          <cell r="Q25">
            <v>11.113257000000001</v>
          </cell>
          <cell r="R25">
            <v>11.489191</v>
          </cell>
          <cell r="S25">
            <v>10.49259</v>
          </cell>
          <cell r="T25">
            <v>29.584182999999999</v>
          </cell>
          <cell r="U25">
            <v>30.284765</v>
          </cell>
          <cell r="V25">
            <v>29.075064000000001</v>
          </cell>
          <cell r="W25">
            <v>22.499271</v>
          </cell>
          <cell r="X25">
            <v>23.199928</v>
          </cell>
          <cell r="Y25">
            <v>21.843304</v>
          </cell>
        </row>
        <row r="26">
          <cell r="B26">
            <v>2017</v>
          </cell>
          <cell r="C26">
            <v>1.0080369166260534</v>
          </cell>
          <cell r="D26">
            <v>1.0575928412285696</v>
          </cell>
          <cell r="E26">
            <v>0.86026811287084914</v>
          </cell>
          <cell r="F26">
            <v>0.9575677423387059</v>
          </cell>
          <cell r="G26">
            <v>1.0115414921189967</v>
          </cell>
          <cell r="H26">
            <v>0.93528484455997285</v>
          </cell>
          <cell r="K26">
            <v>30.068608999999999</v>
          </cell>
          <cell r="L26">
            <v>31.641726999999999</v>
          </cell>
          <cell r="M26">
            <v>28.50301</v>
          </cell>
          <cell r="Q26">
            <v>11.182283</v>
          </cell>
          <cell r="R26">
            <v>11.236739999999999</v>
          </cell>
          <cell r="S26">
            <v>10.590742000000001</v>
          </cell>
          <cell r="T26">
            <v>29.815739000000001</v>
          </cell>
          <cell r="U26">
            <v>30.594027000000001</v>
          </cell>
          <cell r="V26">
            <v>29.298646999999999</v>
          </cell>
          <cell r="W26">
            <v>22.669270000000001</v>
          </cell>
          <cell r="X26">
            <v>23.403321999999999</v>
          </cell>
          <cell r="Y26">
            <v>21.899273000000001</v>
          </cell>
        </row>
        <row r="27">
          <cell r="B27">
            <v>2018</v>
          </cell>
          <cell r="C27">
            <v>1.0106787101189756</v>
          </cell>
          <cell r="D27">
            <v>1.0686776550336565</v>
          </cell>
          <cell r="E27">
            <v>0.8883848526962419</v>
          </cell>
          <cell r="F27">
            <v>0.96382670024319705</v>
          </cell>
          <cell r="G27">
            <v>1.0144999640696888</v>
          </cell>
          <cell r="H27">
            <v>0.96242540406794852</v>
          </cell>
          <cell r="K27">
            <v>30.392123999999999</v>
          </cell>
          <cell r="L27">
            <v>31.728573000000001</v>
          </cell>
          <cell r="M27">
            <v>28.715508</v>
          </cell>
          <cell r="Q27">
            <v>11.326302</v>
          </cell>
          <cell r="R27">
            <v>10.978109</v>
          </cell>
          <cell r="S27">
            <v>10.670913000000001</v>
          </cell>
          <cell r="T27">
            <v>30.019750999999999</v>
          </cell>
          <cell r="U27">
            <v>30.895395000000001</v>
          </cell>
          <cell r="V27">
            <v>29.480165</v>
          </cell>
          <cell r="W27">
            <v>22.880354000000001</v>
          </cell>
          <cell r="X27">
            <v>23.688437</v>
          </cell>
          <cell r="Y27">
            <v>22.167556999999999</v>
          </cell>
        </row>
        <row r="28">
          <cell r="B28">
            <v>2019</v>
          </cell>
          <cell r="C28">
            <v>1.0143827509816568</v>
          </cell>
          <cell r="D28">
            <v>1.0791832952013636</v>
          </cell>
          <cell r="E28">
            <v>0.90640226537713853</v>
          </cell>
          <cell r="F28">
            <v>0.96133934306604851</v>
          </cell>
          <cell r="G28">
            <v>1.0184112575561759</v>
          </cell>
          <cell r="H28">
            <v>0.97977981447351603</v>
          </cell>
          <cell r="K28">
            <v>30.621323</v>
          </cell>
          <cell r="L28">
            <v>32.131729</v>
          </cell>
          <cell r="M28">
            <v>28.953329</v>
          </cell>
          <cell r="Q28">
            <v>11.08314</v>
          </cell>
          <cell r="R28">
            <v>11.205261999999999</v>
          </cell>
          <cell r="S28">
            <v>10.811109999999999</v>
          </cell>
          <cell r="T28">
            <v>30.296393999999999</v>
          </cell>
          <cell r="U28">
            <v>31.118981999999999</v>
          </cell>
          <cell r="V28">
            <v>29.683299999999999</v>
          </cell>
          <cell r="W28">
            <v>23.141901000000001</v>
          </cell>
          <cell r="X28">
            <v>24.080524</v>
          </cell>
          <cell r="Y28">
            <v>22.479343</v>
          </cell>
        </row>
        <row r="29">
          <cell r="B29">
            <v>2020</v>
          </cell>
          <cell r="C29">
            <v>1.0294599055477907</v>
          </cell>
          <cell r="D29">
            <v>1.0952025659057618</v>
          </cell>
          <cell r="E29">
            <v>0.91901548766910846</v>
          </cell>
          <cell r="F29">
            <v>0.97099013289430169</v>
          </cell>
          <cell r="G29">
            <v>1.0245824654105891</v>
          </cell>
          <cell r="H29">
            <v>0.9942179036378419</v>
          </cell>
          <cell r="K29">
            <v>30.532789000000001</v>
          </cell>
          <cell r="L29">
            <v>32.695988</v>
          </cell>
          <cell r="M29">
            <v>29.223793000000001</v>
          </cell>
          <cell r="Q29">
            <v>10.777042</v>
          </cell>
          <cell r="R29">
            <v>11.517386999999999</v>
          </cell>
          <cell r="S29">
            <v>10.928411000000001</v>
          </cell>
          <cell r="T29">
            <v>30.561758000000001</v>
          </cell>
          <cell r="U29">
            <v>31.367747999999999</v>
          </cell>
          <cell r="V29">
            <v>29.850404999999999</v>
          </cell>
          <cell r="W29">
            <v>23.356611000000001</v>
          </cell>
          <cell r="X29">
            <v>24.365442000000002</v>
          </cell>
          <cell r="Y29">
            <v>22.675108000000002</v>
          </cell>
        </row>
        <row r="30">
          <cell r="B30">
            <v>2021</v>
          </cell>
          <cell r="C30">
            <v>1.0431529711148091</v>
          </cell>
          <cell r="D30">
            <v>1.10200502285553</v>
          </cell>
          <cell r="E30">
            <v>0.92595934437843297</v>
          </cell>
          <cell r="F30">
            <v>0.98014806302767143</v>
          </cell>
          <cell r="G30">
            <v>1.034252672326726</v>
          </cell>
          <cell r="H30">
            <v>0.99996484802183661</v>
          </cell>
          <cell r="K30">
            <v>30.758900000000001</v>
          </cell>
          <cell r="L30">
            <v>33.307896</v>
          </cell>
          <cell r="M30">
            <v>29.576338</v>
          </cell>
          <cell r="Q30">
            <v>10.98879</v>
          </cell>
          <cell r="R30">
            <v>11.926159</v>
          </cell>
          <cell r="S30">
            <v>11.140579000000001</v>
          </cell>
          <cell r="T30">
            <v>30.824985999999999</v>
          </cell>
          <cell r="U30">
            <v>31.655519000000002</v>
          </cell>
          <cell r="V30">
            <v>30.102675999999999</v>
          </cell>
          <cell r="W30">
            <v>23.646618</v>
          </cell>
          <cell r="X30">
            <v>24.747799000000001</v>
          </cell>
          <cell r="Y30">
            <v>22.985783000000001</v>
          </cell>
        </row>
        <row r="31">
          <cell r="B31">
            <v>2022</v>
          </cell>
          <cell r="C31">
            <v>1.0543764910804385</v>
          </cell>
          <cell r="D31">
            <v>1.1161979798202777</v>
          </cell>
          <cell r="E31">
            <v>0.9345813777411649</v>
          </cell>
          <cell r="F31">
            <v>0.98313580552606739</v>
          </cell>
          <cell r="G31">
            <v>1.0501728664667673</v>
          </cell>
          <cell r="H31">
            <v>1.0080663688741922</v>
          </cell>
          <cell r="K31">
            <v>31.258500999999999</v>
          </cell>
          <cell r="L31">
            <v>33.952652</v>
          </cell>
          <cell r="M31">
            <v>29.891479</v>
          </cell>
          <cell r="Q31">
            <v>11.234999999999999</v>
          </cell>
          <cell r="R31">
            <v>12.225561000000001</v>
          </cell>
          <cell r="S31">
            <v>11.204278</v>
          </cell>
          <cell r="T31">
            <v>30.972135999999999</v>
          </cell>
          <cell r="U31">
            <v>31.898399000000001</v>
          </cell>
          <cell r="V31">
            <v>30.307818999999999</v>
          </cell>
          <cell r="W31">
            <v>23.88298</v>
          </cell>
          <cell r="X31">
            <v>25.114073000000001</v>
          </cell>
          <cell r="Y31">
            <v>23.130672000000001</v>
          </cell>
        </row>
        <row r="32">
          <cell r="B32">
            <v>2023</v>
          </cell>
          <cell r="C32">
            <v>1.0623279602630185</v>
          </cell>
          <cell r="D32">
            <v>1.0922345597058345</v>
          </cell>
          <cell r="E32">
            <v>0.945264645823646</v>
          </cell>
          <cell r="F32">
            <v>0.99201033158368646</v>
          </cell>
          <cell r="G32">
            <v>1.057499583695847</v>
          </cell>
          <cell r="H32">
            <v>1.0206848785159757</v>
          </cell>
          <cell r="K32">
            <v>31.768421</v>
          </cell>
          <cell r="L32">
            <v>34.504429000000002</v>
          </cell>
          <cell r="M32">
            <v>30.088477999999999</v>
          </cell>
          <cell r="Q32">
            <v>11.493176</v>
          </cell>
          <cell r="R32">
            <v>12.48685</v>
          </cell>
          <cell r="S32">
            <v>11.252254000000001</v>
          </cell>
          <cell r="T32">
            <v>31.244827000000001</v>
          </cell>
          <cell r="U32">
            <v>32.250762999999999</v>
          </cell>
          <cell r="V32">
            <v>30.599653</v>
          </cell>
          <cell r="W32">
            <v>24.122461000000001</v>
          </cell>
          <cell r="X32">
            <v>25.466857999999998</v>
          </cell>
          <cell r="Y32">
            <v>23.257597000000001</v>
          </cell>
        </row>
        <row r="33">
          <cell r="B33">
            <v>2024</v>
          </cell>
          <cell r="C33">
            <v>1.0592565010829587</v>
          </cell>
          <cell r="D33">
            <v>1.0620688472582036</v>
          </cell>
          <cell r="E33">
            <v>0.95403478843659706</v>
          </cell>
          <cell r="F33">
            <v>0.9940823797278715</v>
          </cell>
          <cell r="G33">
            <v>1.0573236273795577</v>
          </cell>
          <cell r="H33">
            <v>1.0281115217921659</v>
          </cell>
          <cell r="K33">
            <v>32.135502000000002</v>
          </cell>
          <cell r="L33">
            <v>35.014164000000001</v>
          </cell>
          <cell r="M33">
            <v>30.241565999999999</v>
          </cell>
          <cell r="Q33">
            <v>11.749859000000001</v>
          </cell>
          <cell r="R33">
            <v>12.767063</v>
          </cell>
          <cell r="S33">
            <v>11.40551</v>
          </cell>
          <cell r="T33">
            <v>31.492397</v>
          </cell>
          <cell r="U33">
            <v>32.537762000000001</v>
          </cell>
          <cell r="V33">
            <v>30.929199000000001</v>
          </cell>
          <cell r="W33">
            <v>24.435597999999999</v>
          </cell>
          <cell r="X33">
            <v>25.782391000000001</v>
          </cell>
          <cell r="Y33">
            <v>23.559892999999999</v>
          </cell>
        </row>
        <row r="34">
          <cell r="B34">
            <v>2025</v>
          </cell>
          <cell r="C34">
            <v>1.0671008400562627</v>
          </cell>
          <cell r="D34">
            <v>1.0829364428627517</v>
          </cell>
          <cell r="E34">
            <v>0.96588054666282819</v>
          </cell>
          <cell r="F34">
            <v>0.98932299465230833</v>
          </cell>
          <cell r="G34">
            <v>1.0636732288361426</v>
          </cell>
          <cell r="H34">
            <v>1.039823110397333</v>
          </cell>
          <cell r="K34">
            <v>32.64629</v>
          </cell>
          <cell r="L34">
            <v>35.622428999999997</v>
          </cell>
          <cell r="M34">
            <v>30.337063000000001</v>
          </cell>
          <cell r="Q34">
            <v>11.983463</v>
          </cell>
          <cell r="R34">
            <v>13.016476000000001</v>
          </cell>
          <cell r="S34">
            <v>11.132766</v>
          </cell>
          <cell r="T34">
            <v>31.844062999999998</v>
          </cell>
          <cell r="U34">
            <v>32.851616</v>
          </cell>
          <cell r="V34">
            <v>31.328091000000001</v>
          </cell>
          <cell r="W34">
            <v>24.832481000000001</v>
          </cell>
          <cell r="X34">
            <v>26.234261</v>
          </cell>
          <cell r="Y34">
            <v>23.890049000000001</v>
          </cell>
        </row>
        <row r="35">
          <cell r="B35">
            <v>2026</v>
          </cell>
          <cell r="C35">
            <v>1.0844332104203833</v>
          </cell>
          <cell r="D35">
            <v>1.1072002409330794</v>
          </cell>
          <cell r="E35">
            <v>0.97553509674564842</v>
          </cell>
          <cell r="F35">
            <v>0.99413804183018462</v>
          </cell>
          <cell r="G35">
            <v>1.0748960654815376</v>
          </cell>
          <cell r="H35">
            <v>1.0507443047532667</v>
          </cell>
          <cell r="K35">
            <v>33.130909000000003</v>
          </cell>
          <cell r="L35">
            <v>36.139282000000001</v>
          </cell>
          <cell r="M35">
            <v>30.239726999999998</v>
          </cell>
          <cell r="Q35">
            <v>12.211358000000001</v>
          </cell>
          <cell r="R35">
            <v>13.223825</v>
          </cell>
          <cell r="S35">
            <v>10.814852999999999</v>
          </cell>
          <cell r="T35">
            <v>32.065238999999998</v>
          </cell>
          <cell r="U35">
            <v>33.222400999999998</v>
          </cell>
          <cell r="V35">
            <v>31.731446999999999</v>
          </cell>
          <cell r="W35">
            <v>24.979472999999999</v>
          </cell>
          <cell r="X35">
            <v>26.650393999999999</v>
          </cell>
          <cell r="Y35">
            <v>23.887905</v>
          </cell>
        </row>
        <row r="36">
          <cell r="B36">
            <v>2027</v>
          </cell>
          <cell r="C36">
            <v>1.1021235719210056</v>
          </cell>
          <cell r="D36">
            <v>1.1326432787081697</v>
          </cell>
          <cell r="E36">
            <v>0.98531704692538924</v>
          </cell>
          <cell r="F36">
            <v>1.0001320655650923</v>
          </cell>
          <cell r="G36">
            <v>1.0873601882402373</v>
          </cell>
          <cell r="H36">
            <v>1.0592865586835609</v>
          </cell>
          <cell r="K36">
            <v>33.672497</v>
          </cell>
          <cell r="L36">
            <v>36.638367000000002</v>
          </cell>
          <cell r="M36">
            <v>30.42642</v>
          </cell>
          <cell r="Q36">
            <v>12.521615000000001</v>
          </cell>
          <cell r="R36">
            <v>13.419027</v>
          </cell>
          <cell r="S36">
            <v>11.019117</v>
          </cell>
          <cell r="T36">
            <v>32.420772999999997</v>
          </cell>
          <cell r="U36">
            <v>33.512981000000003</v>
          </cell>
          <cell r="V36">
            <v>32.077193999999999</v>
          </cell>
          <cell r="W36">
            <v>25.411669</v>
          </cell>
          <cell r="X36">
            <v>27.078330999999999</v>
          </cell>
          <cell r="Y36">
            <v>24.206980000000001</v>
          </cell>
        </row>
        <row r="37">
          <cell r="B37">
            <v>2028</v>
          </cell>
          <cell r="C37">
            <v>1.1148585020865414</v>
          </cell>
          <cell r="D37">
            <v>1.1579391825304597</v>
          </cell>
          <cell r="E37">
            <v>0.99810758368376862</v>
          </cell>
          <cell r="F37">
            <v>1.0082997563440801</v>
          </cell>
          <cell r="G37">
            <v>1.105676155780621</v>
          </cell>
          <cell r="H37">
            <v>1.0720632522270799</v>
          </cell>
          <cell r="K37">
            <v>34.113731000000001</v>
          </cell>
          <cell r="L37">
            <v>36.906596999999998</v>
          </cell>
          <cell r="M37">
            <v>30.826232999999998</v>
          </cell>
          <cell r="Q37">
            <v>12.688936999999999</v>
          </cell>
          <cell r="R37">
            <v>13.37459</v>
          </cell>
          <cell r="S37">
            <v>11.353945</v>
          </cell>
          <cell r="T37">
            <v>32.751441999999997</v>
          </cell>
          <cell r="U37">
            <v>33.784694999999999</v>
          </cell>
          <cell r="V37">
            <v>32.337147000000002</v>
          </cell>
          <cell r="W37">
            <v>25.797508000000001</v>
          </cell>
          <cell r="X37">
            <v>27.514021</v>
          </cell>
          <cell r="Y37">
            <v>24.476887000000001</v>
          </cell>
        </row>
        <row r="38">
          <cell r="B38">
            <v>2029</v>
          </cell>
          <cell r="C38">
            <v>1.1325789766123096</v>
          </cell>
          <cell r="D38">
            <v>1.1809606694092252</v>
          </cell>
          <cell r="E38">
            <v>1.0143188477639506</v>
          </cell>
          <cell r="F38">
            <v>1.0271154742204622</v>
          </cell>
          <cell r="G38">
            <v>1.1267589145303594</v>
          </cell>
          <cell r="H38">
            <v>1.0883836288106259</v>
          </cell>
          <cell r="K38">
            <v>34.438889000000003</v>
          </cell>
          <cell r="L38">
            <v>37.110939000000002</v>
          </cell>
          <cell r="M38">
            <v>31.240659999999998</v>
          </cell>
          <cell r="Q38">
            <v>12.838571</v>
          </cell>
          <cell r="R38">
            <v>13.44148</v>
          </cell>
          <cell r="S38">
            <v>11.631546</v>
          </cell>
          <cell r="T38">
            <v>33.138905000000001</v>
          </cell>
          <cell r="U38">
            <v>34.262070000000001</v>
          </cell>
          <cell r="V38">
            <v>32.694476999999999</v>
          </cell>
          <cell r="W38">
            <v>26.098023999999999</v>
          </cell>
          <cell r="X38">
            <v>28.185268000000001</v>
          </cell>
          <cell r="Y38">
            <v>24.768270000000001</v>
          </cell>
        </row>
        <row r="39">
          <cell r="B39">
            <v>2030</v>
          </cell>
          <cell r="C39">
            <v>1.1493915850608312</v>
          </cell>
          <cell r="D39">
            <v>1.2034195389158957</v>
          </cell>
          <cell r="E39">
            <v>1.0203229500552407</v>
          </cell>
          <cell r="F39">
            <v>1.0317790222798005</v>
          </cell>
          <cell r="G39">
            <v>1.148342574840008</v>
          </cell>
          <cell r="H39">
            <v>1.0947262578084869</v>
          </cell>
          <cell r="K39">
            <v>34.841476</v>
          </cell>
          <cell r="L39">
            <v>37.529761999999998</v>
          </cell>
          <cell r="M39">
            <v>31.611601</v>
          </cell>
          <cell r="Q39">
            <v>13.061684</v>
          </cell>
          <cell r="R39">
            <v>13.720373</v>
          </cell>
          <cell r="S39">
            <v>11.775081999999999</v>
          </cell>
          <cell r="T39">
            <v>33.500092000000002</v>
          </cell>
          <cell r="U39">
            <v>34.688834999999997</v>
          </cell>
          <cell r="V39">
            <v>32.933047999999999</v>
          </cell>
          <cell r="W39">
            <v>26.514126000000001</v>
          </cell>
          <cell r="X39">
            <v>28.713621</v>
          </cell>
          <cell r="Y39">
            <v>25.043403999999999</v>
          </cell>
        </row>
        <row r="40">
          <cell r="B40">
            <v>2031</v>
          </cell>
          <cell r="C40">
            <v>1.1681805862853349</v>
          </cell>
          <cell r="D40">
            <v>1.2339951174785282</v>
          </cell>
          <cell r="E40">
            <v>1.0379766250435831</v>
          </cell>
          <cell r="F40">
            <v>1.0435086057831868</v>
          </cell>
          <cell r="G40">
            <v>1.1750250372157831</v>
          </cell>
          <cell r="H40">
            <v>1.1123579647958193</v>
          </cell>
          <cell r="K40">
            <v>35.190646999999998</v>
          </cell>
          <cell r="L40">
            <v>37.865749000000001</v>
          </cell>
          <cell r="M40">
            <v>31.899356999999998</v>
          </cell>
          <cell r="Q40">
            <v>13.212301</v>
          </cell>
          <cell r="R40">
            <v>14.051906000000001</v>
          </cell>
          <cell r="S40">
            <v>11.890599999999999</v>
          </cell>
          <cell r="T40">
            <v>33.884731000000002</v>
          </cell>
          <cell r="U40">
            <v>35.048324999999998</v>
          </cell>
          <cell r="V40">
            <v>33.189438000000003</v>
          </cell>
          <cell r="W40">
            <v>26.978667999999999</v>
          </cell>
          <cell r="X40">
            <v>29.114256000000001</v>
          </cell>
          <cell r="Y40">
            <v>25.316911999999999</v>
          </cell>
        </row>
        <row r="41">
          <cell r="B41">
            <v>2032</v>
          </cell>
          <cell r="C41">
            <v>1.1834880638629266</v>
          </cell>
          <cell r="D41">
            <v>1.25048456640718</v>
          </cell>
          <cell r="E41">
            <v>1.0537367808613767</v>
          </cell>
          <cell r="F41">
            <v>1.0533817916368815</v>
          </cell>
          <cell r="G41">
            <v>1.1870414855933604</v>
          </cell>
          <cell r="H41">
            <v>1.1282287597000267</v>
          </cell>
        </row>
        <row r="42">
          <cell r="B42">
            <v>2033</v>
          </cell>
          <cell r="C42">
            <v>1.1947685834832971</v>
          </cell>
          <cell r="D42">
            <v>1.265230877119399</v>
          </cell>
          <cell r="E42">
            <v>1.0660117944959235</v>
          </cell>
          <cell r="F42">
            <v>1.0582570667696514</v>
          </cell>
          <cell r="G42">
            <v>1.1943073492975034</v>
          </cell>
          <cell r="H42">
            <v>1.1428982054470698</v>
          </cell>
        </row>
        <row r="43">
          <cell r="B43">
            <v>2034</v>
          </cell>
          <cell r="C43">
            <v>1.2087353029009529</v>
          </cell>
          <cell r="D43">
            <v>1.2872184843606365</v>
          </cell>
          <cell r="E43">
            <v>1.0830080866180147</v>
          </cell>
          <cell r="F43">
            <v>1.0666081258593094</v>
          </cell>
          <cell r="G43">
            <v>1.210176045945512</v>
          </cell>
          <cell r="H43">
            <v>1.1602162921418682</v>
          </cell>
        </row>
        <row r="44">
          <cell r="B44">
            <v>2035</v>
          </cell>
          <cell r="C44">
            <v>1.2208488917296587</v>
          </cell>
          <cell r="D44">
            <v>1.3020616689346123</v>
          </cell>
          <cell r="E44">
            <v>1.1019829810789412</v>
          </cell>
          <cell r="F44">
            <v>1.0703914509618715</v>
          </cell>
          <cell r="G44">
            <v>1.2193593460400316</v>
          </cell>
          <cell r="H44">
            <v>1.1769483105110798</v>
          </cell>
        </row>
        <row r="45">
          <cell r="B45">
            <v>2036</v>
          </cell>
          <cell r="C45">
            <v>1.2348060397432183</v>
          </cell>
          <cell r="D45">
            <v>1.3171665530592165</v>
          </cell>
          <cell r="E45">
            <v>1.115402699311324</v>
          </cell>
          <cell r="F45">
            <v>1.0773690274234022</v>
          </cell>
          <cell r="G45">
            <v>1.2335895948546394</v>
          </cell>
          <cell r="H45">
            <v>1.1902616579353504</v>
          </cell>
        </row>
        <row r="46">
          <cell r="B46">
            <v>2037</v>
          </cell>
          <cell r="C46">
            <v>1.2489227504856233</v>
          </cell>
          <cell r="D46">
            <v>1.3324466650780604</v>
          </cell>
          <cell r="E46">
            <v>1.1289858400652237</v>
          </cell>
          <cell r="F46">
            <v>1.0843920887150227</v>
          </cell>
          <cell r="G46">
            <v>1.2479859144686249</v>
          </cell>
          <cell r="H46">
            <v>1.2037256026441887</v>
          </cell>
          <cell r="K46">
            <v>41.799934</v>
          </cell>
          <cell r="L46">
            <v>41.799934</v>
          </cell>
          <cell r="M46">
            <v>41.799934</v>
          </cell>
          <cell r="Q46">
            <v>14.900137000000001</v>
          </cell>
          <cell r="R46">
            <v>14.900137000000001</v>
          </cell>
          <cell r="S46">
            <v>14.900137000000001</v>
          </cell>
          <cell r="T46">
            <v>30.757197999999999</v>
          </cell>
          <cell r="U46">
            <v>30.757197999999999</v>
          </cell>
          <cell r="V46">
            <v>30.757197999999999</v>
          </cell>
          <cell r="W46">
            <v>20.465754</v>
          </cell>
          <cell r="X46">
            <v>20.465754</v>
          </cell>
          <cell r="Y46">
            <v>20.465754</v>
          </cell>
        </row>
        <row r="47">
          <cell r="B47">
            <v>2038</v>
          </cell>
          <cell r="C47">
            <v>1.2632008481307246</v>
          </cell>
          <cell r="D47">
            <v>1.347904037765091</v>
          </cell>
          <cell r="E47">
            <v>1.1427343934659229</v>
          </cell>
          <cell r="F47">
            <v>1.0914609313393624</v>
          </cell>
          <cell r="G47">
            <v>1.2625502429725139</v>
          </cell>
          <cell r="H47">
            <v>1.2173418481567317</v>
          </cell>
          <cell r="K47">
            <v>43.584412</v>
          </cell>
          <cell r="L47">
            <v>43.584412</v>
          </cell>
          <cell r="M47">
            <v>43.584412</v>
          </cell>
          <cell r="Q47">
            <v>15.758091</v>
          </cell>
          <cell r="R47">
            <v>15.758091</v>
          </cell>
          <cell r="S47">
            <v>15.758091</v>
          </cell>
          <cell r="T47">
            <v>33.685657999999997</v>
          </cell>
          <cell r="U47">
            <v>33.685657999999997</v>
          </cell>
          <cell r="V47">
            <v>33.685657999999997</v>
          </cell>
          <cell r="W47">
            <v>24.749673999999999</v>
          </cell>
          <cell r="X47">
            <v>24.749673999999999</v>
          </cell>
          <cell r="Y47">
            <v>24.749673999999999</v>
          </cell>
        </row>
        <row r="48">
          <cell r="B48">
            <v>2039</v>
          </cell>
          <cell r="C48">
            <v>1.2776421777069311</v>
          </cell>
          <cell r="D48">
            <v>1.3635407274759455</v>
          </cell>
          <cell r="E48">
            <v>1.1566503738740332</v>
          </cell>
          <cell r="F48">
            <v>1.0985758537318668</v>
          </cell>
          <cell r="G48">
            <v>1.2772845410748657</v>
          </cell>
          <cell r="H48">
            <v>1.2311121172619031</v>
          </cell>
          <cell r="K48">
            <v>41.327880999999998</v>
          </cell>
          <cell r="L48">
            <v>41.345267999999997</v>
          </cell>
          <cell r="M48">
            <v>41.362423</v>
          </cell>
          <cell r="Q48">
            <v>12.719066</v>
          </cell>
          <cell r="R48">
            <v>12.721829</v>
          </cell>
          <cell r="S48">
            <v>12.723243999999999</v>
          </cell>
          <cell r="T48">
            <v>28.548304000000002</v>
          </cell>
          <cell r="U48">
            <v>28.548304000000002</v>
          </cell>
          <cell r="V48">
            <v>28.548304000000002</v>
          </cell>
          <cell r="W48">
            <v>18.189921999999999</v>
          </cell>
          <cell r="X48">
            <v>18.189921999999999</v>
          </cell>
          <cell r="Y48">
            <v>18.189921999999999</v>
          </cell>
        </row>
        <row r="49">
          <cell r="B49">
            <v>2040</v>
          </cell>
          <cell r="C49">
            <v>1.2922486053356264</v>
          </cell>
          <cell r="D49">
            <v>1.3793588144215161</v>
          </cell>
          <cell r="E49">
            <v>1.170735820180629</v>
          </cell>
          <cell r="F49">
            <v>1.1057371562733971</v>
          </cell>
          <cell r="G49">
            <v>1.2921907923662308</v>
          </cell>
          <cell r="H49">
            <v>1.2450381522363871</v>
          </cell>
          <cell r="K49">
            <v>39.678306999999997</v>
          </cell>
          <cell r="L49">
            <v>39.701053999999999</v>
          </cell>
          <cell r="M49">
            <v>39.707889999999999</v>
          </cell>
          <cell r="Q49">
            <v>12.097638999999999</v>
          </cell>
          <cell r="R49">
            <v>12.098845000000001</v>
          </cell>
          <cell r="S49">
            <v>12.08906</v>
          </cell>
          <cell r="T49">
            <v>27.168091</v>
          </cell>
          <cell r="U49">
            <v>27.166481000000001</v>
          </cell>
          <cell r="V49">
            <v>27.166504</v>
          </cell>
          <cell r="W49">
            <v>18.036774000000001</v>
          </cell>
          <cell r="X49">
            <v>18.033055999999998</v>
          </cell>
          <cell r="Y49">
            <v>18.033132999999999</v>
          </cell>
        </row>
        <row r="50">
          <cell r="B50">
            <v>2041</v>
          </cell>
          <cell r="C50">
            <v>1.3070220184723105</v>
          </cell>
          <cell r="D50">
            <v>1.3953604029446898</v>
          </cell>
          <cell r="E50">
            <v>1.1849927961059734</v>
          </cell>
          <cell r="F50">
            <v>1.1129451413029112</v>
          </cell>
          <cell r="G50">
            <v>1.3072710035861914</v>
          </cell>
          <cell r="H50">
            <v>1.25912171506507</v>
          </cell>
          <cell r="K50">
            <v>36.856563999999999</v>
          </cell>
          <cell r="L50">
            <v>37.520809</v>
          </cell>
          <cell r="M50">
            <v>36.496474999999997</v>
          </cell>
          <cell r="Q50">
            <v>13.100721</v>
          </cell>
          <cell r="R50">
            <v>13.234597000000001</v>
          </cell>
          <cell r="S50">
            <v>12.956751000000001</v>
          </cell>
          <cell r="T50">
            <v>27.251293</v>
          </cell>
          <cell r="U50">
            <v>27.339711999999999</v>
          </cell>
          <cell r="V50">
            <v>27.164048999999999</v>
          </cell>
          <cell r="W50">
            <v>18.177005999999999</v>
          </cell>
          <cell r="X50">
            <v>18.325251000000002</v>
          </cell>
          <cell r="Y50">
            <v>18.027781999999998</v>
          </cell>
        </row>
        <row r="51">
          <cell r="B51">
            <v>2042</v>
          </cell>
          <cell r="C51">
            <v>1.3219643261504985</v>
          </cell>
          <cell r="D51">
            <v>1.411547621800296</v>
          </cell>
          <cell r="E51">
            <v>1.1994233905018832</v>
          </cell>
          <cell r="F51">
            <v>1.120200113130229</v>
          </cell>
          <cell r="G51">
            <v>1.3225272048935153</v>
          </cell>
          <cell r="H51">
            <v>1.2733645876639741</v>
          </cell>
          <cell r="K51">
            <v>40.203434000000001</v>
          </cell>
          <cell r="L51">
            <v>41.265422999999998</v>
          </cell>
          <cell r="M51">
            <v>39.495167000000002</v>
          </cell>
          <cell r="Q51">
            <v>13.269475999999999</v>
          </cell>
          <cell r="R51">
            <v>13.493830000000001</v>
          </cell>
          <cell r="S51">
            <v>13.086795</v>
          </cell>
          <cell r="T51">
            <v>28.407147999999999</v>
          </cell>
          <cell r="U51">
            <v>28.664427</v>
          </cell>
          <cell r="V51">
            <v>28.286249000000002</v>
          </cell>
          <cell r="W51">
            <v>19.271325999999998</v>
          </cell>
          <cell r="X51">
            <v>19.739830000000001</v>
          </cell>
          <cell r="Y51">
            <v>19.09469</v>
          </cell>
        </row>
        <row r="52">
          <cell r="B52">
            <v>2043</v>
          </cell>
          <cell r="C52">
            <v>1.3370774592284074</v>
          </cell>
          <cell r="D52">
            <v>1.4279226244383045</v>
          </cell>
          <cell r="E52">
            <v>1.2140297176577755</v>
          </cell>
          <cell r="F52">
            <v>1.1275023780488789</v>
          </cell>
          <cell r="G52">
            <v>1.3379614501394648</v>
          </cell>
          <cell r="H52">
            <v>1.2877685721057139</v>
          </cell>
          <cell r="K52">
            <v>40.968372000000002</v>
          </cell>
          <cell r="L52">
            <v>41.472794</v>
          </cell>
          <cell r="M52">
            <v>39.983387</v>
          </cell>
          <cell r="Q52">
            <v>12.923203000000001</v>
          </cell>
          <cell r="R52">
            <v>13.106536</v>
          </cell>
          <cell r="S52">
            <v>12.696770000000001</v>
          </cell>
          <cell r="T52">
            <v>29.621655000000001</v>
          </cell>
          <cell r="U52">
            <v>29.882721</v>
          </cell>
          <cell r="V52">
            <v>29.432873000000001</v>
          </cell>
          <cell r="W52">
            <v>20.289455</v>
          </cell>
          <cell r="X52">
            <v>20.874248999999999</v>
          </cell>
          <cell r="Y52">
            <v>20.049085999999999</v>
          </cell>
        </row>
        <row r="53">
          <cell r="B53">
            <v>2044</v>
          </cell>
          <cell r="C53">
            <v>1.3523633706384637</v>
          </cell>
          <cell r="D53">
            <v>1.4444875892903069</v>
          </cell>
          <cell r="E53">
            <v>1.228813917610442</v>
          </cell>
          <cell r="F53">
            <v>1.1348522443490294</v>
          </cell>
          <cell r="G53">
            <v>1.3535758171442942</v>
          </cell>
          <cell r="H53">
            <v>1.3023354908475027</v>
          </cell>
          <cell r="K53">
            <v>40.400913000000003</v>
          </cell>
          <cell r="L53">
            <v>40.819839000000002</v>
          </cell>
          <cell r="M53">
            <v>39.839596</v>
          </cell>
          <cell r="Q53">
            <v>12.744486</v>
          </cell>
          <cell r="R53">
            <v>12.956619</v>
          </cell>
          <cell r="S53">
            <v>12.504319000000001</v>
          </cell>
          <cell r="T53">
            <v>30.581284</v>
          </cell>
          <cell r="U53">
            <v>30.875681</v>
          </cell>
          <cell r="V53">
            <v>30.344429000000002</v>
          </cell>
          <cell r="W53">
            <v>21.023807999999999</v>
          </cell>
          <cell r="X53">
            <v>21.631535</v>
          </cell>
          <cell r="Y53">
            <v>20.614536000000001</v>
          </cell>
        </row>
        <row r="54">
          <cell r="B54">
            <v>2045</v>
          </cell>
          <cell r="C54">
            <v>1.3678240356396627</v>
          </cell>
          <cell r="D54">
            <v>1.4612447200593215</v>
          </cell>
          <cell r="E54">
            <v>1.2437781564575947</v>
          </cell>
          <cell r="F54">
            <v>1.1422500223305048</v>
          </cell>
          <cell r="G54">
            <v>1.3693724079769747</v>
          </cell>
          <cell r="H54">
            <v>1.3170671869617372</v>
          </cell>
          <cell r="K54">
            <v>40.412384000000003</v>
          </cell>
          <cell r="L54">
            <v>40.891807999999997</v>
          </cell>
          <cell r="M54">
            <v>39.662708000000002</v>
          </cell>
          <cell r="Q54">
            <v>12.826532</v>
          </cell>
          <cell r="R54">
            <v>13.054463999999999</v>
          </cell>
          <cell r="S54">
            <v>12.541137000000001</v>
          </cell>
          <cell r="T54">
            <v>31.165873000000001</v>
          </cell>
          <cell r="U54">
            <v>31.463775999999999</v>
          </cell>
          <cell r="V54">
            <v>30.843540000000001</v>
          </cell>
          <cell r="W54">
            <v>21.542581999999999</v>
          </cell>
          <cell r="X54">
            <v>22.260646999999999</v>
          </cell>
          <cell r="Y54">
            <v>21.139714999999999</v>
          </cell>
        </row>
        <row r="55">
          <cell r="B55">
            <v>2046</v>
          </cell>
          <cell r="C55">
            <v>1.3834614520728132</v>
          </cell>
          <cell r="D55">
            <v>1.4781962460129621</v>
          </cell>
          <cell r="E55">
            <v>1.2589246266752303</v>
          </cell>
          <cell r="F55">
            <v>1.1496960243158851</v>
          </cell>
          <cell r="G55">
            <v>1.3853533492381829</v>
          </cell>
          <cell r="H55">
            <v>1.3319655243691924</v>
          </cell>
          <cell r="K55">
            <v>41.147849999999998</v>
          </cell>
          <cell r="L55">
            <v>41.652596000000003</v>
          </cell>
          <cell r="M55">
            <v>40.251224999999998</v>
          </cell>
          <cell r="Q55">
            <v>12.865016000000001</v>
          </cell>
          <cell r="R55">
            <v>13.096515999999999</v>
          </cell>
          <cell r="S55">
            <v>12.530889999999999</v>
          </cell>
          <cell r="T55">
            <v>31.805627999999999</v>
          </cell>
          <cell r="U55">
            <v>32.250301</v>
          </cell>
          <cell r="V55">
            <v>31.4359</v>
          </cell>
          <cell r="W55">
            <v>22.496718999999999</v>
          </cell>
          <cell r="X55">
            <v>23.177240000000001</v>
          </cell>
          <cell r="Y55">
            <v>21.834412</v>
          </cell>
        </row>
        <row r="56">
          <cell r="K56">
            <v>41.735027000000002</v>
          </cell>
          <cell r="L56">
            <v>41.963439999999999</v>
          </cell>
          <cell r="M56">
            <v>40.191814000000001</v>
          </cell>
          <cell r="Q56">
            <v>12.865862999999999</v>
          </cell>
          <cell r="R56">
            <v>13.079535</v>
          </cell>
          <cell r="S56">
            <v>12.462431</v>
          </cell>
          <cell r="T56">
            <v>32.341361999999997</v>
          </cell>
          <cell r="U56">
            <v>32.854263000000003</v>
          </cell>
          <cell r="V56">
            <v>31.917466999999998</v>
          </cell>
          <cell r="W56">
            <v>23.147995000000002</v>
          </cell>
          <cell r="X56">
            <v>23.762201000000001</v>
          </cell>
          <cell r="Y56">
            <v>22.284026999999998</v>
          </cell>
        </row>
        <row r="57">
          <cell r="K57">
            <v>42.007820000000002</v>
          </cell>
          <cell r="L57">
            <v>42.391888000000002</v>
          </cell>
          <cell r="M57">
            <v>40.563071999999998</v>
          </cell>
          <cell r="Q57">
            <v>12.903492</v>
          </cell>
          <cell r="R57">
            <v>13.188635</v>
          </cell>
          <cell r="S57">
            <v>12.450006</v>
          </cell>
          <cell r="T57">
            <v>32.924419</v>
          </cell>
          <cell r="U57">
            <v>33.50658</v>
          </cell>
          <cell r="V57">
            <v>32.427536000000003</v>
          </cell>
          <cell r="W57">
            <v>23.819714999999999</v>
          </cell>
          <cell r="X57">
            <v>24.442731999999999</v>
          </cell>
          <cell r="Y57">
            <v>22.906534000000001</v>
          </cell>
        </row>
        <row r="58">
          <cell r="K58">
            <v>41.899410000000003</v>
          </cell>
          <cell r="L58">
            <v>42.639800999999999</v>
          </cell>
          <cell r="M58">
            <v>40.063709000000003</v>
          </cell>
          <cell r="Q58">
            <v>12.953239999999999</v>
          </cell>
          <cell r="R58">
            <v>13.310714000000001</v>
          </cell>
          <cell r="S58">
            <v>12.427820000000001</v>
          </cell>
          <cell r="T58">
            <v>33.179485</v>
          </cell>
          <cell r="U58">
            <v>33.822772999999998</v>
          </cell>
          <cell r="V58">
            <v>32.700268000000001</v>
          </cell>
          <cell r="W58">
            <v>24.249231000000002</v>
          </cell>
          <cell r="X58">
            <v>24.895893000000001</v>
          </cell>
          <cell r="Y58">
            <v>23.544647000000001</v>
          </cell>
        </row>
        <row r="59">
          <cell r="K59">
            <v>42.320034</v>
          </cell>
          <cell r="L59">
            <v>43.313591000000002</v>
          </cell>
          <cell r="M59">
            <v>40.578513999999998</v>
          </cell>
          <cell r="Q59">
            <v>13.031732</v>
          </cell>
          <cell r="R59">
            <v>13.430619999999999</v>
          </cell>
          <cell r="S59">
            <v>12.438746</v>
          </cell>
          <cell r="T59">
            <v>33.408844000000002</v>
          </cell>
          <cell r="U59">
            <v>34.109428000000001</v>
          </cell>
          <cell r="V59">
            <v>32.899726999999999</v>
          </cell>
          <cell r="W59">
            <v>24.606569</v>
          </cell>
          <cell r="X59">
            <v>25.319030999999999</v>
          </cell>
          <cell r="Y59">
            <v>23.881633999999998</v>
          </cell>
        </row>
        <row r="60">
          <cell r="K60">
            <v>42.719177000000002</v>
          </cell>
          <cell r="L60">
            <v>43.717059999999996</v>
          </cell>
          <cell r="M60">
            <v>40.619900000000001</v>
          </cell>
          <cell r="Q60">
            <v>13.154728</v>
          </cell>
          <cell r="R60">
            <v>13.48188</v>
          </cell>
          <cell r="S60">
            <v>12.54984</v>
          </cell>
          <cell r="T60">
            <v>33.640403999999997</v>
          </cell>
          <cell r="U60">
            <v>34.418689999999998</v>
          </cell>
          <cell r="V60">
            <v>33.123309999999996</v>
          </cell>
          <cell r="W60">
            <v>24.748804</v>
          </cell>
          <cell r="X60">
            <v>25.537741</v>
          </cell>
          <cell r="Y60">
            <v>23.936717999999999</v>
          </cell>
        </row>
        <row r="61">
          <cell r="K61">
            <v>42.849395999999999</v>
          </cell>
          <cell r="L61">
            <v>43.771988</v>
          </cell>
          <cell r="M61">
            <v>40.867283</v>
          </cell>
          <cell r="Q61">
            <v>13.357218</v>
          </cell>
          <cell r="R61">
            <v>13.534902000000001</v>
          </cell>
          <cell r="S61">
            <v>12.663301000000001</v>
          </cell>
          <cell r="T61">
            <v>33.844414</v>
          </cell>
          <cell r="U61">
            <v>34.720058000000002</v>
          </cell>
          <cell r="V61">
            <v>33.304828999999998</v>
          </cell>
          <cell r="W61">
            <v>24.949314000000001</v>
          </cell>
          <cell r="X61">
            <v>25.824885999999999</v>
          </cell>
          <cell r="Y61">
            <v>24.204782000000002</v>
          </cell>
        </row>
        <row r="62">
          <cell r="K62">
            <v>43.236187000000001</v>
          </cell>
          <cell r="L62">
            <v>43.993274999999997</v>
          </cell>
          <cell r="M62">
            <v>41.206164999999999</v>
          </cell>
          <cell r="Q62">
            <v>13.450407</v>
          </cell>
          <cell r="R62">
            <v>13.777832</v>
          </cell>
          <cell r="S62">
            <v>12.874214</v>
          </cell>
          <cell r="T62">
            <v>34.121056000000003</v>
          </cell>
          <cell r="U62">
            <v>34.943644999999997</v>
          </cell>
          <cell r="V62">
            <v>33.507964999999999</v>
          </cell>
          <cell r="W62">
            <v>25.261617999999999</v>
          </cell>
          <cell r="X62">
            <v>26.160267000000001</v>
          </cell>
          <cell r="Y62">
            <v>24.517548000000001</v>
          </cell>
        </row>
        <row r="63">
          <cell r="K63">
            <v>43.326495999999999</v>
          </cell>
          <cell r="L63">
            <v>44.554329000000003</v>
          </cell>
          <cell r="M63">
            <v>41.725994</v>
          </cell>
          <cell r="Q63">
            <v>13.448169</v>
          </cell>
          <cell r="R63">
            <v>14.036455999999999</v>
          </cell>
          <cell r="S63">
            <v>13.102792000000001</v>
          </cell>
          <cell r="T63">
            <v>34.386420999999999</v>
          </cell>
          <cell r="U63">
            <v>35.192413000000002</v>
          </cell>
          <cell r="V63">
            <v>33.675063999999999</v>
          </cell>
          <cell r="W63">
            <v>25.445425</v>
          </cell>
          <cell r="X63">
            <v>26.476793000000001</v>
          </cell>
          <cell r="Y63">
            <v>24.716799000000002</v>
          </cell>
        </row>
        <row r="64">
          <cell r="K64">
            <v>43.119061000000002</v>
          </cell>
          <cell r="L64">
            <v>45.015663000000004</v>
          </cell>
          <cell r="M64">
            <v>42.147655</v>
          </cell>
          <cell r="Q64">
            <v>13.528930000000001</v>
          </cell>
          <cell r="R64">
            <v>14.30775</v>
          </cell>
          <cell r="S64">
            <v>13.273016999999999</v>
          </cell>
          <cell r="T64">
            <v>34.649647000000002</v>
          </cell>
          <cell r="U64">
            <v>35.480182999999997</v>
          </cell>
          <cell r="V64">
            <v>33.927340999999998</v>
          </cell>
          <cell r="W64">
            <v>25.735282999999999</v>
          </cell>
          <cell r="X64">
            <v>26.849525</v>
          </cell>
          <cell r="Y64">
            <v>25.026064000000002</v>
          </cell>
        </row>
        <row r="65">
          <cell r="K65">
            <v>43.328921999999999</v>
          </cell>
          <cell r="L65">
            <v>45.522846000000001</v>
          </cell>
          <cell r="M65">
            <v>42.001418999999999</v>
          </cell>
          <cell r="Q65">
            <v>13.671673999999999</v>
          </cell>
          <cell r="R65">
            <v>14.577287</v>
          </cell>
          <cell r="S65">
            <v>13.304111000000001</v>
          </cell>
          <cell r="T65">
            <v>34.796795000000003</v>
          </cell>
          <cell r="U65">
            <v>35.723064000000001</v>
          </cell>
          <cell r="V65">
            <v>34.132483999999998</v>
          </cell>
          <cell r="W65">
            <v>26.005579000000001</v>
          </cell>
          <cell r="X65">
            <v>27.222508999999999</v>
          </cell>
          <cell r="Y65">
            <v>25.170287999999999</v>
          </cell>
        </row>
        <row r="66">
          <cell r="K66">
            <v>43.590167999999998</v>
          </cell>
          <cell r="L66">
            <v>46.010024999999999</v>
          </cell>
          <cell r="M66">
            <v>41.731757999999999</v>
          </cell>
          <cell r="Q66">
            <v>13.830206</v>
          </cell>
          <cell r="R66">
            <v>14.819098</v>
          </cell>
          <cell r="S66">
            <v>13.412324999999999</v>
          </cell>
          <cell r="T66">
            <v>35.069488999999997</v>
          </cell>
          <cell r="U66">
            <v>36.075428000000002</v>
          </cell>
          <cell r="V66">
            <v>34.424315999999997</v>
          </cell>
          <cell r="W66">
            <v>26.216996999999999</v>
          </cell>
          <cell r="X66">
            <v>27.583594999999999</v>
          </cell>
          <cell r="Y66">
            <v>25.297501</v>
          </cell>
        </row>
        <row r="67">
          <cell r="K67">
            <v>43.946151999999998</v>
          </cell>
          <cell r="L67">
            <v>46.680213999999999</v>
          </cell>
          <cell r="M67">
            <v>42.031920999999997</v>
          </cell>
          <cell r="Q67">
            <v>14.063167999999999</v>
          </cell>
          <cell r="R67">
            <v>15.107661</v>
          </cell>
          <cell r="S67">
            <v>13.539477</v>
          </cell>
          <cell r="T67">
            <v>35.317059</v>
          </cell>
          <cell r="U67">
            <v>36.362426999999997</v>
          </cell>
          <cell r="V67">
            <v>34.753864</v>
          </cell>
          <cell r="W67">
            <v>26.533215999999999</v>
          </cell>
          <cell r="X67">
            <v>27.843164000000002</v>
          </cell>
          <cell r="Y67">
            <v>25.598488</v>
          </cell>
        </row>
        <row r="68">
          <cell r="K68">
            <v>44.766224000000001</v>
          </cell>
          <cell r="L68">
            <v>47.274054999999997</v>
          </cell>
          <cell r="M68">
            <v>42.353867000000001</v>
          </cell>
          <cell r="Q68">
            <v>14.331321000000001</v>
          </cell>
          <cell r="R68">
            <v>15.398099999999999</v>
          </cell>
          <cell r="S68">
            <v>13.590298000000001</v>
          </cell>
          <cell r="T68">
            <v>35.668728000000002</v>
          </cell>
          <cell r="U68">
            <v>36.676276999999999</v>
          </cell>
          <cell r="V68">
            <v>35.152755999999997</v>
          </cell>
          <cell r="W68">
            <v>26.937139999999999</v>
          </cell>
          <cell r="X68">
            <v>28.299129000000001</v>
          </cell>
          <cell r="Y68">
            <v>25.930886999999998</v>
          </cell>
        </row>
        <row r="69">
          <cell r="K69">
            <v>44.969481999999999</v>
          </cell>
          <cell r="L69">
            <v>47.965786000000001</v>
          </cell>
          <cell r="M69">
            <v>42.043526</v>
          </cell>
          <cell r="Q69">
            <v>14.605845</v>
          </cell>
          <cell r="R69">
            <v>15.661390000000001</v>
          </cell>
          <cell r="S69">
            <v>13.512938</v>
          </cell>
          <cell r="T69">
            <v>35.889904000000001</v>
          </cell>
          <cell r="U69">
            <v>37.047061999999997</v>
          </cell>
          <cell r="V69">
            <v>35.556109999999997</v>
          </cell>
          <cell r="W69">
            <v>27.094118000000002</v>
          </cell>
          <cell r="X69">
            <v>28.73922</v>
          </cell>
          <cell r="Y69">
            <v>25.930213999999999</v>
          </cell>
        </row>
        <row r="70">
          <cell r="K70">
            <v>45.480708999999997</v>
          </cell>
          <cell r="L70">
            <v>48.283436000000002</v>
          </cell>
          <cell r="M70">
            <v>42.236977000000003</v>
          </cell>
          <cell r="Q70">
            <v>14.945221</v>
          </cell>
          <cell r="R70">
            <v>15.887874999999999</v>
          </cell>
          <cell r="S70">
            <v>13.734508999999999</v>
          </cell>
          <cell r="T70">
            <v>36.245434000000003</v>
          </cell>
          <cell r="U70">
            <v>37.337645999999999</v>
          </cell>
          <cell r="V70">
            <v>35.901859000000002</v>
          </cell>
          <cell r="W70">
            <v>27.530497</v>
          </cell>
          <cell r="X70">
            <v>29.166649</v>
          </cell>
          <cell r="Y70">
            <v>26.249061999999999</v>
          </cell>
        </row>
        <row r="71">
          <cell r="K71">
            <v>45.911026</v>
          </cell>
          <cell r="L71">
            <v>48.263446999999999</v>
          </cell>
          <cell r="M71">
            <v>42.626137</v>
          </cell>
          <cell r="Q71">
            <v>15.098058999999999</v>
          </cell>
          <cell r="R71">
            <v>15.787056</v>
          </cell>
          <cell r="S71">
            <v>13.943001000000001</v>
          </cell>
          <cell r="T71">
            <v>36.576103000000003</v>
          </cell>
          <cell r="U71">
            <v>37.609360000000002</v>
          </cell>
          <cell r="V71">
            <v>36.161808000000001</v>
          </cell>
          <cell r="W71">
            <v>27.923293999999999</v>
          </cell>
          <cell r="X71">
            <v>29.644524000000001</v>
          </cell>
          <cell r="Y71">
            <v>26.521681000000001</v>
          </cell>
        </row>
        <row r="72">
          <cell r="K72">
            <v>46.123511999999998</v>
          </cell>
          <cell r="L72">
            <v>48.355808000000003</v>
          </cell>
          <cell r="M72">
            <v>42.875149</v>
          </cell>
          <cell r="Q72">
            <v>15.190474</v>
          </cell>
          <cell r="R72">
            <v>15.867368000000001</v>
          </cell>
          <cell r="S72">
            <v>14.072991999999999</v>
          </cell>
          <cell r="T72">
            <v>36.963566</v>
          </cell>
          <cell r="U72">
            <v>38.086734999999997</v>
          </cell>
          <cell r="V72">
            <v>36.519142000000002</v>
          </cell>
          <cell r="W72">
            <v>28.286358</v>
          </cell>
          <cell r="X72">
            <v>30.353947000000002</v>
          </cell>
          <cell r="Y72">
            <v>26.858145</v>
          </cell>
        </row>
        <row r="73">
          <cell r="K73">
            <v>46.487487999999999</v>
          </cell>
          <cell r="L73">
            <v>48.420589</v>
          </cell>
          <cell r="M73">
            <v>43.028618000000002</v>
          </cell>
          <cell r="Q73">
            <v>15.392308999999999</v>
          </cell>
          <cell r="R73">
            <v>16.148056</v>
          </cell>
          <cell r="S73">
            <v>14.124104000000001</v>
          </cell>
          <cell r="T73">
            <v>37.324753000000001</v>
          </cell>
          <cell r="U73">
            <v>38.513500000000001</v>
          </cell>
          <cell r="V73">
            <v>36.757713000000003</v>
          </cell>
          <cell r="W73">
            <v>28.714974999999999</v>
          </cell>
          <cell r="X73">
            <v>30.888824</v>
          </cell>
          <cell r="Y73">
            <v>27.09244</v>
          </cell>
        </row>
        <row r="74">
          <cell r="K74">
            <v>46.652382000000003</v>
          </cell>
          <cell r="L74">
            <v>48.818508000000001</v>
          </cell>
          <cell r="M74">
            <v>43.324005</v>
          </cell>
          <cell r="Q74">
            <v>15.509112</v>
          </cell>
          <cell r="R74">
            <v>16.453678</v>
          </cell>
          <cell r="S74">
            <v>14.207015999999999</v>
          </cell>
          <cell r="T74">
            <v>37.709395999999998</v>
          </cell>
          <cell r="U74">
            <v>38.872990000000001</v>
          </cell>
          <cell r="V74">
            <v>37.014099000000002</v>
          </cell>
          <cell r="W74">
            <v>29.129086999999998</v>
          </cell>
          <cell r="X74">
            <v>31.298361</v>
          </cell>
          <cell r="Y74">
            <v>27.370321000000001</v>
          </cell>
        </row>
      </sheetData>
      <sheetData sheetId="11">
        <row r="7">
          <cell r="B7">
            <v>2008</v>
          </cell>
          <cell r="C7">
            <v>0.94717844815950381</v>
          </cell>
        </row>
        <row r="8">
          <cell r="B8">
            <v>2009</v>
          </cell>
          <cell r="C8">
            <v>1.0165581032366493</v>
          </cell>
        </row>
        <row r="9">
          <cell r="B9">
            <v>2010</v>
          </cell>
          <cell r="C9">
            <v>1</v>
          </cell>
        </row>
        <row r="10">
          <cell r="B10">
            <v>2011</v>
          </cell>
          <cell r="C10">
            <v>0.98130919419053031</v>
          </cell>
        </row>
        <row r="11">
          <cell r="B11">
            <v>2012</v>
          </cell>
          <cell r="C11">
            <v>0.96201928470333942</v>
          </cell>
        </row>
        <row r="12">
          <cell r="B12">
            <v>2013</v>
          </cell>
          <cell r="C12">
            <v>0.94347313084547124</v>
          </cell>
        </row>
        <row r="13">
          <cell r="B13">
            <v>2014</v>
          </cell>
          <cell r="C13">
            <v>0.93190414438689984</v>
          </cell>
        </row>
        <row r="14">
          <cell r="B14">
            <v>2015</v>
          </cell>
          <cell r="C14">
            <v>0.93588756281203778</v>
          </cell>
        </row>
        <row r="15">
          <cell r="B15">
            <v>2016</v>
          </cell>
          <cell r="C15">
            <v>0.93972579079124596</v>
          </cell>
        </row>
        <row r="16">
          <cell r="B16">
            <v>2017</v>
          </cell>
          <cell r="C16">
            <v>0.94342662425451673</v>
          </cell>
        </row>
        <row r="17">
          <cell r="B17">
            <v>2018</v>
          </cell>
          <cell r="C17">
            <v>0.94699731081414784</v>
          </cell>
        </row>
        <row r="18">
          <cell r="B18">
            <v>2019</v>
          </cell>
          <cell r="C18">
            <v>0.9504445971384502</v>
          </cell>
        </row>
        <row r="19">
          <cell r="B19">
            <v>2020</v>
          </cell>
          <cell r="C19">
            <v>0.95377477149713386</v>
          </cell>
        </row>
        <row r="20">
          <cell r="B20">
            <v>2021</v>
          </cell>
          <cell r="C20">
            <v>0.9569937020431174</v>
          </cell>
        </row>
        <row r="21">
          <cell r="B21">
            <v>2022</v>
          </cell>
          <cell r="C21">
            <v>0.96010687132092221</v>
          </cell>
        </row>
        <row r="22">
          <cell r="B22">
            <v>2023</v>
          </cell>
          <cell r="C22">
            <v>0.9631194074286662</v>
          </cell>
        </row>
        <row r="23">
          <cell r="B23">
            <v>2024</v>
          </cell>
          <cell r="C23">
            <v>0.96603611220617169</v>
          </cell>
        </row>
        <row r="24">
          <cell r="B24">
            <v>2025</v>
          </cell>
          <cell r="C24">
            <v>0.96886148677511275</v>
          </cell>
        </row>
        <row r="25">
          <cell r="B25">
            <v>2026</v>
          </cell>
          <cell r="C25">
            <v>0.97159975471693505</v>
          </cell>
        </row>
        <row r="26">
          <cell r="B26">
            <v>2027</v>
          </cell>
          <cell r="C26">
            <v>0.97425488313962627</v>
          </cell>
        </row>
        <row r="27">
          <cell r="B27">
            <v>2028</v>
          </cell>
          <cell r="C27">
            <v>0.97683060185427317</v>
          </cell>
        </row>
        <row r="28">
          <cell r="B28">
            <v>2029</v>
          </cell>
          <cell r="C28">
            <v>0.97933042085635469</v>
          </cell>
        </row>
        <row r="29">
          <cell r="B29">
            <v>2030</v>
          </cell>
          <cell r="C29">
            <v>0.98175764628407991</v>
          </cell>
        </row>
        <row r="30">
          <cell r="B30">
            <v>2031</v>
          </cell>
          <cell r="C30">
            <v>0.98411539500639478</v>
          </cell>
        </row>
        <row r="31">
          <cell r="B31">
            <v>2032</v>
          </cell>
          <cell r="C31">
            <v>0.98640660797594948</v>
          </cell>
        </row>
        <row r="32">
          <cell r="B32">
            <v>2033</v>
          </cell>
          <cell r="C32">
            <v>0.98863406246731289</v>
          </cell>
        </row>
        <row r="33">
          <cell r="B33">
            <v>2034</v>
          </cell>
          <cell r="C33">
            <v>0.9908003833075657</v>
          </cell>
        </row>
        <row r="34">
          <cell r="B34">
            <v>2035</v>
          </cell>
          <cell r="C34">
            <v>0.99290805319465747</v>
          </cell>
        </row>
        <row r="35">
          <cell r="B35">
            <v>2036</v>
          </cell>
          <cell r="C35">
            <v>0.99495942218899902</v>
          </cell>
        </row>
        <row r="36">
          <cell r="B36">
            <v>2037</v>
          </cell>
          <cell r="C36">
            <v>0.9969567164543327</v>
          </cell>
        </row>
        <row r="37">
          <cell r="B37">
            <v>2038</v>
          </cell>
          <cell r="C37">
            <v>0.99890204631642898</v>
          </cell>
        </row>
        <row r="38">
          <cell r="B38">
            <v>2039</v>
          </cell>
          <cell r="C38">
            <v>1.0007974137007913</v>
          </cell>
        </row>
        <row r="39">
          <cell r="B39">
            <v>2040</v>
          </cell>
          <cell r="C39">
            <v>1.0026447190046672</v>
          </cell>
        </row>
        <row r="40">
          <cell r="B40">
            <v>2041</v>
          </cell>
          <cell r="C40">
            <v>1.0044457674527185</v>
          </cell>
        </row>
        <row r="41">
          <cell r="B41">
            <v>2042</v>
          </cell>
          <cell r="C41">
            <v>1.0062022749812183</v>
          </cell>
        </row>
        <row r="42">
          <cell r="B42">
            <v>2043</v>
          </cell>
          <cell r="C42">
            <v>1.0079158736909575</v>
          </cell>
        </row>
        <row r="43">
          <cell r="B43">
            <v>2044</v>
          </cell>
          <cell r="C43">
            <v>1.0095881169054644</v>
          </cell>
        </row>
        <row r="44">
          <cell r="B44">
            <v>2045</v>
          </cell>
          <cell r="C44">
            <v>1.0112204838672598</v>
          </cell>
        </row>
        <row r="45">
          <cell r="B45">
            <v>2046</v>
          </cell>
          <cell r="C45">
            <v>1.0128143841021766</v>
          </cell>
        </row>
      </sheetData>
      <sheetData sheetId="12">
        <row r="6">
          <cell r="C6">
            <v>2.450231787195636E-2</v>
          </cell>
          <cell r="D6">
            <v>2.450231787195636E-2</v>
          </cell>
        </row>
        <row r="9">
          <cell r="M9">
            <v>4.4999999999999998E-2</v>
          </cell>
        </row>
        <row r="10">
          <cell r="M10">
            <v>0.16400000000000001</v>
          </cell>
        </row>
        <row r="11">
          <cell r="M11">
            <v>0</v>
          </cell>
        </row>
        <row r="12">
          <cell r="M12">
            <v>4.4999999999999998E-2</v>
          </cell>
        </row>
        <row r="13">
          <cell r="M13">
            <v>4.4999999999999998E-2</v>
          </cell>
        </row>
        <row r="14">
          <cell r="M14">
            <v>0</v>
          </cell>
        </row>
        <row r="15">
          <cell r="M15">
            <v>2.450231787195636E-2</v>
          </cell>
        </row>
        <row r="16">
          <cell r="M16">
            <v>3.7656868581600389E-2</v>
          </cell>
        </row>
        <row r="17">
          <cell r="M17">
            <v>5.4932190258873331E-2</v>
          </cell>
        </row>
        <row r="18">
          <cell r="M18">
            <v>3.7502624718872758E-2</v>
          </cell>
        </row>
        <row r="19">
          <cell r="M19">
            <v>2.7766987853290681E-2</v>
          </cell>
        </row>
        <row r="20">
          <cell r="M20">
            <v>3.9251244085211176E-2</v>
          </cell>
        </row>
      </sheetData>
      <sheetData sheetId="13"/>
      <sheetData sheetId="14"/>
      <sheetData sheetId="15">
        <row r="4">
          <cell r="K4">
            <v>1.88</v>
          </cell>
        </row>
        <row r="5">
          <cell r="K5">
            <v>14.83</v>
          </cell>
        </row>
        <row r="6">
          <cell r="C6">
            <v>18.369630387032071</v>
          </cell>
          <cell r="D6">
            <v>18.369630387032071</v>
          </cell>
          <cell r="K6">
            <v>1</v>
          </cell>
        </row>
        <row r="14">
          <cell r="F14">
            <v>1</v>
          </cell>
        </row>
        <row r="15">
          <cell r="F15">
            <v>2</v>
          </cell>
        </row>
        <row r="16">
          <cell r="F16">
            <v>3</v>
          </cell>
        </row>
        <row r="17">
          <cell r="F17">
            <v>4</v>
          </cell>
        </row>
        <row r="18">
          <cell r="F18">
            <v>5</v>
          </cell>
        </row>
        <row r="19">
          <cell r="F19">
            <v>6</v>
          </cell>
        </row>
        <row r="20">
          <cell r="F20">
            <v>7</v>
          </cell>
        </row>
        <row r="21">
          <cell r="F21">
            <v>8</v>
          </cell>
        </row>
        <row r="22">
          <cell r="F22">
            <v>9</v>
          </cell>
        </row>
        <row r="23">
          <cell r="F23">
            <v>10</v>
          </cell>
        </row>
        <row r="24">
          <cell r="F24">
            <v>11</v>
          </cell>
        </row>
        <row r="25">
          <cell r="F25">
            <v>12</v>
          </cell>
        </row>
        <row r="26">
          <cell r="F26">
            <v>13</v>
          </cell>
        </row>
        <row r="27">
          <cell r="F27">
            <v>14</v>
          </cell>
        </row>
        <row r="28">
          <cell r="F28">
            <v>15</v>
          </cell>
        </row>
        <row r="29">
          <cell r="F29">
            <v>16</v>
          </cell>
        </row>
        <row r="30">
          <cell r="F30">
            <v>17</v>
          </cell>
        </row>
        <row r="31">
          <cell r="F31">
            <v>18</v>
          </cell>
        </row>
        <row r="32">
          <cell r="F32">
            <v>19</v>
          </cell>
        </row>
        <row r="33">
          <cell r="F33">
            <v>20</v>
          </cell>
        </row>
        <row r="34">
          <cell r="F34">
            <v>21</v>
          </cell>
        </row>
        <row r="35">
          <cell r="F35">
            <v>22</v>
          </cell>
        </row>
        <row r="36">
          <cell r="F36">
            <v>23</v>
          </cell>
        </row>
        <row r="37">
          <cell r="F37">
            <v>24</v>
          </cell>
        </row>
        <row r="38">
          <cell r="F38">
            <v>25</v>
          </cell>
        </row>
        <row r="39">
          <cell r="F39">
            <v>26</v>
          </cell>
        </row>
        <row r="40">
          <cell r="F40">
            <v>27</v>
          </cell>
        </row>
        <row r="41">
          <cell r="F41">
            <v>28</v>
          </cell>
        </row>
        <row r="42">
          <cell r="F42">
            <v>29</v>
          </cell>
        </row>
        <row r="43">
          <cell r="F43">
            <v>30</v>
          </cell>
        </row>
        <row r="44">
          <cell r="F44">
            <v>31</v>
          </cell>
        </row>
        <row r="45">
          <cell r="F45">
            <v>32</v>
          </cell>
        </row>
        <row r="46">
          <cell r="F46">
            <v>33</v>
          </cell>
        </row>
        <row r="47">
          <cell r="F47">
            <v>34</v>
          </cell>
        </row>
        <row r="48">
          <cell r="F48">
            <v>35</v>
          </cell>
        </row>
        <row r="49">
          <cell r="F49">
            <v>36</v>
          </cell>
        </row>
        <row r="50">
          <cell r="F50">
            <v>37</v>
          </cell>
        </row>
        <row r="51">
          <cell r="F51">
            <v>38</v>
          </cell>
        </row>
        <row r="52">
          <cell r="F52">
            <v>39</v>
          </cell>
        </row>
        <row r="53">
          <cell r="F53">
            <v>40</v>
          </cell>
        </row>
        <row r="54">
          <cell r="F54">
            <v>41</v>
          </cell>
        </row>
        <row r="55">
          <cell r="F55">
            <v>42</v>
          </cell>
        </row>
        <row r="56">
          <cell r="F56">
            <v>43</v>
          </cell>
        </row>
        <row r="57">
          <cell r="F57">
            <v>44</v>
          </cell>
        </row>
        <row r="58">
          <cell r="F58">
            <v>45</v>
          </cell>
        </row>
        <row r="59">
          <cell r="F59">
            <v>46</v>
          </cell>
        </row>
        <row r="60">
          <cell r="F60">
            <v>47</v>
          </cell>
        </row>
        <row r="61">
          <cell r="F61">
            <v>48</v>
          </cell>
        </row>
        <row r="62">
          <cell r="F62">
            <v>49</v>
          </cell>
        </row>
        <row r="63">
          <cell r="F63">
            <v>50</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imulation Inputs"/>
      <sheetName val="Statistics"/>
      <sheetName val="Summary"/>
      <sheetName val="Rebuttable PB"/>
      <sheetName val="Sample Calc"/>
      <sheetName val="LCC &amp; PayBack"/>
      <sheetName val="RECS samples"/>
      <sheetName val="Energy &amp; Water Use"/>
      <sheetName val="Base Case Eff Dist"/>
      <sheetName val="Equipment Prices"/>
      <sheetName val="Energy &amp; Water Prices"/>
      <sheetName val="Energy Price Trends"/>
      <sheetName val="Water Price Trend"/>
      <sheetName val="Discount Rate"/>
      <sheetName val="CB_DATA_"/>
      <sheetName val="Forecast Cells"/>
      <sheetName val="Lifetime"/>
    </sheetNames>
    <sheetDataSet>
      <sheetData sheetId="0">
        <row r="2">
          <cell r="C2" t="str">
            <v>AEO 2010 Reference</v>
          </cell>
          <cell r="D2" t="str">
            <v>10000</v>
          </cell>
          <cell r="E2" t="b">
            <v>1</v>
          </cell>
          <cell r="F2" t="str">
            <v>2015</v>
          </cell>
        </row>
        <row r="3">
          <cell r="C3">
            <v>1</v>
          </cell>
        </row>
        <row r="6">
          <cell r="C6" t="str">
            <v>AEO 2010 Reference</v>
          </cell>
          <cell r="D6">
            <v>100</v>
          </cell>
          <cell r="F6">
            <v>2014</v>
          </cell>
        </row>
        <row r="7">
          <cell r="C7" t="str">
            <v>AEO 2010 High Growth</v>
          </cell>
          <cell r="D7">
            <v>1000</v>
          </cell>
          <cell r="F7">
            <v>2015</v>
          </cell>
        </row>
        <row r="8">
          <cell r="C8" t="str">
            <v>AEO 2010 Low Growth</v>
          </cell>
          <cell r="D8">
            <v>2000</v>
          </cell>
          <cell r="F8">
            <v>2016</v>
          </cell>
        </row>
        <row r="9">
          <cell r="D9">
            <v>5000</v>
          </cell>
          <cell r="F9">
            <v>2017</v>
          </cell>
        </row>
        <row r="10">
          <cell r="D10">
            <v>10000</v>
          </cell>
          <cell r="F10">
            <v>2018</v>
          </cell>
        </row>
        <row r="11">
          <cell r="D11">
            <v>50000</v>
          </cell>
        </row>
      </sheetData>
      <sheetData sheetId="1"/>
      <sheetData sheetId="2"/>
      <sheetData sheetId="3">
        <row r="9">
          <cell r="C9">
            <v>1.2124999999999999</v>
          </cell>
          <cell r="D9">
            <v>4.8499999999999996</v>
          </cell>
        </row>
        <row r="33">
          <cell r="I33">
            <v>295</v>
          </cell>
        </row>
      </sheetData>
      <sheetData sheetId="4">
        <row r="3">
          <cell r="M3">
            <v>1</v>
          </cell>
        </row>
        <row r="9">
          <cell r="AJ9">
            <v>1</v>
          </cell>
          <cell r="AW9">
            <v>1</v>
          </cell>
        </row>
        <row r="17">
          <cell r="M17">
            <v>2</v>
          </cell>
        </row>
        <row r="20">
          <cell r="C20">
            <v>4.6888770867062175E-2</v>
          </cell>
          <cell r="D20">
            <v>4.5315298334154368E-2</v>
          </cell>
        </row>
      </sheetData>
      <sheetData sheetId="5">
        <row r="7">
          <cell r="G7">
            <v>0</v>
          </cell>
        </row>
        <row r="8">
          <cell r="G8">
            <v>1</v>
          </cell>
        </row>
        <row r="9">
          <cell r="G9">
            <v>2</v>
          </cell>
          <cell r="AJ9">
            <v>1</v>
          </cell>
          <cell r="AW9">
            <v>1</v>
          </cell>
        </row>
        <row r="10">
          <cell r="C10">
            <v>0</v>
          </cell>
          <cell r="D10">
            <v>4.5957978010696472</v>
          </cell>
          <cell r="G10">
            <v>3</v>
          </cell>
          <cell r="AD10">
            <v>1</v>
          </cell>
          <cell r="AE10">
            <v>2015</v>
          </cell>
        </row>
        <row r="11">
          <cell r="G11">
            <v>4</v>
          </cell>
          <cell r="AD11">
            <v>2</v>
          </cell>
          <cell r="AE11">
            <v>2016</v>
          </cell>
        </row>
        <row r="12">
          <cell r="G12">
            <v>5</v>
          </cell>
          <cell r="AD12">
            <v>3</v>
          </cell>
          <cell r="AE12">
            <v>2017</v>
          </cell>
        </row>
        <row r="13">
          <cell r="G13">
            <v>6</v>
          </cell>
          <cell r="AD13">
            <v>4</v>
          </cell>
          <cell r="AE13">
            <v>2018</v>
          </cell>
        </row>
        <row r="14">
          <cell r="G14">
            <v>7</v>
          </cell>
          <cell r="AD14">
            <v>5</v>
          </cell>
          <cell r="AE14">
            <v>2019</v>
          </cell>
        </row>
        <row r="15">
          <cell r="AD15">
            <v>6</v>
          </cell>
          <cell r="AE15">
            <v>2020</v>
          </cell>
        </row>
        <row r="16">
          <cell r="AD16">
            <v>7</v>
          </cell>
          <cell r="AE16">
            <v>2021</v>
          </cell>
        </row>
        <row r="17">
          <cell r="G17" t="str">
            <v>Front Loading Clothes Washers</v>
          </cell>
          <cell r="AD17">
            <v>8</v>
          </cell>
          <cell r="AE17">
            <v>2022</v>
          </cell>
        </row>
        <row r="18">
          <cell r="AD18">
            <v>9</v>
          </cell>
          <cell r="AE18">
            <v>2023</v>
          </cell>
        </row>
        <row r="19">
          <cell r="G19" t="str">
            <v>Level</v>
          </cell>
          <cell r="AD19">
            <v>10</v>
          </cell>
          <cell r="AE19">
            <v>2024</v>
          </cell>
        </row>
        <row r="20">
          <cell r="AD20">
            <v>11</v>
          </cell>
          <cell r="AE20">
            <v>2025</v>
          </cell>
        </row>
        <row r="21">
          <cell r="G21">
            <v>0</v>
          </cell>
          <cell r="AD21">
            <v>12</v>
          </cell>
          <cell r="AE21">
            <v>2026</v>
          </cell>
        </row>
        <row r="22">
          <cell r="G22">
            <v>1</v>
          </cell>
          <cell r="AD22">
            <v>13</v>
          </cell>
          <cell r="AE22">
            <v>2027</v>
          </cell>
        </row>
        <row r="23">
          <cell r="G23">
            <v>2</v>
          </cell>
          <cell r="AD23">
            <v>14</v>
          </cell>
          <cell r="AE23">
            <v>2028</v>
          </cell>
        </row>
        <row r="24">
          <cell r="G24">
            <v>3</v>
          </cell>
          <cell r="AD24">
            <v>15</v>
          </cell>
          <cell r="AE24">
            <v>2029</v>
          </cell>
        </row>
        <row r="25">
          <cell r="G25">
            <v>4</v>
          </cell>
          <cell r="AD25">
            <v>16</v>
          </cell>
          <cell r="AE25">
            <v>2030</v>
          </cell>
        </row>
        <row r="26">
          <cell r="G26">
            <v>5</v>
          </cell>
          <cell r="AD26">
            <v>17</v>
          </cell>
          <cell r="AE26">
            <v>2031</v>
          </cell>
        </row>
        <row r="27">
          <cell r="G27">
            <v>6</v>
          </cell>
          <cell r="AD27">
            <v>18</v>
          </cell>
          <cell r="AE27">
            <v>2032</v>
          </cell>
        </row>
        <row r="28">
          <cell r="G28">
            <v>7</v>
          </cell>
          <cell r="AD28">
            <v>19</v>
          </cell>
          <cell r="AE28">
            <v>2033</v>
          </cell>
        </row>
        <row r="29">
          <cell r="G29">
            <v>8</v>
          </cell>
          <cell r="AD29">
            <v>20</v>
          </cell>
          <cell r="AE29">
            <v>2034</v>
          </cell>
        </row>
        <row r="30">
          <cell r="AD30">
            <v>21</v>
          </cell>
          <cell r="AE30">
            <v>2035</v>
          </cell>
        </row>
        <row r="31">
          <cell r="AD31">
            <v>22</v>
          </cell>
          <cell r="AE31">
            <v>2036</v>
          </cell>
        </row>
        <row r="32">
          <cell r="AD32">
            <v>23</v>
          </cell>
          <cell r="AE32">
            <v>2037</v>
          </cell>
        </row>
        <row r="33">
          <cell r="AD33">
            <v>24</v>
          </cell>
          <cell r="AE33">
            <v>2038</v>
          </cell>
        </row>
        <row r="34">
          <cell r="AD34">
            <v>25</v>
          </cell>
          <cell r="AE34">
            <v>2039</v>
          </cell>
        </row>
        <row r="35">
          <cell r="AD35">
            <v>26</v>
          </cell>
          <cell r="AE35">
            <v>2040</v>
          </cell>
        </row>
        <row r="36">
          <cell r="AD36">
            <v>27</v>
          </cell>
          <cell r="AE36">
            <v>2041</v>
          </cell>
        </row>
        <row r="37">
          <cell r="AD37">
            <v>28</v>
          </cell>
          <cell r="AE37">
            <v>2042</v>
          </cell>
        </row>
        <row r="38">
          <cell r="AD38">
            <v>29</v>
          </cell>
          <cell r="AE38">
            <v>2043</v>
          </cell>
        </row>
        <row r="39">
          <cell r="AD39">
            <v>30</v>
          </cell>
          <cell r="AE39">
            <v>2044</v>
          </cell>
        </row>
        <row r="40">
          <cell r="AD40">
            <v>31</v>
          </cell>
          <cell r="AE40">
            <v>2045</v>
          </cell>
        </row>
        <row r="41">
          <cell r="AD41">
            <v>32</v>
          </cell>
          <cell r="AE41">
            <v>2046</v>
          </cell>
        </row>
        <row r="42">
          <cell r="AD42">
            <v>33</v>
          </cell>
          <cell r="AE42">
            <v>2047</v>
          </cell>
        </row>
        <row r="43">
          <cell r="AD43">
            <v>34</v>
          </cell>
          <cell r="AE43">
            <v>2048</v>
          </cell>
        </row>
        <row r="44">
          <cell r="AD44">
            <v>35</v>
          </cell>
          <cell r="AE44">
            <v>2049</v>
          </cell>
        </row>
        <row r="45">
          <cell r="AD45">
            <v>36</v>
          </cell>
          <cell r="AE45">
            <v>2050</v>
          </cell>
        </row>
        <row r="46">
          <cell r="AD46">
            <v>37</v>
          </cell>
          <cell r="AE46">
            <v>2051</v>
          </cell>
        </row>
        <row r="47">
          <cell r="AD47">
            <v>38</v>
          </cell>
          <cell r="AE47">
            <v>2052</v>
          </cell>
        </row>
        <row r="48">
          <cell r="AD48">
            <v>39</v>
          </cell>
          <cell r="AE48">
            <v>2053</v>
          </cell>
        </row>
        <row r="49">
          <cell r="AD49">
            <v>40</v>
          </cell>
          <cell r="AE49">
            <v>2054</v>
          </cell>
        </row>
        <row r="50">
          <cell r="AD50">
            <v>41</v>
          </cell>
          <cell r="AE50">
            <v>2055</v>
          </cell>
        </row>
        <row r="51">
          <cell r="AD51">
            <v>42</v>
          </cell>
          <cell r="AE51">
            <v>2056</v>
          </cell>
        </row>
        <row r="52">
          <cell r="AD52">
            <v>43</v>
          </cell>
          <cell r="AE52">
            <v>2057</v>
          </cell>
        </row>
        <row r="53">
          <cell r="AD53">
            <v>44</v>
          </cell>
          <cell r="AE53">
            <v>2058</v>
          </cell>
        </row>
        <row r="54">
          <cell r="AD54">
            <v>45</v>
          </cell>
          <cell r="AE54">
            <v>2059</v>
          </cell>
        </row>
        <row r="55">
          <cell r="AD55">
            <v>46</v>
          </cell>
          <cell r="AE55">
            <v>2060</v>
          </cell>
        </row>
        <row r="56">
          <cell r="AD56">
            <v>47</v>
          </cell>
          <cell r="AE56">
            <v>2061</v>
          </cell>
        </row>
        <row r="57">
          <cell r="AD57">
            <v>48</v>
          </cell>
          <cell r="AE57">
            <v>2062</v>
          </cell>
        </row>
        <row r="58">
          <cell r="AD58">
            <v>49</v>
          </cell>
          <cell r="AE58">
            <v>2063</v>
          </cell>
        </row>
        <row r="59">
          <cell r="AD59">
            <v>50</v>
          </cell>
          <cell r="AE59">
            <v>2064</v>
          </cell>
        </row>
      </sheetData>
      <sheetData sheetId="6">
        <row r="6">
          <cell r="C6">
            <v>1</v>
          </cell>
          <cell r="D6">
            <v>2</v>
          </cell>
          <cell r="I6">
            <v>1</v>
          </cell>
          <cell r="J6">
            <v>25677.965246700001</v>
          </cell>
          <cell r="P6">
            <v>3</v>
          </cell>
          <cell r="Q6">
            <v>1</v>
          </cell>
          <cell r="R6">
            <v>1</v>
          </cell>
          <cell r="V6">
            <v>1</v>
          </cell>
          <cell r="W6">
            <v>1</v>
          </cell>
          <cell r="Y6">
            <v>1</v>
          </cell>
          <cell r="Z6">
            <v>156</v>
          </cell>
          <cell r="AA6">
            <v>1</v>
          </cell>
        </row>
        <row r="7">
          <cell r="C7">
            <v>1</v>
          </cell>
          <cell r="D7">
            <v>1</v>
          </cell>
          <cell r="I7">
            <v>2</v>
          </cell>
          <cell r="J7">
            <v>24261.8102616</v>
          </cell>
          <cell r="P7">
            <v>6</v>
          </cell>
          <cell r="Q7">
            <v>1</v>
          </cell>
          <cell r="R7">
            <v>1</v>
          </cell>
          <cell r="V7">
            <v>1</v>
          </cell>
          <cell r="W7">
            <v>5</v>
          </cell>
          <cell r="Y7">
            <v>1</v>
          </cell>
          <cell r="Z7">
            <v>364</v>
          </cell>
          <cell r="AA7">
            <v>1</v>
          </cell>
        </row>
        <row r="8">
          <cell r="C8">
            <v>479.15365739592983</v>
          </cell>
          <cell r="D8">
            <v>104.50120176677649</v>
          </cell>
          <cell r="I8">
            <v>3</v>
          </cell>
          <cell r="J8">
            <v>31806.295015899999</v>
          </cell>
          <cell r="P8">
            <v>4</v>
          </cell>
          <cell r="Q8">
            <v>1</v>
          </cell>
          <cell r="R8">
            <v>1</v>
          </cell>
          <cell r="V8">
            <v>1</v>
          </cell>
          <cell r="W8">
            <v>5</v>
          </cell>
          <cell r="Y8">
            <v>1</v>
          </cell>
          <cell r="Z8">
            <v>364</v>
          </cell>
          <cell r="AA8">
            <v>0.75</v>
          </cell>
        </row>
        <row r="9">
          <cell r="C9">
            <v>1</v>
          </cell>
          <cell r="D9">
            <v>1</v>
          </cell>
          <cell r="I9">
            <v>4</v>
          </cell>
          <cell r="J9">
            <v>22345.397491299998</v>
          </cell>
          <cell r="P9">
            <v>1</v>
          </cell>
          <cell r="Q9">
            <v>1</v>
          </cell>
          <cell r="R9">
            <v>1</v>
          </cell>
          <cell r="V9">
            <v>1</v>
          </cell>
          <cell r="W9">
            <v>5</v>
          </cell>
          <cell r="Y9">
            <v>5</v>
          </cell>
          <cell r="Z9">
            <v>650</v>
          </cell>
          <cell r="AA9">
            <v>1</v>
          </cell>
        </row>
        <row r="10">
          <cell r="G10">
            <v>4.8499999999999996</v>
          </cell>
          <cell r="I10">
            <v>5</v>
          </cell>
          <cell r="J10">
            <v>18842.4554202</v>
          </cell>
          <cell r="P10">
            <v>8</v>
          </cell>
          <cell r="Q10">
            <v>1</v>
          </cell>
          <cell r="R10">
            <v>1</v>
          </cell>
          <cell r="V10">
            <v>1</v>
          </cell>
          <cell r="W10">
            <v>5</v>
          </cell>
          <cell r="Y10">
            <v>5</v>
          </cell>
          <cell r="Z10">
            <v>364</v>
          </cell>
          <cell r="AA10">
            <v>1</v>
          </cell>
        </row>
        <row r="11">
          <cell r="I11">
            <v>6</v>
          </cell>
          <cell r="J11">
            <v>5665.8754184999998</v>
          </cell>
          <cell r="P11">
            <v>5</v>
          </cell>
          <cell r="Q11">
            <v>1</v>
          </cell>
          <cell r="R11">
            <v>1</v>
          </cell>
          <cell r="V11">
            <v>1</v>
          </cell>
          <cell r="W11">
            <v>5</v>
          </cell>
          <cell r="Y11">
            <v>1</v>
          </cell>
          <cell r="Z11">
            <v>156</v>
          </cell>
          <cell r="AA11">
            <v>1</v>
          </cell>
        </row>
        <row r="12">
          <cell r="I12">
            <v>7</v>
          </cell>
          <cell r="J12">
            <v>5958.8038630999999</v>
          </cell>
          <cell r="P12">
            <v>6</v>
          </cell>
          <cell r="Q12">
            <v>1</v>
          </cell>
          <cell r="R12">
            <v>1</v>
          </cell>
          <cell r="V12">
            <v>1</v>
          </cell>
          <cell r="W12">
            <v>5</v>
          </cell>
          <cell r="Y12">
            <v>5</v>
          </cell>
          <cell r="Z12">
            <v>156</v>
          </cell>
          <cell r="AA12">
            <v>1</v>
          </cell>
        </row>
        <row r="13">
          <cell r="I13">
            <v>8</v>
          </cell>
          <cell r="J13">
            <v>29405.323538500001</v>
          </cell>
          <cell r="P13">
            <v>5</v>
          </cell>
          <cell r="Q13">
            <v>1</v>
          </cell>
          <cell r="R13">
            <v>1</v>
          </cell>
          <cell r="V13">
            <v>1</v>
          </cell>
          <cell r="W13">
            <v>5</v>
          </cell>
          <cell r="Y13">
            <v>5</v>
          </cell>
          <cell r="Z13">
            <v>364</v>
          </cell>
          <cell r="AA13">
            <v>0.75</v>
          </cell>
        </row>
        <row r="14">
          <cell r="I14">
            <v>9</v>
          </cell>
          <cell r="J14">
            <v>34572.066300400002</v>
          </cell>
          <cell r="P14">
            <v>9</v>
          </cell>
          <cell r="Q14">
            <v>1</v>
          </cell>
          <cell r="R14">
            <v>1</v>
          </cell>
          <cell r="V14">
            <v>1</v>
          </cell>
          <cell r="W14">
            <v>1</v>
          </cell>
          <cell r="Y14">
            <v>1</v>
          </cell>
          <cell r="Z14">
            <v>364</v>
          </cell>
          <cell r="AA14">
            <v>1</v>
          </cell>
        </row>
        <row r="15">
          <cell r="C15">
            <v>3</v>
          </cell>
          <cell r="D15">
            <v>11</v>
          </cell>
          <cell r="I15">
            <v>10</v>
          </cell>
          <cell r="J15">
            <v>29899.027651600001</v>
          </cell>
          <cell r="P15">
            <v>7</v>
          </cell>
          <cell r="Q15">
            <v>1</v>
          </cell>
          <cell r="R15">
            <v>1</v>
          </cell>
          <cell r="V15">
            <v>1</v>
          </cell>
          <cell r="W15">
            <v>5</v>
          </cell>
          <cell r="Y15">
            <v>5</v>
          </cell>
          <cell r="Z15">
            <v>31.2</v>
          </cell>
          <cell r="AA15">
            <v>1</v>
          </cell>
        </row>
        <row r="16">
          <cell r="C16">
            <v>2</v>
          </cell>
          <cell r="D16">
            <v>4</v>
          </cell>
          <cell r="I16">
            <v>11</v>
          </cell>
          <cell r="J16">
            <v>26711.663324900001</v>
          </cell>
          <cell r="P16">
            <v>6</v>
          </cell>
          <cell r="Q16">
            <v>1</v>
          </cell>
          <cell r="R16">
            <v>1</v>
          </cell>
          <cell r="V16">
            <v>1</v>
          </cell>
          <cell r="W16">
            <v>5</v>
          </cell>
          <cell r="Y16">
            <v>5</v>
          </cell>
          <cell r="Z16">
            <v>156</v>
          </cell>
          <cell r="AA16">
            <v>1</v>
          </cell>
        </row>
        <row r="17">
          <cell r="I17">
            <v>12</v>
          </cell>
          <cell r="J17">
            <v>31646.770981099999</v>
          </cell>
          <cell r="P17">
            <v>6</v>
          </cell>
          <cell r="Q17">
            <v>1</v>
          </cell>
          <cell r="R17">
            <v>1</v>
          </cell>
          <cell r="V17">
            <v>1</v>
          </cell>
          <cell r="W17">
            <v>5</v>
          </cell>
          <cell r="Y17">
            <v>1</v>
          </cell>
          <cell r="Z17">
            <v>364</v>
          </cell>
          <cell r="AA17">
            <v>1</v>
          </cell>
        </row>
        <row r="18">
          <cell r="C18">
            <v>1</v>
          </cell>
          <cell r="D18">
            <v>1</v>
          </cell>
          <cell r="I18">
            <v>13</v>
          </cell>
          <cell r="J18">
            <v>37194.088252299996</v>
          </cell>
          <cell r="P18">
            <v>8</v>
          </cell>
          <cell r="Q18">
            <v>1</v>
          </cell>
          <cell r="R18">
            <v>1</v>
          </cell>
          <cell r="V18">
            <v>0</v>
          </cell>
          <cell r="W18">
            <v>99</v>
          </cell>
          <cell r="Y18">
            <v>5</v>
          </cell>
          <cell r="Z18">
            <v>156</v>
          </cell>
          <cell r="AA18">
            <v>0</v>
          </cell>
        </row>
        <row r="19">
          <cell r="C19">
            <v>0.91566698200990781</v>
          </cell>
          <cell r="D19">
            <v>0.82847258677613478</v>
          </cell>
          <cell r="I19">
            <v>14</v>
          </cell>
          <cell r="J19">
            <v>36233.899289100002</v>
          </cell>
          <cell r="P19">
            <v>5</v>
          </cell>
          <cell r="Q19">
            <v>1</v>
          </cell>
          <cell r="R19">
            <v>1</v>
          </cell>
          <cell r="V19">
            <v>1</v>
          </cell>
          <cell r="W19">
            <v>5</v>
          </cell>
          <cell r="Y19">
            <v>5</v>
          </cell>
          <cell r="Z19">
            <v>650</v>
          </cell>
          <cell r="AA19">
            <v>1</v>
          </cell>
        </row>
        <row r="20">
          <cell r="I20">
            <v>15</v>
          </cell>
          <cell r="J20">
            <v>24273.850862300002</v>
          </cell>
          <cell r="P20">
            <v>6</v>
          </cell>
          <cell r="Q20">
            <v>1</v>
          </cell>
          <cell r="R20">
            <v>1</v>
          </cell>
          <cell r="V20">
            <v>1</v>
          </cell>
          <cell r="W20">
            <v>5</v>
          </cell>
          <cell r="Y20">
            <v>5</v>
          </cell>
          <cell r="Z20">
            <v>364</v>
          </cell>
          <cell r="AA20">
            <v>0.25</v>
          </cell>
        </row>
        <row r="21">
          <cell r="I21">
            <v>16</v>
          </cell>
          <cell r="J21">
            <v>25591.027030400001</v>
          </cell>
          <cell r="P21">
            <v>9</v>
          </cell>
          <cell r="Q21">
            <v>1</v>
          </cell>
          <cell r="R21">
            <v>1</v>
          </cell>
          <cell r="V21">
            <v>1</v>
          </cell>
          <cell r="W21">
            <v>5</v>
          </cell>
          <cell r="Y21">
            <v>5</v>
          </cell>
          <cell r="Z21">
            <v>156</v>
          </cell>
          <cell r="AA21">
            <v>1</v>
          </cell>
        </row>
        <row r="22">
          <cell r="I22">
            <v>18</v>
          </cell>
          <cell r="J22">
            <v>25955.156549700001</v>
          </cell>
          <cell r="P22">
            <v>2</v>
          </cell>
          <cell r="Q22">
            <v>1</v>
          </cell>
          <cell r="R22">
            <v>1</v>
          </cell>
          <cell r="V22">
            <v>1</v>
          </cell>
          <cell r="W22">
            <v>1</v>
          </cell>
          <cell r="Y22">
            <v>1</v>
          </cell>
          <cell r="Z22">
            <v>364</v>
          </cell>
          <cell r="AA22">
            <v>1</v>
          </cell>
        </row>
        <row r="23">
          <cell r="I23">
            <v>20</v>
          </cell>
          <cell r="J23">
            <v>30185.844012000001</v>
          </cell>
          <cell r="P23">
            <v>2</v>
          </cell>
          <cell r="Q23">
            <v>1</v>
          </cell>
          <cell r="R23">
            <v>1</v>
          </cell>
          <cell r="V23">
            <v>1</v>
          </cell>
          <cell r="W23">
            <v>5</v>
          </cell>
          <cell r="Y23">
            <v>5</v>
          </cell>
          <cell r="Z23">
            <v>364</v>
          </cell>
          <cell r="AA23">
            <v>1</v>
          </cell>
        </row>
        <row r="24">
          <cell r="C24">
            <v>2108</v>
          </cell>
          <cell r="D24">
            <v>2319</v>
          </cell>
          <cell r="I24">
            <v>21</v>
          </cell>
          <cell r="J24">
            <v>29329.387293700001</v>
          </cell>
          <cell r="P24">
            <v>8</v>
          </cell>
          <cell r="Q24">
            <v>1</v>
          </cell>
          <cell r="R24">
            <v>1</v>
          </cell>
          <cell r="V24">
            <v>1</v>
          </cell>
          <cell r="W24">
            <v>1</v>
          </cell>
          <cell r="Y24">
            <v>1</v>
          </cell>
          <cell r="Z24">
            <v>156</v>
          </cell>
          <cell r="AA24">
            <v>1</v>
          </cell>
        </row>
        <row r="25">
          <cell r="I25">
            <v>22</v>
          </cell>
          <cell r="J25">
            <v>22132.6167766</v>
          </cell>
          <cell r="P25">
            <v>2</v>
          </cell>
          <cell r="Q25">
            <v>1</v>
          </cell>
          <cell r="R25">
            <v>1</v>
          </cell>
          <cell r="V25">
            <v>1</v>
          </cell>
          <cell r="W25">
            <v>1</v>
          </cell>
          <cell r="Y25">
            <v>1</v>
          </cell>
          <cell r="Z25">
            <v>31.2</v>
          </cell>
          <cell r="AA25">
            <v>0.25</v>
          </cell>
        </row>
        <row r="26">
          <cell r="I26">
            <v>23</v>
          </cell>
          <cell r="J26">
            <v>37566.673953500002</v>
          </cell>
          <cell r="P26">
            <v>3</v>
          </cell>
          <cell r="Q26">
            <v>1</v>
          </cell>
          <cell r="R26">
            <v>1</v>
          </cell>
          <cell r="V26">
            <v>1</v>
          </cell>
          <cell r="W26">
            <v>1</v>
          </cell>
          <cell r="Y26">
            <v>1</v>
          </cell>
          <cell r="Z26">
            <v>364</v>
          </cell>
          <cell r="AA26">
            <v>1</v>
          </cell>
        </row>
        <row r="27">
          <cell r="I27">
            <v>24</v>
          </cell>
          <cell r="J27">
            <v>19827.8389307</v>
          </cell>
          <cell r="P27">
            <v>4</v>
          </cell>
          <cell r="Q27">
            <v>1</v>
          </cell>
          <cell r="R27">
            <v>1</v>
          </cell>
          <cell r="V27">
            <v>1</v>
          </cell>
          <cell r="W27">
            <v>5</v>
          </cell>
          <cell r="Y27">
            <v>5</v>
          </cell>
          <cell r="Z27">
            <v>364</v>
          </cell>
          <cell r="AA27">
            <v>1</v>
          </cell>
        </row>
        <row r="28">
          <cell r="I28">
            <v>25</v>
          </cell>
          <cell r="J28">
            <v>28107.329489799999</v>
          </cell>
          <cell r="P28">
            <v>2</v>
          </cell>
          <cell r="Q28">
            <v>1</v>
          </cell>
          <cell r="R28">
            <v>1</v>
          </cell>
          <cell r="V28">
            <v>1</v>
          </cell>
          <cell r="W28">
            <v>1</v>
          </cell>
          <cell r="Y28">
            <v>1</v>
          </cell>
          <cell r="Z28">
            <v>364</v>
          </cell>
          <cell r="AA28">
            <v>1</v>
          </cell>
        </row>
        <row r="29">
          <cell r="I29">
            <v>26</v>
          </cell>
          <cell r="J29">
            <v>29637.1076201</v>
          </cell>
          <cell r="P29">
            <v>5</v>
          </cell>
          <cell r="Q29">
            <v>1</v>
          </cell>
          <cell r="R29">
            <v>1</v>
          </cell>
          <cell r="V29">
            <v>1</v>
          </cell>
          <cell r="W29">
            <v>5</v>
          </cell>
          <cell r="Y29">
            <v>1</v>
          </cell>
          <cell r="Z29">
            <v>364</v>
          </cell>
          <cell r="AA29">
            <v>1</v>
          </cell>
        </row>
        <row r="30">
          <cell r="I30">
            <v>27</v>
          </cell>
          <cell r="J30">
            <v>27042.033588800001</v>
          </cell>
          <cell r="P30">
            <v>7</v>
          </cell>
          <cell r="Q30">
            <v>1</v>
          </cell>
          <cell r="R30">
            <v>1</v>
          </cell>
          <cell r="V30">
            <v>1</v>
          </cell>
          <cell r="W30">
            <v>1</v>
          </cell>
          <cell r="Y30">
            <v>1</v>
          </cell>
          <cell r="Z30">
            <v>364</v>
          </cell>
          <cell r="AA30">
            <v>1</v>
          </cell>
          <cell r="AE30">
            <v>267.90239065720181</v>
          </cell>
          <cell r="AF30">
            <v>294.09015108692205</v>
          </cell>
        </row>
        <row r="31">
          <cell r="I31">
            <v>28</v>
          </cell>
          <cell r="J31">
            <v>8785.1275248000002</v>
          </cell>
          <cell r="P31">
            <v>6</v>
          </cell>
          <cell r="Q31">
            <v>1</v>
          </cell>
          <cell r="R31">
            <v>1</v>
          </cell>
          <cell r="V31">
            <v>1</v>
          </cell>
          <cell r="W31">
            <v>5</v>
          </cell>
          <cell r="Y31">
            <v>5</v>
          </cell>
          <cell r="Z31">
            <v>156</v>
          </cell>
          <cell r="AA31">
            <v>1</v>
          </cell>
          <cell r="AE31">
            <v>293.10996969047198</v>
          </cell>
          <cell r="AF31">
            <v>318.90447457324012</v>
          </cell>
        </row>
        <row r="32">
          <cell r="I32">
            <v>29</v>
          </cell>
          <cell r="J32">
            <v>4997.0665417</v>
          </cell>
          <cell r="P32">
            <v>12</v>
          </cell>
          <cell r="Q32">
            <v>1</v>
          </cell>
          <cell r="R32">
            <v>1</v>
          </cell>
          <cell r="V32">
            <v>1</v>
          </cell>
          <cell r="W32">
            <v>5</v>
          </cell>
          <cell r="Y32">
            <v>5</v>
          </cell>
          <cell r="Z32">
            <v>650</v>
          </cell>
          <cell r="AA32">
            <v>1</v>
          </cell>
        </row>
        <row r="33">
          <cell r="I33">
            <v>30</v>
          </cell>
          <cell r="J33">
            <v>4125.2324732999996</v>
          </cell>
          <cell r="P33">
            <v>7</v>
          </cell>
          <cell r="Q33">
            <v>1</v>
          </cell>
          <cell r="R33">
            <v>1</v>
          </cell>
          <cell r="V33">
            <v>1</v>
          </cell>
          <cell r="W33">
            <v>1</v>
          </cell>
          <cell r="Y33">
            <v>1</v>
          </cell>
          <cell r="Z33">
            <v>650</v>
          </cell>
          <cell r="AA33">
            <v>1</v>
          </cell>
        </row>
        <row r="34">
          <cell r="I34">
            <v>31</v>
          </cell>
          <cell r="J34">
            <v>28137.352891499999</v>
          </cell>
          <cell r="P34">
            <v>4</v>
          </cell>
          <cell r="Q34">
            <v>1</v>
          </cell>
          <cell r="R34">
            <v>1</v>
          </cell>
          <cell r="V34">
            <v>1</v>
          </cell>
          <cell r="W34">
            <v>5</v>
          </cell>
          <cell r="Y34">
            <v>5</v>
          </cell>
          <cell r="Z34">
            <v>156</v>
          </cell>
          <cell r="AA34">
            <v>1</v>
          </cell>
        </row>
        <row r="35">
          <cell r="I35">
            <v>33</v>
          </cell>
          <cell r="J35">
            <v>28054.601121799999</v>
          </cell>
          <cell r="P35">
            <v>11</v>
          </cell>
          <cell r="Q35">
            <v>1</v>
          </cell>
          <cell r="R35">
            <v>1</v>
          </cell>
          <cell r="V35">
            <v>1</v>
          </cell>
          <cell r="W35">
            <v>1</v>
          </cell>
          <cell r="Y35">
            <v>7</v>
          </cell>
          <cell r="Z35">
            <v>364</v>
          </cell>
          <cell r="AA35">
            <v>1</v>
          </cell>
        </row>
        <row r="36">
          <cell r="I36">
            <v>34</v>
          </cell>
          <cell r="J36">
            <v>5146.6977435999997</v>
          </cell>
          <cell r="P36">
            <v>3</v>
          </cell>
          <cell r="Q36">
            <v>1</v>
          </cell>
          <cell r="R36">
            <v>1</v>
          </cell>
          <cell r="V36">
            <v>1</v>
          </cell>
          <cell r="W36">
            <v>5</v>
          </cell>
          <cell r="Y36">
            <v>3</v>
          </cell>
          <cell r="Z36">
            <v>364</v>
          </cell>
          <cell r="AA36">
            <v>0.75</v>
          </cell>
        </row>
        <row r="37">
          <cell r="B37">
            <v>0.6</v>
          </cell>
          <cell r="F37">
            <v>0.81953347510855989</v>
          </cell>
          <cell r="I37">
            <v>35</v>
          </cell>
          <cell r="J37">
            <v>30307.033536800001</v>
          </cell>
          <cell r="P37">
            <v>4</v>
          </cell>
          <cell r="Q37">
            <v>1</v>
          </cell>
          <cell r="R37">
            <v>1</v>
          </cell>
          <cell r="V37">
            <v>1</v>
          </cell>
          <cell r="W37">
            <v>1</v>
          </cell>
          <cell r="Y37">
            <v>1</v>
          </cell>
          <cell r="Z37">
            <v>364</v>
          </cell>
          <cell r="AA37">
            <v>1</v>
          </cell>
        </row>
        <row r="38">
          <cell r="B38">
            <v>3</v>
          </cell>
          <cell r="F38">
            <v>2.0096384955149325</v>
          </cell>
          <cell r="I38">
            <v>36</v>
          </cell>
          <cell r="J38">
            <v>24788.530789799999</v>
          </cell>
          <cell r="P38">
            <v>1</v>
          </cell>
          <cell r="Q38">
            <v>1</v>
          </cell>
          <cell r="R38">
            <v>1</v>
          </cell>
          <cell r="V38">
            <v>1</v>
          </cell>
          <cell r="W38">
            <v>1</v>
          </cell>
          <cell r="Y38">
            <v>1</v>
          </cell>
          <cell r="Z38">
            <v>156</v>
          </cell>
          <cell r="AA38">
            <v>1</v>
          </cell>
        </row>
        <row r="39">
          <cell r="B39">
            <v>7</v>
          </cell>
          <cell r="F39">
            <v>9.2144934114601895</v>
          </cell>
          <cell r="I39">
            <v>37</v>
          </cell>
          <cell r="J39">
            <v>30598.5415178</v>
          </cell>
          <cell r="P39">
            <v>6</v>
          </cell>
          <cell r="Q39">
            <v>1</v>
          </cell>
          <cell r="R39">
            <v>1</v>
          </cell>
          <cell r="V39">
            <v>1</v>
          </cell>
          <cell r="W39">
            <v>5</v>
          </cell>
          <cell r="Y39">
            <v>5</v>
          </cell>
          <cell r="Z39">
            <v>364</v>
          </cell>
          <cell r="AA39">
            <v>1</v>
          </cell>
        </row>
        <row r="40">
          <cell r="B40">
            <v>12.5</v>
          </cell>
          <cell r="F40">
            <v>11.093179478120607</v>
          </cell>
          <cell r="I40">
            <v>38</v>
          </cell>
          <cell r="J40">
            <v>26169.000255899999</v>
          </cell>
          <cell r="P40">
            <v>12</v>
          </cell>
          <cell r="Q40">
            <v>1</v>
          </cell>
          <cell r="R40">
            <v>1</v>
          </cell>
          <cell r="V40">
            <v>1</v>
          </cell>
          <cell r="W40">
            <v>5</v>
          </cell>
          <cell r="Y40">
            <v>5</v>
          </cell>
          <cell r="Z40">
            <v>364</v>
          </cell>
          <cell r="AA40">
            <v>1</v>
          </cell>
        </row>
        <row r="41">
          <cell r="B41">
            <v>19.5</v>
          </cell>
          <cell r="F41">
            <v>20.296013701420073</v>
          </cell>
          <cell r="I41">
            <v>39</v>
          </cell>
          <cell r="J41">
            <v>24921.096893599999</v>
          </cell>
          <cell r="P41">
            <v>4</v>
          </cell>
          <cell r="Q41">
            <v>1</v>
          </cell>
          <cell r="R41">
            <v>1</v>
          </cell>
          <cell r="V41">
            <v>1</v>
          </cell>
          <cell r="W41">
            <v>1</v>
          </cell>
          <cell r="Y41">
            <v>1</v>
          </cell>
          <cell r="Z41">
            <v>364</v>
          </cell>
          <cell r="AA41">
            <v>1</v>
          </cell>
        </row>
        <row r="42">
          <cell r="I42">
            <v>40</v>
          </cell>
          <cell r="J42">
            <v>25955.156549700001</v>
          </cell>
          <cell r="P42">
            <v>6</v>
          </cell>
          <cell r="Q42">
            <v>1</v>
          </cell>
          <cell r="R42">
            <v>1</v>
          </cell>
          <cell r="V42">
            <v>1</v>
          </cell>
          <cell r="W42">
            <v>1</v>
          </cell>
          <cell r="Y42">
            <v>1</v>
          </cell>
          <cell r="Z42">
            <v>364</v>
          </cell>
          <cell r="AA42">
            <v>1</v>
          </cell>
        </row>
        <row r="43">
          <cell r="I43">
            <v>41</v>
          </cell>
          <cell r="J43">
            <v>29873.992133</v>
          </cell>
          <cell r="P43">
            <v>9</v>
          </cell>
          <cell r="Q43">
            <v>1</v>
          </cell>
          <cell r="R43">
            <v>1</v>
          </cell>
          <cell r="V43">
            <v>1</v>
          </cell>
          <cell r="W43">
            <v>5</v>
          </cell>
          <cell r="Y43">
            <v>2</v>
          </cell>
          <cell r="Z43">
            <v>156</v>
          </cell>
          <cell r="AA43">
            <v>1</v>
          </cell>
        </row>
        <row r="44">
          <cell r="I44">
            <v>43</v>
          </cell>
          <cell r="J44">
            <v>12080.6479502</v>
          </cell>
          <cell r="P44">
            <v>4</v>
          </cell>
          <cell r="Q44">
            <v>1</v>
          </cell>
          <cell r="R44">
            <v>1</v>
          </cell>
          <cell r="V44">
            <v>1</v>
          </cell>
          <cell r="W44">
            <v>5</v>
          </cell>
          <cell r="Y44">
            <v>2</v>
          </cell>
          <cell r="Z44">
            <v>364</v>
          </cell>
          <cell r="AA44">
            <v>0.75</v>
          </cell>
        </row>
        <row r="45">
          <cell r="I45">
            <v>46</v>
          </cell>
          <cell r="J45">
            <v>23793.7781344</v>
          </cell>
          <cell r="P45">
            <v>5</v>
          </cell>
          <cell r="Q45">
            <v>1</v>
          </cell>
          <cell r="R45">
            <v>1</v>
          </cell>
          <cell r="V45">
            <v>1</v>
          </cell>
          <cell r="W45">
            <v>5</v>
          </cell>
          <cell r="Y45">
            <v>5</v>
          </cell>
          <cell r="Z45">
            <v>364</v>
          </cell>
          <cell r="AA45">
            <v>1</v>
          </cell>
        </row>
        <row r="46">
          <cell r="I46">
            <v>47</v>
          </cell>
          <cell r="J46">
            <v>14540.7810634</v>
          </cell>
          <cell r="P46">
            <v>1</v>
          </cell>
          <cell r="Q46">
            <v>1</v>
          </cell>
          <cell r="R46">
            <v>1</v>
          </cell>
          <cell r="V46">
            <v>1</v>
          </cell>
          <cell r="W46">
            <v>5</v>
          </cell>
          <cell r="Y46">
            <v>1</v>
          </cell>
          <cell r="Z46">
            <v>156</v>
          </cell>
          <cell r="AA46">
            <v>1</v>
          </cell>
        </row>
        <row r="47">
          <cell r="I47">
            <v>49</v>
          </cell>
          <cell r="J47">
            <v>18135.316182499999</v>
          </cell>
          <cell r="P47">
            <v>9</v>
          </cell>
          <cell r="Q47">
            <v>1</v>
          </cell>
          <cell r="R47">
            <v>1</v>
          </cell>
          <cell r="V47">
            <v>1</v>
          </cell>
          <cell r="W47">
            <v>5</v>
          </cell>
          <cell r="Y47">
            <v>5</v>
          </cell>
          <cell r="Z47">
            <v>156</v>
          </cell>
          <cell r="AA47">
            <v>1</v>
          </cell>
        </row>
        <row r="48">
          <cell r="I48">
            <v>50</v>
          </cell>
          <cell r="J48">
            <v>29467.611839500001</v>
          </cell>
          <cell r="P48">
            <v>6</v>
          </cell>
          <cell r="Q48">
            <v>1</v>
          </cell>
          <cell r="R48">
            <v>1</v>
          </cell>
          <cell r="V48">
            <v>1</v>
          </cell>
          <cell r="W48">
            <v>5</v>
          </cell>
          <cell r="Y48">
            <v>5</v>
          </cell>
          <cell r="Z48">
            <v>156</v>
          </cell>
          <cell r="AA48">
            <v>0.75</v>
          </cell>
        </row>
        <row r="49">
          <cell r="I49">
            <v>51</v>
          </cell>
          <cell r="J49">
            <v>3908.1861217999999</v>
          </cell>
          <cell r="P49">
            <v>6</v>
          </cell>
          <cell r="Q49">
            <v>1</v>
          </cell>
          <cell r="R49">
            <v>1</v>
          </cell>
          <cell r="V49">
            <v>1</v>
          </cell>
          <cell r="W49">
            <v>5</v>
          </cell>
          <cell r="Y49">
            <v>1</v>
          </cell>
          <cell r="Z49">
            <v>156</v>
          </cell>
          <cell r="AA49">
            <v>1</v>
          </cell>
        </row>
        <row r="50">
          <cell r="I50">
            <v>52</v>
          </cell>
          <cell r="J50">
            <v>24261.8102616</v>
          </cell>
          <cell r="P50">
            <v>7</v>
          </cell>
          <cell r="Q50">
            <v>1</v>
          </cell>
          <cell r="R50">
            <v>1</v>
          </cell>
          <cell r="V50">
            <v>1</v>
          </cell>
          <cell r="W50">
            <v>5</v>
          </cell>
          <cell r="Y50">
            <v>1</v>
          </cell>
          <cell r="Z50">
            <v>156</v>
          </cell>
          <cell r="AA50">
            <v>1</v>
          </cell>
        </row>
        <row r="51">
          <cell r="I51">
            <v>53</v>
          </cell>
          <cell r="J51">
            <v>23022.864404799999</v>
          </cell>
          <cell r="P51">
            <v>2</v>
          </cell>
          <cell r="Q51">
            <v>1</v>
          </cell>
          <cell r="R51">
            <v>1</v>
          </cell>
          <cell r="V51">
            <v>1</v>
          </cell>
          <cell r="W51">
            <v>5</v>
          </cell>
          <cell r="Y51">
            <v>1</v>
          </cell>
          <cell r="Z51">
            <v>156</v>
          </cell>
          <cell r="AA51">
            <v>1</v>
          </cell>
        </row>
        <row r="52">
          <cell r="I52">
            <v>55</v>
          </cell>
          <cell r="J52">
            <v>17859.6834796</v>
          </cell>
          <cell r="P52">
            <v>9</v>
          </cell>
          <cell r="Q52">
            <v>1</v>
          </cell>
          <cell r="R52">
            <v>1</v>
          </cell>
          <cell r="V52">
            <v>0</v>
          </cell>
          <cell r="W52">
            <v>99</v>
          </cell>
          <cell r="Y52">
            <v>5</v>
          </cell>
          <cell r="Z52">
            <v>364</v>
          </cell>
          <cell r="AA52">
            <v>0</v>
          </cell>
        </row>
        <row r="53">
          <cell r="I53">
            <v>56</v>
          </cell>
          <cell r="J53">
            <v>35902.1467481</v>
          </cell>
          <cell r="P53">
            <v>3</v>
          </cell>
          <cell r="Q53">
            <v>1</v>
          </cell>
          <cell r="R53">
            <v>1</v>
          </cell>
          <cell r="V53">
            <v>1</v>
          </cell>
          <cell r="W53">
            <v>5</v>
          </cell>
          <cell r="Y53">
            <v>1</v>
          </cell>
          <cell r="Z53">
            <v>31.2</v>
          </cell>
          <cell r="AA53">
            <v>1</v>
          </cell>
        </row>
        <row r="54">
          <cell r="I54">
            <v>57</v>
          </cell>
          <cell r="J54">
            <v>27565.842227000001</v>
          </cell>
          <cell r="P54">
            <v>9</v>
          </cell>
          <cell r="Q54">
            <v>1</v>
          </cell>
          <cell r="R54">
            <v>1</v>
          </cell>
          <cell r="V54">
            <v>1</v>
          </cell>
          <cell r="W54">
            <v>5</v>
          </cell>
          <cell r="Y54">
            <v>1</v>
          </cell>
          <cell r="Z54">
            <v>364</v>
          </cell>
          <cell r="AA54">
            <v>1</v>
          </cell>
        </row>
        <row r="55">
          <cell r="I55">
            <v>58</v>
          </cell>
          <cell r="J55">
            <v>36130.370837900002</v>
          </cell>
          <cell r="P55">
            <v>8</v>
          </cell>
          <cell r="Q55">
            <v>1</v>
          </cell>
          <cell r="R55">
            <v>1</v>
          </cell>
          <cell r="V55">
            <v>1</v>
          </cell>
          <cell r="W55">
            <v>5</v>
          </cell>
          <cell r="Y55">
            <v>1</v>
          </cell>
          <cell r="Z55">
            <v>364</v>
          </cell>
          <cell r="AA55">
            <v>1</v>
          </cell>
        </row>
        <row r="56">
          <cell r="I56">
            <v>59</v>
          </cell>
          <cell r="J56">
            <v>26873.502478400002</v>
          </cell>
          <cell r="P56">
            <v>3</v>
          </cell>
          <cell r="Q56">
            <v>1</v>
          </cell>
          <cell r="R56">
            <v>1</v>
          </cell>
          <cell r="V56">
            <v>1</v>
          </cell>
          <cell r="W56">
            <v>1</v>
          </cell>
          <cell r="Y56">
            <v>1</v>
          </cell>
          <cell r="Z56">
            <v>364</v>
          </cell>
          <cell r="AA56">
            <v>1</v>
          </cell>
        </row>
        <row r="57">
          <cell r="I57">
            <v>60</v>
          </cell>
          <cell r="J57">
            <v>24906.705861499999</v>
          </cell>
          <cell r="P57">
            <v>9</v>
          </cell>
          <cell r="Q57">
            <v>1</v>
          </cell>
          <cell r="R57">
            <v>1</v>
          </cell>
          <cell r="V57">
            <v>1</v>
          </cell>
          <cell r="W57">
            <v>2</v>
          </cell>
          <cell r="Y57">
            <v>2</v>
          </cell>
          <cell r="Z57">
            <v>650</v>
          </cell>
          <cell r="AA57">
            <v>0.75</v>
          </cell>
        </row>
        <row r="58">
          <cell r="I58">
            <v>61</v>
          </cell>
          <cell r="J58">
            <v>37175.9277287</v>
          </cell>
          <cell r="P58">
            <v>1</v>
          </cell>
          <cell r="Q58">
            <v>1</v>
          </cell>
          <cell r="R58">
            <v>1</v>
          </cell>
          <cell r="V58">
            <v>1</v>
          </cell>
          <cell r="W58">
            <v>5</v>
          </cell>
          <cell r="Y58">
            <v>5</v>
          </cell>
          <cell r="Z58">
            <v>156</v>
          </cell>
          <cell r="AA58">
            <v>0.75</v>
          </cell>
        </row>
        <row r="59">
          <cell r="I59">
            <v>63</v>
          </cell>
          <cell r="J59">
            <v>29961.707465799998</v>
          </cell>
          <cell r="P59">
            <v>3</v>
          </cell>
          <cell r="Q59">
            <v>1</v>
          </cell>
          <cell r="R59">
            <v>1</v>
          </cell>
          <cell r="V59">
            <v>1</v>
          </cell>
          <cell r="W59">
            <v>5</v>
          </cell>
          <cell r="Y59">
            <v>3</v>
          </cell>
          <cell r="Z59">
            <v>156</v>
          </cell>
          <cell r="AA59">
            <v>1</v>
          </cell>
        </row>
        <row r="60">
          <cell r="I60">
            <v>65</v>
          </cell>
          <cell r="J60">
            <v>27601.009912900001</v>
          </cell>
          <cell r="P60">
            <v>6</v>
          </cell>
          <cell r="Q60">
            <v>1</v>
          </cell>
          <cell r="R60">
            <v>1</v>
          </cell>
          <cell r="V60">
            <v>1</v>
          </cell>
          <cell r="W60">
            <v>5</v>
          </cell>
          <cell r="Y60">
            <v>5</v>
          </cell>
          <cell r="Z60">
            <v>364</v>
          </cell>
          <cell r="AA60">
            <v>1</v>
          </cell>
        </row>
        <row r="61">
          <cell r="I61">
            <v>67</v>
          </cell>
          <cell r="J61">
            <v>7299.9904716000001</v>
          </cell>
          <cell r="P61">
            <v>2</v>
          </cell>
          <cell r="Q61">
            <v>1</v>
          </cell>
          <cell r="R61">
            <v>1</v>
          </cell>
          <cell r="V61">
            <v>1</v>
          </cell>
          <cell r="W61">
            <v>1</v>
          </cell>
          <cell r="Y61">
            <v>1</v>
          </cell>
          <cell r="Z61">
            <v>364</v>
          </cell>
          <cell r="AA61">
            <v>1</v>
          </cell>
        </row>
        <row r="62">
          <cell r="I62">
            <v>68</v>
          </cell>
          <cell r="J62">
            <v>5446.6428525000001</v>
          </cell>
          <cell r="P62">
            <v>7</v>
          </cell>
          <cell r="Q62">
            <v>1</v>
          </cell>
          <cell r="R62">
            <v>1</v>
          </cell>
          <cell r="V62">
            <v>1</v>
          </cell>
          <cell r="W62">
            <v>5</v>
          </cell>
          <cell r="Y62">
            <v>5</v>
          </cell>
          <cell r="Z62">
            <v>156</v>
          </cell>
          <cell r="AA62">
            <v>1</v>
          </cell>
        </row>
        <row r="63">
          <cell r="I63">
            <v>69</v>
          </cell>
          <cell r="J63">
            <v>20318.869911999998</v>
          </cell>
          <cell r="P63">
            <v>4</v>
          </cell>
          <cell r="Q63">
            <v>1</v>
          </cell>
          <cell r="R63">
            <v>1</v>
          </cell>
          <cell r="V63">
            <v>1</v>
          </cell>
          <cell r="W63">
            <v>5</v>
          </cell>
          <cell r="Y63">
            <v>5</v>
          </cell>
          <cell r="Z63">
            <v>364</v>
          </cell>
          <cell r="AA63">
            <v>1</v>
          </cell>
        </row>
        <row r="64">
          <cell r="I64">
            <v>71</v>
          </cell>
          <cell r="J64">
            <v>30402.684793100001</v>
          </cell>
          <cell r="P64">
            <v>8</v>
          </cell>
          <cell r="Q64">
            <v>1</v>
          </cell>
          <cell r="R64">
            <v>1</v>
          </cell>
          <cell r="V64">
            <v>1</v>
          </cell>
          <cell r="W64">
            <v>5</v>
          </cell>
          <cell r="Y64">
            <v>5</v>
          </cell>
          <cell r="Z64">
            <v>156</v>
          </cell>
          <cell r="AA64">
            <v>1</v>
          </cell>
        </row>
        <row r="65">
          <cell r="I65">
            <v>72</v>
          </cell>
          <cell r="J65">
            <v>27556.400422300001</v>
          </cell>
          <cell r="P65">
            <v>6</v>
          </cell>
          <cell r="Q65">
            <v>1</v>
          </cell>
          <cell r="R65">
            <v>1</v>
          </cell>
          <cell r="V65">
            <v>1</v>
          </cell>
          <cell r="W65">
            <v>5</v>
          </cell>
          <cell r="Y65">
            <v>5</v>
          </cell>
          <cell r="Z65">
            <v>156</v>
          </cell>
          <cell r="AA65">
            <v>1</v>
          </cell>
        </row>
        <row r="66">
          <cell r="I66">
            <v>75</v>
          </cell>
          <cell r="J66">
            <v>36233.899289100002</v>
          </cell>
          <cell r="P66">
            <v>6</v>
          </cell>
          <cell r="Q66">
            <v>1</v>
          </cell>
          <cell r="R66">
            <v>1</v>
          </cell>
          <cell r="V66">
            <v>1</v>
          </cell>
          <cell r="W66">
            <v>5</v>
          </cell>
          <cell r="Y66">
            <v>5</v>
          </cell>
          <cell r="Z66">
            <v>364</v>
          </cell>
          <cell r="AA66">
            <v>0.75</v>
          </cell>
        </row>
        <row r="67">
          <cell r="I67">
            <v>76</v>
          </cell>
          <cell r="J67">
            <v>7299.9904716000001</v>
          </cell>
          <cell r="P67">
            <v>1</v>
          </cell>
          <cell r="Q67">
            <v>1</v>
          </cell>
          <cell r="R67">
            <v>1</v>
          </cell>
          <cell r="V67">
            <v>1</v>
          </cell>
          <cell r="W67">
            <v>5</v>
          </cell>
          <cell r="Y67">
            <v>1</v>
          </cell>
          <cell r="Z67">
            <v>156</v>
          </cell>
          <cell r="AA67">
            <v>1</v>
          </cell>
        </row>
        <row r="68">
          <cell r="I68">
            <v>77</v>
          </cell>
          <cell r="J68">
            <v>4493.9047437999998</v>
          </cell>
          <cell r="P68">
            <v>2</v>
          </cell>
          <cell r="Q68">
            <v>1</v>
          </cell>
          <cell r="R68">
            <v>1</v>
          </cell>
          <cell r="V68">
            <v>1</v>
          </cell>
          <cell r="W68">
            <v>5</v>
          </cell>
          <cell r="Y68">
            <v>2</v>
          </cell>
          <cell r="Z68">
            <v>31.2</v>
          </cell>
          <cell r="AA68">
            <v>0.25</v>
          </cell>
        </row>
        <row r="69">
          <cell r="I69">
            <v>78</v>
          </cell>
          <cell r="J69">
            <v>40131.307981999998</v>
          </cell>
          <cell r="P69">
            <v>7</v>
          </cell>
          <cell r="Q69">
            <v>1</v>
          </cell>
          <cell r="R69">
            <v>1</v>
          </cell>
          <cell r="V69">
            <v>1</v>
          </cell>
          <cell r="W69">
            <v>5</v>
          </cell>
          <cell r="Y69">
            <v>5</v>
          </cell>
          <cell r="Z69">
            <v>156</v>
          </cell>
          <cell r="AA69">
            <v>1</v>
          </cell>
        </row>
        <row r="70">
          <cell r="I70">
            <v>79</v>
          </cell>
          <cell r="J70">
            <v>50112.634712400002</v>
          </cell>
          <cell r="P70">
            <v>1</v>
          </cell>
          <cell r="Q70">
            <v>1</v>
          </cell>
          <cell r="R70">
            <v>1</v>
          </cell>
          <cell r="V70">
            <v>1</v>
          </cell>
          <cell r="W70">
            <v>5</v>
          </cell>
          <cell r="Y70">
            <v>1</v>
          </cell>
          <cell r="Z70">
            <v>156</v>
          </cell>
          <cell r="AA70">
            <v>1</v>
          </cell>
        </row>
        <row r="71">
          <cell r="I71">
            <v>80</v>
          </cell>
          <cell r="J71">
            <v>28629.221707799999</v>
          </cell>
          <cell r="P71">
            <v>9</v>
          </cell>
          <cell r="Q71">
            <v>1</v>
          </cell>
          <cell r="R71">
            <v>1</v>
          </cell>
          <cell r="V71">
            <v>1</v>
          </cell>
          <cell r="W71">
            <v>5</v>
          </cell>
          <cell r="Y71">
            <v>1</v>
          </cell>
          <cell r="Z71">
            <v>364</v>
          </cell>
          <cell r="AA71">
            <v>1</v>
          </cell>
        </row>
        <row r="72">
          <cell r="I72">
            <v>83</v>
          </cell>
          <cell r="J72">
            <v>31637.2836962</v>
          </cell>
          <cell r="P72">
            <v>6</v>
          </cell>
          <cell r="Q72">
            <v>1</v>
          </cell>
          <cell r="R72">
            <v>1</v>
          </cell>
          <cell r="V72">
            <v>1</v>
          </cell>
          <cell r="W72">
            <v>5</v>
          </cell>
          <cell r="Y72">
            <v>1</v>
          </cell>
          <cell r="Z72">
            <v>156</v>
          </cell>
          <cell r="AA72">
            <v>1</v>
          </cell>
        </row>
        <row r="73">
          <cell r="I73">
            <v>84</v>
          </cell>
          <cell r="J73">
            <v>22333.560845799999</v>
          </cell>
          <cell r="P73">
            <v>5</v>
          </cell>
          <cell r="Q73">
            <v>1</v>
          </cell>
          <cell r="R73">
            <v>1</v>
          </cell>
          <cell r="V73">
            <v>1</v>
          </cell>
          <cell r="W73">
            <v>5</v>
          </cell>
          <cell r="Y73">
            <v>5</v>
          </cell>
          <cell r="Z73">
            <v>364</v>
          </cell>
          <cell r="AA73">
            <v>1</v>
          </cell>
        </row>
        <row r="74">
          <cell r="I74">
            <v>86</v>
          </cell>
          <cell r="J74">
            <v>12080.6479502</v>
          </cell>
          <cell r="P74">
            <v>1</v>
          </cell>
          <cell r="Q74">
            <v>1</v>
          </cell>
          <cell r="R74">
            <v>1</v>
          </cell>
          <cell r="V74">
            <v>1</v>
          </cell>
          <cell r="W74">
            <v>5</v>
          </cell>
          <cell r="Y74">
            <v>3</v>
          </cell>
          <cell r="Z74">
            <v>156</v>
          </cell>
          <cell r="AA74">
            <v>0.75</v>
          </cell>
        </row>
        <row r="75">
          <cell r="I75">
            <v>87</v>
          </cell>
          <cell r="J75">
            <v>14710.294874499999</v>
          </cell>
          <cell r="P75">
            <v>1</v>
          </cell>
          <cell r="Q75">
            <v>1</v>
          </cell>
          <cell r="R75">
            <v>1</v>
          </cell>
          <cell r="V75">
            <v>1</v>
          </cell>
          <cell r="W75">
            <v>5</v>
          </cell>
          <cell r="Y75">
            <v>1</v>
          </cell>
          <cell r="Z75">
            <v>364</v>
          </cell>
          <cell r="AA75">
            <v>1</v>
          </cell>
        </row>
        <row r="76">
          <cell r="I76">
            <v>88</v>
          </cell>
          <cell r="J76">
            <v>28481.169387999998</v>
          </cell>
          <cell r="P76">
            <v>4</v>
          </cell>
          <cell r="Q76">
            <v>1</v>
          </cell>
          <cell r="R76">
            <v>1</v>
          </cell>
          <cell r="V76">
            <v>1</v>
          </cell>
          <cell r="W76">
            <v>1</v>
          </cell>
          <cell r="Y76">
            <v>1</v>
          </cell>
          <cell r="Z76">
            <v>31.2</v>
          </cell>
          <cell r="AA76">
            <v>1</v>
          </cell>
        </row>
        <row r="77">
          <cell r="I77">
            <v>89</v>
          </cell>
          <cell r="J77">
            <v>28134.242080600001</v>
          </cell>
          <cell r="P77">
            <v>6</v>
          </cell>
          <cell r="Q77">
            <v>1</v>
          </cell>
          <cell r="R77">
            <v>1</v>
          </cell>
          <cell r="V77">
            <v>1</v>
          </cell>
          <cell r="W77">
            <v>5</v>
          </cell>
          <cell r="Y77">
            <v>1</v>
          </cell>
          <cell r="Z77">
            <v>156</v>
          </cell>
          <cell r="AA77">
            <v>1</v>
          </cell>
        </row>
        <row r="78">
          <cell r="I78">
            <v>94</v>
          </cell>
          <cell r="J78">
            <v>27969.9763661</v>
          </cell>
          <cell r="P78">
            <v>5</v>
          </cell>
          <cell r="Q78">
            <v>1</v>
          </cell>
          <cell r="R78">
            <v>1</v>
          </cell>
          <cell r="V78">
            <v>1</v>
          </cell>
          <cell r="W78">
            <v>5</v>
          </cell>
          <cell r="Y78">
            <v>5</v>
          </cell>
          <cell r="Z78">
            <v>364</v>
          </cell>
          <cell r="AA78">
            <v>1</v>
          </cell>
        </row>
        <row r="79">
          <cell r="I79">
            <v>95</v>
          </cell>
          <cell r="J79">
            <v>32365.806607099999</v>
          </cell>
          <cell r="P79">
            <v>5</v>
          </cell>
          <cell r="Q79">
            <v>1</v>
          </cell>
          <cell r="R79">
            <v>1</v>
          </cell>
          <cell r="V79">
            <v>1</v>
          </cell>
          <cell r="W79">
            <v>5</v>
          </cell>
          <cell r="Y79">
            <v>5</v>
          </cell>
          <cell r="Z79">
            <v>156</v>
          </cell>
          <cell r="AA79">
            <v>1</v>
          </cell>
        </row>
        <row r="80">
          <cell r="I80">
            <v>96</v>
          </cell>
          <cell r="J80">
            <v>4762.1851446999999</v>
          </cell>
          <cell r="P80">
            <v>5</v>
          </cell>
          <cell r="Q80">
            <v>1</v>
          </cell>
          <cell r="R80">
            <v>1</v>
          </cell>
          <cell r="V80">
            <v>1</v>
          </cell>
          <cell r="W80">
            <v>5</v>
          </cell>
          <cell r="Y80">
            <v>5</v>
          </cell>
          <cell r="Z80">
            <v>156</v>
          </cell>
          <cell r="AA80">
            <v>0.75</v>
          </cell>
        </row>
        <row r="81">
          <cell r="I81">
            <v>97</v>
          </cell>
          <cell r="J81">
            <v>25500.613510300002</v>
          </cell>
          <cell r="P81">
            <v>12</v>
          </cell>
          <cell r="Q81">
            <v>1</v>
          </cell>
          <cell r="R81">
            <v>1</v>
          </cell>
          <cell r="V81">
            <v>1</v>
          </cell>
          <cell r="W81">
            <v>5</v>
          </cell>
          <cell r="Y81">
            <v>1</v>
          </cell>
          <cell r="Z81">
            <v>31.2</v>
          </cell>
          <cell r="AA81">
            <v>1</v>
          </cell>
        </row>
        <row r="82">
          <cell r="I82">
            <v>98</v>
          </cell>
          <cell r="J82">
            <v>24273.850862300002</v>
          </cell>
          <cell r="P82">
            <v>4</v>
          </cell>
          <cell r="Q82">
            <v>1</v>
          </cell>
          <cell r="R82">
            <v>1</v>
          </cell>
          <cell r="V82">
            <v>1</v>
          </cell>
          <cell r="W82">
            <v>1</v>
          </cell>
          <cell r="Y82">
            <v>1</v>
          </cell>
          <cell r="Z82">
            <v>156</v>
          </cell>
          <cell r="AA82">
            <v>1</v>
          </cell>
        </row>
        <row r="83">
          <cell r="I83">
            <v>99</v>
          </cell>
          <cell r="J83">
            <v>37510.9910122</v>
          </cell>
          <cell r="P83">
            <v>2</v>
          </cell>
          <cell r="Q83">
            <v>1</v>
          </cell>
          <cell r="R83">
            <v>1</v>
          </cell>
          <cell r="V83">
            <v>0</v>
          </cell>
          <cell r="W83">
            <v>99</v>
          </cell>
          <cell r="Y83">
            <v>1</v>
          </cell>
          <cell r="Z83">
            <v>156</v>
          </cell>
          <cell r="AA83">
            <v>0</v>
          </cell>
        </row>
        <row r="84">
          <cell r="I84">
            <v>100</v>
          </cell>
          <cell r="J84">
            <v>26330.6011899</v>
          </cell>
          <cell r="P84">
            <v>9</v>
          </cell>
          <cell r="Q84">
            <v>1</v>
          </cell>
          <cell r="R84">
            <v>1</v>
          </cell>
          <cell r="V84">
            <v>1</v>
          </cell>
          <cell r="W84">
            <v>1</v>
          </cell>
          <cell r="Y84">
            <v>1</v>
          </cell>
          <cell r="Z84">
            <v>650</v>
          </cell>
          <cell r="AA84">
            <v>1</v>
          </cell>
        </row>
        <row r="85">
          <cell r="I85">
            <v>101</v>
          </cell>
          <cell r="J85">
            <v>18258.8362065</v>
          </cell>
          <cell r="P85">
            <v>3</v>
          </cell>
          <cell r="Q85">
            <v>1</v>
          </cell>
          <cell r="R85">
            <v>1</v>
          </cell>
          <cell r="V85">
            <v>1</v>
          </cell>
          <cell r="W85">
            <v>5</v>
          </cell>
          <cell r="Y85">
            <v>1</v>
          </cell>
          <cell r="Z85">
            <v>364</v>
          </cell>
          <cell r="AA85">
            <v>1</v>
          </cell>
        </row>
        <row r="86">
          <cell r="I86">
            <v>102</v>
          </cell>
          <cell r="J86">
            <v>34098.658947199998</v>
          </cell>
          <cell r="P86">
            <v>11</v>
          </cell>
          <cell r="Q86">
            <v>1</v>
          </cell>
          <cell r="R86">
            <v>1</v>
          </cell>
          <cell r="V86">
            <v>1</v>
          </cell>
          <cell r="W86">
            <v>5</v>
          </cell>
          <cell r="Y86">
            <v>2</v>
          </cell>
          <cell r="Z86">
            <v>364</v>
          </cell>
          <cell r="AA86">
            <v>0.75</v>
          </cell>
        </row>
        <row r="87">
          <cell r="I87">
            <v>103</v>
          </cell>
          <cell r="J87">
            <v>20428.682534600001</v>
          </cell>
          <cell r="P87">
            <v>9</v>
          </cell>
          <cell r="Q87">
            <v>1</v>
          </cell>
          <cell r="R87">
            <v>1</v>
          </cell>
          <cell r="V87">
            <v>1</v>
          </cell>
          <cell r="W87">
            <v>5</v>
          </cell>
          <cell r="Y87">
            <v>1</v>
          </cell>
          <cell r="Z87">
            <v>156</v>
          </cell>
          <cell r="AA87">
            <v>1</v>
          </cell>
        </row>
        <row r="88">
          <cell r="I88">
            <v>104</v>
          </cell>
          <cell r="J88">
            <v>30035.5984522</v>
          </cell>
          <cell r="P88">
            <v>2</v>
          </cell>
          <cell r="Q88">
            <v>1</v>
          </cell>
          <cell r="R88">
            <v>1</v>
          </cell>
          <cell r="V88">
            <v>1</v>
          </cell>
          <cell r="W88">
            <v>5</v>
          </cell>
          <cell r="Y88">
            <v>1</v>
          </cell>
          <cell r="Z88">
            <v>364</v>
          </cell>
          <cell r="AA88">
            <v>0.75</v>
          </cell>
        </row>
        <row r="89">
          <cell r="I89">
            <v>105</v>
          </cell>
          <cell r="J89">
            <v>25500.613510300002</v>
          </cell>
          <cell r="P89">
            <v>4</v>
          </cell>
          <cell r="Q89">
            <v>1</v>
          </cell>
          <cell r="R89">
            <v>1</v>
          </cell>
          <cell r="V89">
            <v>1</v>
          </cell>
          <cell r="W89">
            <v>5</v>
          </cell>
          <cell r="Y89">
            <v>1</v>
          </cell>
          <cell r="Z89">
            <v>1014</v>
          </cell>
          <cell r="AA89">
            <v>0.25</v>
          </cell>
        </row>
        <row r="90">
          <cell r="I90">
            <v>106</v>
          </cell>
          <cell r="J90">
            <v>30681.4805308</v>
          </cell>
          <cell r="P90">
            <v>4</v>
          </cell>
          <cell r="Q90">
            <v>1</v>
          </cell>
          <cell r="R90">
            <v>1</v>
          </cell>
          <cell r="V90">
            <v>1</v>
          </cell>
          <cell r="W90">
            <v>5</v>
          </cell>
          <cell r="Y90">
            <v>1</v>
          </cell>
          <cell r="Z90">
            <v>364</v>
          </cell>
          <cell r="AA90">
            <v>1</v>
          </cell>
        </row>
        <row r="91">
          <cell r="I91">
            <v>108</v>
          </cell>
          <cell r="J91">
            <v>22696.5321802</v>
          </cell>
          <cell r="P91">
            <v>8</v>
          </cell>
          <cell r="Q91">
            <v>1</v>
          </cell>
          <cell r="R91">
            <v>1</v>
          </cell>
          <cell r="V91">
            <v>1</v>
          </cell>
          <cell r="W91">
            <v>5</v>
          </cell>
          <cell r="Y91">
            <v>1</v>
          </cell>
          <cell r="Z91">
            <v>364</v>
          </cell>
          <cell r="AA91">
            <v>1</v>
          </cell>
        </row>
        <row r="92">
          <cell r="I92">
            <v>109</v>
          </cell>
          <cell r="J92">
            <v>29397.385303700001</v>
          </cell>
          <cell r="P92">
            <v>3</v>
          </cell>
          <cell r="Q92">
            <v>1</v>
          </cell>
          <cell r="R92">
            <v>1</v>
          </cell>
          <cell r="V92">
            <v>1</v>
          </cell>
          <cell r="W92">
            <v>1</v>
          </cell>
          <cell r="Y92">
            <v>1</v>
          </cell>
          <cell r="Z92">
            <v>156</v>
          </cell>
          <cell r="AA92">
            <v>0.75</v>
          </cell>
        </row>
        <row r="93">
          <cell r="I93">
            <v>110</v>
          </cell>
          <cell r="J93">
            <v>24610.648156800002</v>
          </cell>
          <cell r="P93">
            <v>2</v>
          </cell>
          <cell r="Q93">
            <v>1</v>
          </cell>
          <cell r="R93">
            <v>1</v>
          </cell>
          <cell r="V93">
            <v>1</v>
          </cell>
          <cell r="W93">
            <v>1</v>
          </cell>
          <cell r="Y93">
            <v>1</v>
          </cell>
          <cell r="Z93">
            <v>364</v>
          </cell>
          <cell r="AA93">
            <v>1</v>
          </cell>
        </row>
        <row r="94">
          <cell r="I94">
            <v>111</v>
          </cell>
          <cell r="J94">
            <v>18502.012487100001</v>
          </cell>
          <cell r="P94">
            <v>9</v>
          </cell>
          <cell r="Q94">
            <v>1</v>
          </cell>
          <cell r="R94">
            <v>1</v>
          </cell>
          <cell r="V94">
            <v>1</v>
          </cell>
          <cell r="W94">
            <v>5</v>
          </cell>
          <cell r="Y94">
            <v>5</v>
          </cell>
          <cell r="Z94">
            <v>364</v>
          </cell>
          <cell r="AA94">
            <v>1</v>
          </cell>
        </row>
        <row r="95">
          <cell r="I95">
            <v>112</v>
          </cell>
          <cell r="J95">
            <v>45682.311588800003</v>
          </cell>
          <cell r="P95">
            <v>3</v>
          </cell>
          <cell r="Q95">
            <v>1</v>
          </cell>
          <cell r="R95">
            <v>1</v>
          </cell>
          <cell r="V95">
            <v>1</v>
          </cell>
          <cell r="W95">
            <v>5</v>
          </cell>
          <cell r="Y95">
            <v>1</v>
          </cell>
          <cell r="Z95">
            <v>31.2</v>
          </cell>
          <cell r="AA95">
            <v>0.25</v>
          </cell>
        </row>
        <row r="96">
          <cell r="I96">
            <v>113</v>
          </cell>
          <cell r="J96">
            <v>8065.4202549000001</v>
          </cell>
          <cell r="P96">
            <v>1</v>
          </cell>
          <cell r="Q96">
            <v>1</v>
          </cell>
          <cell r="R96">
            <v>1</v>
          </cell>
          <cell r="V96">
            <v>1</v>
          </cell>
          <cell r="W96">
            <v>5</v>
          </cell>
          <cell r="Y96">
            <v>1</v>
          </cell>
          <cell r="Z96">
            <v>156</v>
          </cell>
          <cell r="AA96">
            <v>0.75</v>
          </cell>
        </row>
        <row r="97">
          <cell r="I97">
            <v>114</v>
          </cell>
          <cell r="J97">
            <v>14540.7810634</v>
          </cell>
          <cell r="P97">
            <v>1</v>
          </cell>
          <cell r="Q97">
            <v>1</v>
          </cell>
          <cell r="R97">
            <v>1</v>
          </cell>
          <cell r="V97">
            <v>1</v>
          </cell>
          <cell r="W97">
            <v>5</v>
          </cell>
          <cell r="Y97">
            <v>3</v>
          </cell>
          <cell r="Z97">
            <v>364</v>
          </cell>
          <cell r="AA97">
            <v>0.75</v>
          </cell>
        </row>
        <row r="98">
          <cell r="I98">
            <v>115</v>
          </cell>
          <cell r="J98">
            <v>25636.091830000001</v>
          </cell>
          <cell r="P98">
            <v>5</v>
          </cell>
          <cell r="Q98">
            <v>1</v>
          </cell>
          <cell r="R98">
            <v>1</v>
          </cell>
          <cell r="V98">
            <v>1</v>
          </cell>
          <cell r="W98">
            <v>5</v>
          </cell>
          <cell r="Y98">
            <v>1</v>
          </cell>
          <cell r="Z98">
            <v>364</v>
          </cell>
          <cell r="AA98">
            <v>1</v>
          </cell>
        </row>
        <row r="99">
          <cell r="I99">
            <v>116</v>
          </cell>
          <cell r="J99">
            <v>15573.227894600001</v>
          </cell>
          <cell r="P99">
            <v>1</v>
          </cell>
          <cell r="Q99">
            <v>1</v>
          </cell>
          <cell r="R99">
            <v>1</v>
          </cell>
          <cell r="V99">
            <v>0</v>
          </cell>
          <cell r="W99">
            <v>99</v>
          </cell>
          <cell r="Y99">
            <v>3</v>
          </cell>
          <cell r="Z99">
            <v>156</v>
          </cell>
          <cell r="AA99">
            <v>0</v>
          </cell>
        </row>
        <row r="100">
          <cell r="I100">
            <v>117</v>
          </cell>
          <cell r="J100">
            <v>30402.684793100001</v>
          </cell>
          <cell r="P100">
            <v>5</v>
          </cell>
          <cell r="Q100">
            <v>1</v>
          </cell>
          <cell r="R100">
            <v>1</v>
          </cell>
          <cell r="V100">
            <v>1</v>
          </cell>
          <cell r="W100">
            <v>5</v>
          </cell>
          <cell r="Y100">
            <v>5</v>
          </cell>
          <cell r="Z100">
            <v>156</v>
          </cell>
          <cell r="AA100">
            <v>0.75</v>
          </cell>
        </row>
        <row r="101">
          <cell r="I101">
            <v>118</v>
          </cell>
          <cell r="J101">
            <v>20763.476847599999</v>
          </cell>
          <cell r="P101">
            <v>7</v>
          </cell>
          <cell r="Q101">
            <v>1</v>
          </cell>
          <cell r="R101">
            <v>1</v>
          </cell>
          <cell r="V101">
            <v>1</v>
          </cell>
          <cell r="W101">
            <v>5</v>
          </cell>
          <cell r="Y101">
            <v>5</v>
          </cell>
          <cell r="Z101">
            <v>364</v>
          </cell>
          <cell r="AA101">
            <v>0.75</v>
          </cell>
        </row>
        <row r="102">
          <cell r="I102">
            <v>119</v>
          </cell>
          <cell r="J102">
            <v>30307.033536800001</v>
          </cell>
          <cell r="P102">
            <v>9</v>
          </cell>
          <cell r="Q102">
            <v>1</v>
          </cell>
          <cell r="R102">
            <v>1</v>
          </cell>
          <cell r="V102">
            <v>1</v>
          </cell>
          <cell r="W102">
            <v>1</v>
          </cell>
          <cell r="Y102">
            <v>1</v>
          </cell>
          <cell r="Z102">
            <v>156</v>
          </cell>
          <cell r="AA102">
            <v>1</v>
          </cell>
        </row>
        <row r="103">
          <cell r="B103">
            <v>1</v>
          </cell>
          <cell r="F103">
            <v>1</v>
          </cell>
          <cell r="I103">
            <v>121</v>
          </cell>
          <cell r="J103">
            <v>30532.0836093</v>
          </cell>
          <cell r="P103">
            <v>7</v>
          </cell>
          <cell r="Q103">
            <v>1</v>
          </cell>
          <cell r="R103">
            <v>1</v>
          </cell>
          <cell r="V103">
            <v>1</v>
          </cell>
          <cell r="W103">
            <v>1</v>
          </cell>
          <cell r="Y103">
            <v>1</v>
          </cell>
          <cell r="Z103">
            <v>156</v>
          </cell>
          <cell r="AA103">
            <v>0.75</v>
          </cell>
        </row>
        <row r="104">
          <cell r="B104">
            <v>0.75</v>
          </cell>
          <cell r="F104">
            <v>0.75</v>
          </cell>
          <cell r="I104">
            <v>122</v>
          </cell>
          <cell r="J104">
            <v>28333.537114800001</v>
          </cell>
          <cell r="P104">
            <v>1</v>
          </cell>
          <cell r="Q104">
            <v>1</v>
          </cell>
          <cell r="R104">
            <v>1</v>
          </cell>
          <cell r="V104">
            <v>1</v>
          </cell>
          <cell r="W104">
            <v>1</v>
          </cell>
          <cell r="Y104">
            <v>1</v>
          </cell>
          <cell r="Z104">
            <v>156</v>
          </cell>
          <cell r="AA104">
            <v>1</v>
          </cell>
        </row>
        <row r="105">
          <cell r="B105">
            <v>0.25</v>
          </cell>
          <cell r="F105">
            <v>0.25</v>
          </cell>
          <cell r="I105">
            <v>124</v>
          </cell>
          <cell r="J105">
            <v>13304.2684095</v>
          </cell>
          <cell r="P105">
            <v>3</v>
          </cell>
          <cell r="Q105">
            <v>1</v>
          </cell>
          <cell r="R105">
            <v>1</v>
          </cell>
          <cell r="V105">
            <v>0</v>
          </cell>
          <cell r="W105">
            <v>99</v>
          </cell>
          <cell r="Y105">
            <v>5</v>
          </cell>
          <cell r="Z105">
            <v>156</v>
          </cell>
          <cell r="AA105">
            <v>0</v>
          </cell>
        </row>
        <row r="106">
          <cell r="B106">
            <v>0</v>
          </cell>
          <cell r="F106">
            <v>0</v>
          </cell>
          <cell r="I106">
            <v>125</v>
          </cell>
          <cell r="J106">
            <v>37854.523270799997</v>
          </cell>
          <cell r="P106">
            <v>2</v>
          </cell>
          <cell r="Q106">
            <v>1</v>
          </cell>
          <cell r="R106">
            <v>1</v>
          </cell>
          <cell r="V106">
            <v>1</v>
          </cell>
          <cell r="W106">
            <v>5</v>
          </cell>
          <cell r="Y106">
            <v>1</v>
          </cell>
          <cell r="Z106">
            <v>156</v>
          </cell>
          <cell r="AA106">
            <v>1</v>
          </cell>
        </row>
        <row r="107">
          <cell r="I107">
            <v>127</v>
          </cell>
          <cell r="J107">
            <v>42408.439051499998</v>
          </cell>
          <cell r="P107">
            <v>4</v>
          </cell>
          <cell r="Q107">
            <v>1</v>
          </cell>
          <cell r="R107">
            <v>1</v>
          </cell>
          <cell r="V107">
            <v>0</v>
          </cell>
          <cell r="W107">
            <v>99</v>
          </cell>
          <cell r="Y107">
            <v>1</v>
          </cell>
          <cell r="Z107">
            <v>364</v>
          </cell>
          <cell r="AA107">
            <v>0</v>
          </cell>
        </row>
        <row r="108">
          <cell r="I108">
            <v>130</v>
          </cell>
          <cell r="J108">
            <v>3860.6209997000001</v>
          </cell>
          <cell r="P108">
            <v>6</v>
          </cell>
          <cell r="Q108">
            <v>1</v>
          </cell>
          <cell r="R108">
            <v>1</v>
          </cell>
          <cell r="V108">
            <v>0</v>
          </cell>
          <cell r="W108">
            <v>99</v>
          </cell>
          <cell r="Y108">
            <v>1</v>
          </cell>
          <cell r="Z108">
            <v>156</v>
          </cell>
          <cell r="AA108">
            <v>0</v>
          </cell>
        </row>
        <row r="109">
          <cell r="I109">
            <v>131</v>
          </cell>
          <cell r="J109">
            <v>6144.3558413000001</v>
          </cell>
          <cell r="P109">
            <v>5</v>
          </cell>
          <cell r="Q109">
            <v>1</v>
          </cell>
          <cell r="R109">
            <v>1</v>
          </cell>
          <cell r="V109">
            <v>1</v>
          </cell>
          <cell r="W109">
            <v>1</v>
          </cell>
          <cell r="Y109">
            <v>1</v>
          </cell>
          <cell r="Z109">
            <v>156</v>
          </cell>
          <cell r="AA109">
            <v>1</v>
          </cell>
        </row>
        <row r="110">
          <cell r="I110">
            <v>133</v>
          </cell>
          <cell r="J110">
            <v>13303.094469</v>
          </cell>
          <cell r="P110">
            <v>9</v>
          </cell>
          <cell r="Q110">
            <v>1</v>
          </cell>
          <cell r="R110">
            <v>1</v>
          </cell>
          <cell r="V110">
            <v>1</v>
          </cell>
          <cell r="W110">
            <v>5</v>
          </cell>
          <cell r="Y110">
            <v>3</v>
          </cell>
          <cell r="Z110">
            <v>156</v>
          </cell>
          <cell r="AA110">
            <v>1</v>
          </cell>
        </row>
        <row r="111">
          <cell r="I111">
            <v>134</v>
          </cell>
          <cell r="J111">
            <v>28936.321534399998</v>
          </cell>
          <cell r="P111">
            <v>3</v>
          </cell>
          <cell r="Q111">
            <v>1</v>
          </cell>
          <cell r="R111">
            <v>1</v>
          </cell>
          <cell r="V111">
            <v>1</v>
          </cell>
          <cell r="W111">
            <v>5</v>
          </cell>
          <cell r="Y111">
            <v>1</v>
          </cell>
          <cell r="Z111">
            <v>364</v>
          </cell>
          <cell r="AA111">
            <v>0.75</v>
          </cell>
        </row>
        <row r="112">
          <cell r="I112">
            <v>135</v>
          </cell>
          <cell r="J112">
            <v>31646.770981099999</v>
          </cell>
          <cell r="P112">
            <v>9</v>
          </cell>
          <cell r="Q112">
            <v>1</v>
          </cell>
          <cell r="R112">
            <v>1</v>
          </cell>
          <cell r="V112">
            <v>1</v>
          </cell>
          <cell r="W112">
            <v>1</v>
          </cell>
          <cell r="Y112">
            <v>1</v>
          </cell>
          <cell r="Z112">
            <v>650</v>
          </cell>
          <cell r="AA112">
            <v>1</v>
          </cell>
        </row>
        <row r="113">
          <cell r="I113">
            <v>136</v>
          </cell>
          <cell r="J113">
            <v>22818.0009722</v>
          </cell>
          <cell r="P113">
            <v>7</v>
          </cell>
          <cell r="Q113">
            <v>1</v>
          </cell>
          <cell r="R113">
            <v>1</v>
          </cell>
          <cell r="V113">
            <v>1</v>
          </cell>
          <cell r="W113">
            <v>5</v>
          </cell>
          <cell r="Y113">
            <v>5</v>
          </cell>
          <cell r="Z113">
            <v>650</v>
          </cell>
          <cell r="AA113">
            <v>1</v>
          </cell>
        </row>
        <row r="114">
          <cell r="I114">
            <v>137</v>
          </cell>
          <cell r="J114">
            <v>29248.476332400001</v>
          </cell>
          <cell r="P114">
            <v>9</v>
          </cell>
          <cell r="Q114">
            <v>1</v>
          </cell>
          <cell r="R114">
            <v>1</v>
          </cell>
          <cell r="V114">
            <v>1</v>
          </cell>
          <cell r="W114">
            <v>5</v>
          </cell>
          <cell r="Y114">
            <v>5</v>
          </cell>
          <cell r="Z114">
            <v>650</v>
          </cell>
          <cell r="AA114">
            <v>1</v>
          </cell>
        </row>
        <row r="115">
          <cell r="I115">
            <v>138</v>
          </cell>
          <cell r="J115">
            <v>25057.167927499999</v>
          </cell>
          <cell r="P115">
            <v>4</v>
          </cell>
          <cell r="Q115">
            <v>1</v>
          </cell>
          <cell r="R115">
            <v>1</v>
          </cell>
          <cell r="V115">
            <v>1</v>
          </cell>
          <cell r="W115">
            <v>5</v>
          </cell>
          <cell r="Y115">
            <v>5</v>
          </cell>
          <cell r="Z115">
            <v>156</v>
          </cell>
          <cell r="AA115">
            <v>1</v>
          </cell>
        </row>
        <row r="116">
          <cell r="I116">
            <v>140</v>
          </cell>
          <cell r="J116">
            <v>28107.329489799999</v>
          </cell>
          <cell r="P116">
            <v>5</v>
          </cell>
          <cell r="Q116">
            <v>1</v>
          </cell>
          <cell r="R116">
            <v>1</v>
          </cell>
          <cell r="V116">
            <v>1</v>
          </cell>
          <cell r="W116">
            <v>1</v>
          </cell>
          <cell r="Y116">
            <v>1</v>
          </cell>
          <cell r="Z116">
            <v>31.2</v>
          </cell>
          <cell r="AA116">
            <v>1</v>
          </cell>
        </row>
        <row r="117">
          <cell r="I117">
            <v>143</v>
          </cell>
          <cell r="J117">
            <v>26340.5830647</v>
          </cell>
          <cell r="P117">
            <v>1</v>
          </cell>
          <cell r="Q117">
            <v>1</v>
          </cell>
          <cell r="R117">
            <v>1</v>
          </cell>
          <cell r="V117">
            <v>1</v>
          </cell>
          <cell r="W117">
            <v>5</v>
          </cell>
          <cell r="Y117">
            <v>1</v>
          </cell>
          <cell r="Z117">
            <v>156</v>
          </cell>
          <cell r="AA117">
            <v>1</v>
          </cell>
        </row>
        <row r="118">
          <cell r="I118">
            <v>145</v>
          </cell>
          <cell r="J118">
            <v>43872.593160299999</v>
          </cell>
          <cell r="P118">
            <v>1</v>
          </cell>
          <cell r="Q118">
            <v>1</v>
          </cell>
          <cell r="R118">
            <v>1</v>
          </cell>
          <cell r="V118">
            <v>1</v>
          </cell>
          <cell r="W118">
            <v>1</v>
          </cell>
          <cell r="Y118">
            <v>1</v>
          </cell>
          <cell r="Z118">
            <v>650</v>
          </cell>
          <cell r="AA118">
            <v>1</v>
          </cell>
        </row>
        <row r="119">
          <cell r="I119">
            <v>146</v>
          </cell>
          <cell r="J119">
            <v>24610.648156800002</v>
          </cell>
          <cell r="P119">
            <v>3</v>
          </cell>
          <cell r="Q119">
            <v>1</v>
          </cell>
          <cell r="R119">
            <v>1</v>
          </cell>
          <cell r="V119">
            <v>1</v>
          </cell>
          <cell r="W119">
            <v>1</v>
          </cell>
          <cell r="Y119">
            <v>5</v>
          </cell>
          <cell r="Z119">
            <v>156</v>
          </cell>
          <cell r="AA119">
            <v>1</v>
          </cell>
        </row>
        <row r="120">
          <cell r="I120">
            <v>147</v>
          </cell>
          <cell r="J120">
            <v>4925.5598618000004</v>
          </cell>
          <cell r="P120">
            <v>1</v>
          </cell>
          <cell r="Q120">
            <v>1</v>
          </cell>
          <cell r="R120">
            <v>1</v>
          </cell>
          <cell r="V120">
            <v>1</v>
          </cell>
          <cell r="W120">
            <v>5</v>
          </cell>
          <cell r="Y120">
            <v>5</v>
          </cell>
          <cell r="Z120">
            <v>156</v>
          </cell>
          <cell r="AA120">
            <v>1</v>
          </cell>
        </row>
        <row r="121">
          <cell r="I121">
            <v>148</v>
          </cell>
          <cell r="J121">
            <v>47137.799324</v>
          </cell>
          <cell r="P121">
            <v>6</v>
          </cell>
          <cell r="Q121">
            <v>1</v>
          </cell>
          <cell r="R121">
            <v>1</v>
          </cell>
          <cell r="V121">
            <v>1</v>
          </cell>
          <cell r="W121">
            <v>5</v>
          </cell>
          <cell r="Y121">
            <v>5</v>
          </cell>
          <cell r="Z121">
            <v>156</v>
          </cell>
          <cell r="AA121">
            <v>1</v>
          </cell>
        </row>
        <row r="122">
          <cell r="I122">
            <v>150</v>
          </cell>
          <cell r="J122">
            <v>19922.766685800001</v>
          </cell>
          <cell r="P122">
            <v>7</v>
          </cell>
          <cell r="Q122">
            <v>1</v>
          </cell>
          <cell r="R122">
            <v>1</v>
          </cell>
          <cell r="V122">
            <v>1</v>
          </cell>
          <cell r="W122">
            <v>5</v>
          </cell>
          <cell r="Y122">
            <v>5</v>
          </cell>
          <cell r="Z122">
            <v>364</v>
          </cell>
          <cell r="AA122">
            <v>1</v>
          </cell>
        </row>
        <row r="123">
          <cell r="I123">
            <v>151</v>
          </cell>
          <cell r="J123">
            <v>4560.3905418000004</v>
          </cell>
          <cell r="P123">
            <v>2</v>
          </cell>
          <cell r="Q123">
            <v>1</v>
          </cell>
          <cell r="R123">
            <v>1</v>
          </cell>
          <cell r="V123">
            <v>0</v>
          </cell>
          <cell r="W123">
            <v>99</v>
          </cell>
          <cell r="Y123">
            <v>1</v>
          </cell>
          <cell r="Z123">
            <v>364</v>
          </cell>
          <cell r="AA123">
            <v>0</v>
          </cell>
        </row>
        <row r="124">
          <cell r="I124">
            <v>152</v>
          </cell>
          <cell r="J124">
            <v>34415.717740599997</v>
          </cell>
          <cell r="P124">
            <v>5</v>
          </cell>
          <cell r="Q124">
            <v>1</v>
          </cell>
          <cell r="R124">
            <v>1</v>
          </cell>
          <cell r="V124">
            <v>1</v>
          </cell>
          <cell r="W124">
            <v>5</v>
          </cell>
          <cell r="Y124">
            <v>5</v>
          </cell>
          <cell r="Z124">
            <v>364</v>
          </cell>
          <cell r="AA124">
            <v>1</v>
          </cell>
        </row>
        <row r="125">
          <cell r="I125">
            <v>153</v>
          </cell>
          <cell r="J125">
            <v>31558.0942603</v>
          </cell>
          <cell r="P125">
            <v>1</v>
          </cell>
          <cell r="Q125">
            <v>1</v>
          </cell>
          <cell r="R125">
            <v>1</v>
          </cell>
          <cell r="V125">
            <v>1</v>
          </cell>
          <cell r="W125">
            <v>5</v>
          </cell>
          <cell r="Y125">
            <v>5</v>
          </cell>
          <cell r="Z125">
            <v>156</v>
          </cell>
          <cell r="AA125">
            <v>1</v>
          </cell>
        </row>
        <row r="126">
          <cell r="I126">
            <v>154</v>
          </cell>
          <cell r="J126">
            <v>18262.984507900001</v>
          </cell>
          <cell r="P126">
            <v>1</v>
          </cell>
          <cell r="Q126">
            <v>1</v>
          </cell>
          <cell r="R126">
            <v>1</v>
          </cell>
          <cell r="V126">
            <v>0</v>
          </cell>
          <cell r="W126">
            <v>99</v>
          </cell>
          <cell r="Y126">
            <v>1</v>
          </cell>
          <cell r="Z126">
            <v>31.2</v>
          </cell>
          <cell r="AA126">
            <v>0</v>
          </cell>
        </row>
        <row r="127">
          <cell r="I127">
            <v>155</v>
          </cell>
          <cell r="J127">
            <v>50300.292386599998</v>
          </cell>
          <cell r="P127">
            <v>9</v>
          </cell>
          <cell r="Q127">
            <v>1</v>
          </cell>
          <cell r="R127">
            <v>1</v>
          </cell>
          <cell r="V127">
            <v>1</v>
          </cell>
          <cell r="W127">
            <v>5</v>
          </cell>
          <cell r="Y127">
            <v>5</v>
          </cell>
          <cell r="Z127">
            <v>156</v>
          </cell>
          <cell r="AA127">
            <v>1</v>
          </cell>
        </row>
        <row r="128">
          <cell r="I128">
            <v>156</v>
          </cell>
          <cell r="J128">
            <v>36448.802673600003</v>
          </cell>
          <cell r="P128">
            <v>9</v>
          </cell>
          <cell r="Q128">
            <v>1</v>
          </cell>
          <cell r="R128">
            <v>1</v>
          </cell>
          <cell r="V128">
            <v>1</v>
          </cell>
          <cell r="W128">
            <v>5</v>
          </cell>
          <cell r="Y128">
            <v>5</v>
          </cell>
          <cell r="Z128">
            <v>156</v>
          </cell>
          <cell r="AA128">
            <v>1</v>
          </cell>
        </row>
        <row r="129">
          <cell r="I129">
            <v>157</v>
          </cell>
          <cell r="J129">
            <v>19968.5386918</v>
          </cell>
          <cell r="P129">
            <v>3</v>
          </cell>
          <cell r="Q129">
            <v>1</v>
          </cell>
          <cell r="R129">
            <v>1</v>
          </cell>
          <cell r="V129">
            <v>1</v>
          </cell>
          <cell r="W129">
            <v>5</v>
          </cell>
          <cell r="Y129">
            <v>1</v>
          </cell>
          <cell r="Z129">
            <v>156</v>
          </cell>
          <cell r="AA129">
            <v>1</v>
          </cell>
        </row>
        <row r="130">
          <cell r="I130">
            <v>158</v>
          </cell>
          <cell r="J130">
            <v>31646.770981099999</v>
          </cell>
          <cell r="P130">
            <v>6</v>
          </cell>
          <cell r="Q130">
            <v>1</v>
          </cell>
          <cell r="R130">
            <v>1</v>
          </cell>
          <cell r="V130">
            <v>1</v>
          </cell>
          <cell r="W130">
            <v>1</v>
          </cell>
          <cell r="Y130">
            <v>1</v>
          </cell>
          <cell r="Z130">
            <v>156</v>
          </cell>
          <cell r="AA130">
            <v>1</v>
          </cell>
        </row>
        <row r="131">
          <cell r="I131">
            <v>159</v>
          </cell>
          <cell r="J131">
            <v>22431.161306900001</v>
          </cell>
          <cell r="P131">
            <v>8</v>
          </cell>
          <cell r="Q131">
            <v>1</v>
          </cell>
          <cell r="R131">
            <v>1</v>
          </cell>
          <cell r="V131">
            <v>1</v>
          </cell>
          <cell r="W131">
            <v>5</v>
          </cell>
          <cell r="Y131">
            <v>5</v>
          </cell>
          <cell r="Z131">
            <v>156</v>
          </cell>
          <cell r="AA131">
            <v>1</v>
          </cell>
        </row>
        <row r="132">
          <cell r="I132">
            <v>161</v>
          </cell>
          <cell r="J132">
            <v>33714.492968300001</v>
          </cell>
          <cell r="P132">
            <v>1</v>
          </cell>
          <cell r="Q132">
            <v>1</v>
          </cell>
          <cell r="R132">
            <v>1</v>
          </cell>
          <cell r="V132">
            <v>1</v>
          </cell>
          <cell r="W132">
            <v>5</v>
          </cell>
          <cell r="Y132">
            <v>5</v>
          </cell>
          <cell r="Z132">
            <v>31.2</v>
          </cell>
          <cell r="AA132">
            <v>1</v>
          </cell>
        </row>
        <row r="133">
          <cell r="I133">
            <v>164</v>
          </cell>
          <cell r="J133">
            <v>30307.033536800001</v>
          </cell>
          <cell r="P133">
            <v>1</v>
          </cell>
          <cell r="Q133">
            <v>1</v>
          </cell>
          <cell r="R133">
            <v>1</v>
          </cell>
          <cell r="V133">
            <v>1</v>
          </cell>
          <cell r="W133">
            <v>5</v>
          </cell>
          <cell r="Y133">
            <v>1</v>
          </cell>
          <cell r="Z133">
            <v>364</v>
          </cell>
          <cell r="AA133">
            <v>1</v>
          </cell>
        </row>
        <row r="134">
          <cell r="I134">
            <v>166</v>
          </cell>
          <cell r="J134">
            <v>25292.6641772</v>
          </cell>
          <cell r="P134">
            <v>5</v>
          </cell>
          <cell r="Q134">
            <v>1</v>
          </cell>
          <cell r="R134">
            <v>1</v>
          </cell>
          <cell r="V134">
            <v>1</v>
          </cell>
          <cell r="W134">
            <v>1</v>
          </cell>
          <cell r="Y134">
            <v>1</v>
          </cell>
          <cell r="Z134">
            <v>156</v>
          </cell>
          <cell r="AA134">
            <v>1</v>
          </cell>
        </row>
        <row r="135">
          <cell r="I135">
            <v>168</v>
          </cell>
          <cell r="J135">
            <v>36752.874409099997</v>
          </cell>
          <cell r="P135">
            <v>5</v>
          </cell>
          <cell r="Q135">
            <v>1</v>
          </cell>
          <cell r="R135">
            <v>1</v>
          </cell>
          <cell r="V135">
            <v>1</v>
          </cell>
          <cell r="W135">
            <v>5</v>
          </cell>
          <cell r="Y135">
            <v>5</v>
          </cell>
          <cell r="Z135">
            <v>364</v>
          </cell>
          <cell r="AA135">
            <v>1</v>
          </cell>
        </row>
        <row r="136">
          <cell r="I136">
            <v>169</v>
          </cell>
          <cell r="J136">
            <v>6998.1578111999997</v>
          </cell>
          <cell r="P136">
            <v>3</v>
          </cell>
          <cell r="Q136">
            <v>1</v>
          </cell>
          <cell r="R136">
            <v>1</v>
          </cell>
          <cell r="V136">
            <v>1</v>
          </cell>
          <cell r="W136">
            <v>1</v>
          </cell>
          <cell r="Y136">
            <v>1</v>
          </cell>
          <cell r="Z136">
            <v>364</v>
          </cell>
          <cell r="AA136">
            <v>1</v>
          </cell>
        </row>
        <row r="137">
          <cell r="I137">
            <v>170</v>
          </cell>
          <cell r="J137">
            <v>20260.242922000001</v>
          </cell>
          <cell r="P137">
            <v>9</v>
          </cell>
          <cell r="Q137">
            <v>1</v>
          </cell>
          <cell r="R137">
            <v>1</v>
          </cell>
          <cell r="V137">
            <v>1</v>
          </cell>
          <cell r="W137">
            <v>5</v>
          </cell>
          <cell r="Y137">
            <v>5</v>
          </cell>
          <cell r="Z137">
            <v>650</v>
          </cell>
          <cell r="AA137">
            <v>1</v>
          </cell>
        </row>
        <row r="138">
          <cell r="I138">
            <v>172</v>
          </cell>
          <cell r="J138">
            <v>21304.910411299999</v>
          </cell>
          <cell r="P138">
            <v>8</v>
          </cell>
          <cell r="Q138">
            <v>1</v>
          </cell>
          <cell r="R138">
            <v>1</v>
          </cell>
          <cell r="V138">
            <v>1</v>
          </cell>
          <cell r="W138">
            <v>5</v>
          </cell>
          <cell r="Y138">
            <v>1</v>
          </cell>
          <cell r="Z138">
            <v>364</v>
          </cell>
          <cell r="AA138">
            <v>1</v>
          </cell>
        </row>
        <row r="139">
          <cell r="I139">
            <v>174</v>
          </cell>
          <cell r="J139">
            <v>11185.7851391</v>
          </cell>
          <cell r="P139">
            <v>10</v>
          </cell>
          <cell r="Q139">
            <v>1</v>
          </cell>
          <cell r="R139">
            <v>1</v>
          </cell>
          <cell r="V139">
            <v>1</v>
          </cell>
          <cell r="W139">
            <v>5</v>
          </cell>
          <cell r="Y139">
            <v>3</v>
          </cell>
          <cell r="Z139">
            <v>364</v>
          </cell>
          <cell r="AA139">
            <v>0.75</v>
          </cell>
        </row>
        <row r="140">
          <cell r="I140">
            <v>175</v>
          </cell>
          <cell r="J140">
            <v>46640.720289700002</v>
          </cell>
          <cell r="P140">
            <v>5</v>
          </cell>
          <cell r="Q140">
            <v>1</v>
          </cell>
          <cell r="R140">
            <v>1</v>
          </cell>
          <cell r="V140">
            <v>1</v>
          </cell>
          <cell r="W140">
            <v>5</v>
          </cell>
          <cell r="Y140">
            <v>5</v>
          </cell>
          <cell r="Z140">
            <v>156</v>
          </cell>
          <cell r="AA140">
            <v>1</v>
          </cell>
        </row>
        <row r="141">
          <cell r="I141">
            <v>176</v>
          </cell>
          <cell r="J141">
            <v>22977.3113214</v>
          </cell>
          <cell r="P141">
            <v>7</v>
          </cell>
          <cell r="Q141">
            <v>1</v>
          </cell>
          <cell r="R141">
            <v>1</v>
          </cell>
          <cell r="V141">
            <v>1</v>
          </cell>
          <cell r="W141">
            <v>5</v>
          </cell>
          <cell r="Y141">
            <v>5</v>
          </cell>
          <cell r="Z141">
            <v>156</v>
          </cell>
          <cell r="AA141">
            <v>1</v>
          </cell>
        </row>
        <row r="142">
          <cell r="I142">
            <v>177</v>
          </cell>
          <cell r="J142">
            <v>30280.660022100001</v>
          </cell>
          <cell r="P142">
            <v>2</v>
          </cell>
          <cell r="Q142">
            <v>1</v>
          </cell>
          <cell r="R142">
            <v>1</v>
          </cell>
          <cell r="V142">
            <v>1</v>
          </cell>
          <cell r="W142">
            <v>1</v>
          </cell>
          <cell r="Y142">
            <v>1</v>
          </cell>
          <cell r="Z142">
            <v>650</v>
          </cell>
          <cell r="AA142">
            <v>0.75</v>
          </cell>
        </row>
        <row r="143">
          <cell r="I143">
            <v>178</v>
          </cell>
          <cell r="J143">
            <v>5718.0153444999996</v>
          </cell>
          <cell r="P143">
            <v>1</v>
          </cell>
          <cell r="Q143">
            <v>1</v>
          </cell>
          <cell r="R143">
            <v>1</v>
          </cell>
          <cell r="V143">
            <v>1</v>
          </cell>
          <cell r="W143">
            <v>5</v>
          </cell>
          <cell r="Y143">
            <v>1</v>
          </cell>
          <cell r="Z143">
            <v>156</v>
          </cell>
          <cell r="AA143">
            <v>1</v>
          </cell>
        </row>
        <row r="144">
          <cell r="I144">
            <v>180</v>
          </cell>
          <cell r="J144">
            <v>24298.787985899999</v>
          </cell>
          <cell r="P144">
            <v>9</v>
          </cell>
          <cell r="Q144">
            <v>1</v>
          </cell>
          <cell r="R144">
            <v>1</v>
          </cell>
          <cell r="V144">
            <v>1</v>
          </cell>
          <cell r="W144">
            <v>1</v>
          </cell>
          <cell r="Y144">
            <v>1</v>
          </cell>
          <cell r="Z144">
            <v>364</v>
          </cell>
          <cell r="AA144">
            <v>1</v>
          </cell>
        </row>
        <row r="145">
          <cell r="I145">
            <v>181</v>
          </cell>
          <cell r="J145">
            <v>12484.786963500001</v>
          </cell>
          <cell r="P145">
            <v>1</v>
          </cell>
          <cell r="Q145">
            <v>1</v>
          </cell>
          <cell r="R145">
            <v>1</v>
          </cell>
          <cell r="V145">
            <v>1</v>
          </cell>
          <cell r="W145">
            <v>5</v>
          </cell>
          <cell r="Y145">
            <v>1</v>
          </cell>
          <cell r="Z145">
            <v>364</v>
          </cell>
          <cell r="AA145">
            <v>0.75</v>
          </cell>
        </row>
        <row r="146">
          <cell r="I146">
            <v>184</v>
          </cell>
          <cell r="J146">
            <v>19117.751035099998</v>
          </cell>
          <cell r="P146">
            <v>1</v>
          </cell>
          <cell r="Q146">
            <v>1</v>
          </cell>
          <cell r="R146">
            <v>1</v>
          </cell>
          <cell r="V146">
            <v>1</v>
          </cell>
          <cell r="W146">
            <v>5</v>
          </cell>
          <cell r="Y146">
            <v>1</v>
          </cell>
          <cell r="Z146">
            <v>650</v>
          </cell>
          <cell r="AA146">
            <v>1</v>
          </cell>
        </row>
        <row r="147">
          <cell r="I147">
            <v>185</v>
          </cell>
          <cell r="J147">
            <v>27167.2596108</v>
          </cell>
          <cell r="P147">
            <v>4</v>
          </cell>
          <cell r="Q147">
            <v>1</v>
          </cell>
          <cell r="R147">
            <v>1</v>
          </cell>
          <cell r="V147">
            <v>1</v>
          </cell>
          <cell r="W147">
            <v>5</v>
          </cell>
          <cell r="Y147">
            <v>1</v>
          </cell>
          <cell r="Z147">
            <v>364</v>
          </cell>
          <cell r="AA147">
            <v>1</v>
          </cell>
        </row>
        <row r="148">
          <cell r="I148">
            <v>187</v>
          </cell>
          <cell r="J148">
            <v>28107.329489799999</v>
          </cell>
          <cell r="P148">
            <v>3</v>
          </cell>
          <cell r="Q148">
            <v>1</v>
          </cell>
          <cell r="R148">
            <v>1</v>
          </cell>
          <cell r="V148">
            <v>1</v>
          </cell>
          <cell r="W148">
            <v>1</v>
          </cell>
          <cell r="Y148">
            <v>1</v>
          </cell>
          <cell r="Z148">
            <v>31.2</v>
          </cell>
          <cell r="AA148">
            <v>1</v>
          </cell>
        </row>
        <row r="149">
          <cell r="I149">
            <v>188</v>
          </cell>
          <cell r="J149">
            <v>7032.6264933000002</v>
          </cell>
          <cell r="P149">
            <v>3</v>
          </cell>
          <cell r="Q149">
            <v>1</v>
          </cell>
          <cell r="R149">
            <v>1</v>
          </cell>
          <cell r="V149">
            <v>1</v>
          </cell>
          <cell r="W149">
            <v>5</v>
          </cell>
          <cell r="Y149">
            <v>1</v>
          </cell>
          <cell r="Z149">
            <v>650</v>
          </cell>
          <cell r="AA149">
            <v>1</v>
          </cell>
        </row>
        <row r="150">
          <cell r="I150">
            <v>189</v>
          </cell>
          <cell r="J150">
            <v>28252.941146100002</v>
          </cell>
          <cell r="P150">
            <v>8</v>
          </cell>
          <cell r="Q150">
            <v>1</v>
          </cell>
          <cell r="R150">
            <v>1</v>
          </cell>
          <cell r="V150">
            <v>1</v>
          </cell>
          <cell r="W150">
            <v>1</v>
          </cell>
          <cell r="Y150">
            <v>1</v>
          </cell>
          <cell r="Z150">
            <v>364</v>
          </cell>
          <cell r="AA150">
            <v>1</v>
          </cell>
        </row>
        <row r="151">
          <cell r="I151">
            <v>190</v>
          </cell>
          <cell r="J151">
            <v>25504.182838000001</v>
          </cell>
          <cell r="P151">
            <v>1</v>
          </cell>
          <cell r="Q151">
            <v>1</v>
          </cell>
          <cell r="R151">
            <v>1</v>
          </cell>
          <cell r="V151">
            <v>1</v>
          </cell>
          <cell r="W151">
            <v>5</v>
          </cell>
          <cell r="Y151">
            <v>5</v>
          </cell>
          <cell r="Z151">
            <v>156</v>
          </cell>
          <cell r="AA151">
            <v>1</v>
          </cell>
        </row>
        <row r="152">
          <cell r="I152">
            <v>191</v>
          </cell>
          <cell r="J152">
            <v>28481.169387999998</v>
          </cell>
          <cell r="P152">
            <v>4</v>
          </cell>
          <cell r="Q152">
            <v>1</v>
          </cell>
          <cell r="R152">
            <v>1</v>
          </cell>
          <cell r="V152">
            <v>1</v>
          </cell>
          <cell r="W152">
            <v>5</v>
          </cell>
          <cell r="Y152">
            <v>1</v>
          </cell>
          <cell r="Z152">
            <v>156</v>
          </cell>
          <cell r="AA152">
            <v>1</v>
          </cell>
        </row>
        <row r="153">
          <cell r="I153">
            <v>193</v>
          </cell>
          <cell r="J153">
            <v>18258.8362065</v>
          </cell>
          <cell r="P153">
            <v>11</v>
          </cell>
          <cell r="Q153">
            <v>1</v>
          </cell>
          <cell r="R153">
            <v>1</v>
          </cell>
          <cell r="V153">
            <v>1</v>
          </cell>
          <cell r="W153">
            <v>5</v>
          </cell>
          <cell r="Y153">
            <v>5</v>
          </cell>
          <cell r="Z153">
            <v>156</v>
          </cell>
          <cell r="AA153">
            <v>1</v>
          </cell>
        </row>
        <row r="154">
          <cell r="I154">
            <v>194</v>
          </cell>
          <cell r="J154">
            <v>44532.472984200002</v>
          </cell>
          <cell r="P154">
            <v>4</v>
          </cell>
          <cell r="Q154">
            <v>1</v>
          </cell>
          <cell r="R154">
            <v>1</v>
          </cell>
          <cell r="V154">
            <v>1</v>
          </cell>
          <cell r="W154">
            <v>5</v>
          </cell>
          <cell r="Y154">
            <v>5</v>
          </cell>
          <cell r="Z154">
            <v>156</v>
          </cell>
          <cell r="AA154">
            <v>0.25</v>
          </cell>
        </row>
        <row r="155">
          <cell r="I155">
            <v>195</v>
          </cell>
          <cell r="J155">
            <v>4845.7713799000003</v>
          </cell>
          <cell r="P155">
            <v>6</v>
          </cell>
          <cell r="Q155">
            <v>1</v>
          </cell>
          <cell r="R155">
            <v>1</v>
          </cell>
          <cell r="V155">
            <v>1</v>
          </cell>
          <cell r="W155">
            <v>5</v>
          </cell>
          <cell r="Y155">
            <v>5</v>
          </cell>
          <cell r="Z155">
            <v>364</v>
          </cell>
          <cell r="AA155">
            <v>0.25</v>
          </cell>
        </row>
        <row r="156">
          <cell r="I156">
            <v>196</v>
          </cell>
          <cell r="J156">
            <v>4679.7800794000004</v>
          </cell>
          <cell r="P156">
            <v>1</v>
          </cell>
          <cell r="Q156">
            <v>1</v>
          </cell>
          <cell r="R156">
            <v>1</v>
          </cell>
          <cell r="V156">
            <v>1</v>
          </cell>
          <cell r="W156">
            <v>1</v>
          </cell>
          <cell r="Y156">
            <v>1</v>
          </cell>
          <cell r="Z156">
            <v>156</v>
          </cell>
          <cell r="AA156">
            <v>1</v>
          </cell>
        </row>
        <row r="157">
          <cell r="I157">
            <v>197</v>
          </cell>
          <cell r="J157">
            <v>23022.864404799999</v>
          </cell>
          <cell r="P157">
            <v>1</v>
          </cell>
          <cell r="Q157">
            <v>1</v>
          </cell>
          <cell r="R157">
            <v>1</v>
          </cell>
          <cell r="V157">
            <v>1</v>
          </cell>
          <cell r="W157">
            <v>5</v>
          </cell>
          <cell r="Y157">
            <v>1</v>
          </cell>
          <cell r="Z157">
            <v>364</v>
          </cell>
          <cell r="AA157">
            <v>1</v>
          </cell>
        </row>
        <row r="158">
          <cell r="I158">
            <v>198</v>
          </cell>
          <cell r="J158">
            <v>36167.072013500001</v>
          </cell>
          <cell r="P158">
            <v>3</v>
          </cell>
          <cell r="Q158">
            <v>1</v>
          </cell>
          <cell r="R158">
            <v>1</v>
          </cell>
          <cell r="V158">
            <v>1</v>
          </cell>
          <cell r="W158">
            <v>5</v>
          </cell>
          <cell r="Y158">
            <v>5</v>
          </cell>
          <cell r="Z158">
            <v>156</v>
          </cell>
          <cell r="AA158">
            <v>1</v>
          </cell>
        </row>
        <row r="159">
          <cell r="I159">
            <v>199</v>
          </cell>
          <cell r="J159">
            <v>19117.751035099998</v>
          </cell>
          <cell r="P159">
            <v>1</v>
          </cell>
          <cell r="Q159">
            <v>1</v>
          </cell>
          <cell r="R159">
            <v>1</v>
          </cell>
          <cell r="V159">
            <v>1</v>
          </cell>
          <cell r="W159">
            <v>1</v>
          </cell>
          <cell r="Y159">
            <v>1</v>
          </cell>
          <cell r="Z159">
            <v>364</v>
          </cell>
          <cell r="AA159">
            <v>0.75</v>
          </cell>
        </row>
        <row r="160">
          <cell r="I160">
            <v>200</v>
          </cell>
          <cell r="J160">
            <v>35917.1534713</v>
          </cell>
          <cell r="P160">
            <v>3</v>
          </cell>
          <cell r="Q160">
            <v>1</v>
          </cell>
          <cell r="R160">
            <v>1</v>
          </cell>
          <cell r="V160">
            <v>1</v>
          </cell>
          <cell r="W160">
            <v>5</v>
          </cell>
          <cell r="Y160">
            <v>5</v>
          </cell>
          <cell r="Z160">
            <v>364</v>
          </cell>
          <cell r="AA160">
            <v>1</v>
          </cell>
        </row>
        <row r="161">
          <cell r="I161">
            <v>201</v>
          </cell>
          <cell r="J161">
            <v>20342.112389499998</v>
          </cell>
          <cell r="P161">
            <v>5</v>
          </cell>
          <cell r="Q161">
            <v>1</v>
          </cell>
          <cell r="R161">
            <v>1</v>
          </cell>
          <cell r="V161">
            <v>1</v>
          </cell>
          <cell r="W161">
            <v>5</v>
          </cell>
          <cell r="Y161">
            <v>1</v>
          </cell>
          <cell r="Z161">
            <v>364</v>
          </cell>
          <cell r="AA161">
            <v>1</v>
          </cell>
        </row>
        <row r="162">
          <cell r="I162">
            <v>202</v>
          </cell>
          <cell r="J162">
            <v>26641.865600000001</v>
          </cell>
          <cell r="P162">
            <v>5</v>
          </cell>
          <cell r="Q162">
            <v>1</v>
          </cell>
          <cell r="R162">
            <v>1</v>
          </cell>
          <cell r="V162">
            <v>1</v>
          </cell>
          <cell r="W162">
            <v>5</v>
          </cell>
          <cell r="Y162">
            <v>95</v>
          </cell>
          <cell r="Z162">
            <v>364</v>
          </cell>
          <cell r="AA162">
            <v>1</v>
          </cell>
        </row>
        <row r="163">
          <cell r="I163">
            <v>203</v>
          </cell>
          <cell r="J163">
            <v>3517.1185114999998</v>
          </cell>
          <cell r="P163">
            <v>5</v>
          </cell>
          <cell r="Q163">
            <v>1</v>
          </cell>
          <cell r="R163">
            <v>1</v>
          </cell>
          <cell r="V163">
            <v>1</v>
          </cell>
          <cell r="W163">
            <v>5</v>
          </cell>
          <cell r="Y163">
            <v>5</v>
          </cell>
          <cell r="Z163">
            <v>156</v>
          </cell>
          <cell r="AA163">
            <v>1</v>
          </cell>
        </row>
        <row r="164">
          <cell r="I164">
            <v>204</v>
          </cell>
          <cell r="J164">
            <v>7207.7093063000002</v>
          </cell>
          <cell r="P164">
            <v>2</v>
          </cell>
          <cell r="Q164">
            <v>1</v>
          </cell>
          <cell r="R164">
            <v>1</v>
          </cell>
          <cell r="V164">
            <v>1</v>
          </cell>
          <cell r="W164">
            <v>5</v>
          </cell>
          <cell r="Y164">
            <v>5</v>
          </cell>
          <cell r="Z164">
            <v>156</v>
          </cell>
          <cell r="AA164">
            <v>1</v>
          </cell>
        </row>
        <row r="165">
          <cell r="I165">
            <v>206</v>
          </cell>
          <cell r="J165">
            <v>34964.037328799997</v>
          </cell>
          <cell r="P165">
            <v>3</v>
          </cell>
          <cell r="Q165">
            <v>1</v>
          </cell>
          <cell r="R165">
            <v>1</v>
          </cell>
          <cell r="V165">
            <v>0</v>
          </cell>
          <cell r="W165">
            <v>99</v>
          </cell>
          <cell r="Y165">
            <v>5</v>
          </cell>
          <cell r="Z165">
            <v>364</v>
          </cell>
          <cell r="AA165">
            <v>0</v>
          </cell>
        </row>
        <row r="166">
          <cell r="I166">
            <v>207</v>
          </cell>
          <cell r="J166">
            <v>24788.530789799999</v>
          </cell>
          <cell r="P166">
            <v>3</v>
          </cell>
          <cell r="Q166">
            <v>1</v>
          </cell>
          <cell r="R166">
            <v>1</v>
          </cell>
          <cell r="V166">
            <v>1</v>
          </cell>
          <cell r="W166">
            <v>5</v>
          </cell>
          <cell r="Y166">
            <v>1</v>
          </cell>
          <cell r="Z166">
            <v>364</v>
          </cell>
          <cell r="AA166">
            <v>1</v>
          </cell>
        </row>
        <row r="167">
          <cell r="I167">
            <v>208</v>
          </cell>
          <cell r="J167">
            <v>29902.3956512</v>
          </cell>
          <cell r="P167">
            <v>6</v>
          </cell>
          <cell r="Q167">
            <v>1</v>
          </cell>
          <cell r="R167">
            <v>1</v>
          </cell>
          <cell r="V167">
            <v>1</v>
          </cell>
          <cell r="W167">
            <v>5</v>
          </cell>
          <cell r="Y167">
            <v>1</v>
          </cell>
          <cell r="Z167">
            <v>156</v>
          </cell>
          <cell r="AA167">
            <v>1</v>
          </cell>
        </row>
        <row r="168">
          <cell r="I168">
            <v>209</v>
          </cell>
          <cell r="J168">
            <v>22696.5321802</v>
          </cell>
          <cell r="P168">
            <v>3</v>
          </cell>
          <cell r="Q168">
            <v>1</v>
          </cell>
          <cell r="R168">
            <v>1</v>
          </cell>
          <cell r="V168">
            <v>1</v>
          </cell>
          <cell r="W168">
            <v>1</v>
          </cell>
          <cell r="Y168">
            <v>1</v>
          </cell>
          <cell r="Z168">
            <v>650</v>
          </cell>
          <cell r="AA168">
            <v>1</v>
          </cell>
        </row>
        <row r="169">
          <cell r="I169">
            <v>210</v>
          </cell>
          <cell r="J169">
            <v>38455.311587600001</v>
          </cell>
          <cell r="P169">
            <v>7</v>
          </cell>
          <cell r="Q169">
            <v>1</v>
          </cell>
          <cell r="R169">
            <v>1</v>
          </cell>
          <cell r="V169">
            <v>1</v>
          </cell>
          <cell r="W169">
            <v>1</v>
          </cell>
          <cell r="Y169">
            <v>1</v>
          </cell>
          <cell r="Z169">
            <v>156</v>
          </cell>
          <cell r="AA169">
            <v>1</v>
          </cell>
        </row>
        <row r="170">
          <cell r="I170">
            <v>211</v>
          </cell>
          <cell r="J170">
            <v>32830.459102399996</v>
          </cell>
          <cell r="P170">
            <v>6</v>
          </cell>
          <cell r="Q170">
            <v>1</v>
          </cell>
          <cell r="R170">
            <v>1</v>
          </cell>
          <cell r="V170">
            <v>1</v>
          </cell>
          <cell r="W170">
            <v>5</v>
          </cell>
          <cell r="Y170">
            <v>5</v>
          </cell>
          <cell r="Z170">
            <v>650</v>
          </cell>
          <cell r="AA170">
            <v>1</v>
          </cell>
        </row>
        <row r="171">
          <cell r="I171">
            <v>212</v>
          </cell>
          <cell r="J171">
            <v>5063.4813537</v>
          </cell>
          <cell r="P171">
            <v>3</v>
          </cell>
          <cell r="Q171">
            <v>1</v>
          </cell>
          <cell r="R171">
            <v>1</v>
          </cell>
          <cell r="V171">
            <v>1</v>
          </cell>
          <cell r="W171">
            <v>5</v>
          </cell>
          <cell r="Y171">
            <v>1</v>
          </cell>
          <cell r="Z171">
            <v>156</v>
          </cell>
          <cell r="AA171">
            <v>1</v>
          </cell>
        </row>
        <row r="172">
          <cell r="I172">
            <v>213</v>
          </cell>
          <cell r="J172">
            <v>30185.844012000001</v>
          </cell>
          <cell r="P172">
            <v>1</v>
          </cell>
          <cell r="Q172">
            <v>1</v>
          </cell>
          <cell r="R172">
            <v>1</v>
          </cell>
          <cell r="V172">
            <v>1</v>
          </cell>
          <cell r="W172">
            <v>5</v>
          </cell>
          <cell r="Y172">
            <v>1</v>
          </cell>
          <cell r="Z172">
            <v>650</v>
          </cell>
          <cell r="AA172">
            <v>1</v>
          </cell>
        </row>
        <row r="173">
          <cell r="I173">
            <v>214</v>
          </cell>
          <cell r="J173">
            <v>35127.781039900001</v>
          </cell>
          <cell r="P173">
            <v>7</v>
          </cell>
          <cell r="Q173">
            <v>1</v>
          </cell>
          <cell r="R173">
            <v>1</v>
          </cell>
          <cell r="V173">
            <v>1</v>
          </cell>
          <cell r="W173">
            <v>5</v>
          </cell>
          <cell r="Y173">
            <v>5</v>
          </cell>
          <cell r="Z173">
            <v>156</v>
          </cell>
          <cell r="AA173">
            <v>1</v>
          </cell>
        </row>
        <row r="174">
          <cell r="I174">
            <v>215</v>
          </cell>
          <cell r="J174">
            <v>24543.600000300001</v>
          </cell>
          <cell r="P174">
            <v>4</v>
          </cell>
          <cell r="Q174">
            <v>1</v>
          </cell>
          <cell r="R174">
            <v>1</v>
          </cell>
          <cell r="V174">
            <v>1</v>
          </cell>
          <cell r="W174">
            <v>5</v>
          </cell>
          <cell r="Y174">
            <v>5</v>
          </cell>
          <cell r="Z174">
            <v>364</v>
          </cell>
          <cell r="AA174">
            <v>1</v>
          </cell>
        </row>
        <row r="175">
          <cell r="I175">
            <v>216</v>
          </cell>
          <cell r="J175">
            <v>33310.826848199998</v>
          </cell>
          <cell r="P175">
            <v>5</v>
          </cell>
          <cell r="Q175">
            <v>1</v>
          </cell>
          <cell r="R175">
            <v>1</v>
          </cell>
          <cell r="V175">
            <v>1</v>
          </cell>
          <cell r="W175">
            <v>5</v>
          </cell>
          <cell r="Y175">
            <v>5</v>
          </cell>
          <cell r="Z175">
            <v>156</v>
          </cell>
          <cell r="AA175">
            <v>1</v>
          </cell>
        </row>
        <row r="176">
          <cell r="I176">
            <v>217</v>
          </cell>
          <cell r="J176">
            <v>28295.279857400001</v>
          </cell>
          <cell r="P176">
            <v>5</v>
          </cell>
          <cell r="Q176">
            <v>1</v>
          </cell>
          <cell r="R176">
            <v>1</v>
          </cell>
          <cell r="V176">
            <v>1</v>
          </cell>
          <cell r="W176">
            <v>5</v>
          </cell>
          <cell r="Y176">
            <v>5</v>
          </cell>
          <cell r="Z176">
            <v>156</v>
          </cell>
          <cell r="AA176">
            <v>1</v>
          </cell>
        </row>
        <row r="177">
          <cell r="I177">
            <v>218</v>
          </cell>
          <cell r="J177">
            <v>21744.4050895</v>
          </cell>
          <cell r="P177">
            <v>12</v>
          </cell>
          <cell r="Q177">
            <v>1</v>
          </cell>
          <cell r="R177">
            <v>1</v>
          </cell>
          <cell r="V177">
            <v>1</v>
          </cell>
          <cell r="W177">
            <v>5</v>
          </cell>
          <cell r="Y177">
            <v>1</v>
          </cell>
          <cell r="Z177">
            <v>364</v>
          </cell>
          <cell r="AA177">
            <v>1</v>
          </cell>
        </row>
        <row r="178">
          <cell r="I178">
            <v>220</v>
          </cell>
          <cell r="J178">
            <v>19712.4581435</v>
          </cell>
          <cell r="P178">
            <v>6</v>
          </cell>
          <cell r="Q178">
            <v>1</v>
          </cell>
          <cell r="R178">
            <v>1</v>
          </cell>
          <cell r="V178">
            <v>1</v>
          </cell>
          <cell r="W178">
            <v>5</v>
          </cell>
          <cell r="Y178">
            <v>5</v>
          </cell>
          <cell r="Z178">
            <v>364</v>
          </cell>
          <cell r="AA178">
            <v>1</v>
          </cell>
        </row>
        <row r="179">
          <cell r="I179">
            <v>221</v>
          </cell>
          <cell r="J179">
            <v>44319.821578100004</v>
          </cell>
          <cell r="P179">
            <v>8</v>
          </cell>
          <cell r="Q179">
            <v>1</v>
          </cell>
          <cell r="R179">
            <v>1</v>
          </cell>
          <cell r="V179">
            <v>1</v>
          </cell>
          <cell r="W179">
            <v>1</v>
          </cell>
          <cell r="Y179">
            <v>1</v>
          </cell>
          <cell r="Z179">
            <v>364</v>
          </cell>
          <cell r="AA179">
            <v>1</v>
          </cell>
        </row>
        <row r="180">
          <cell r="I180">
            <v>222</v>
          </cell>
          <cell r="J180">
            <v>22831.147039700001</v>
          </cell>
          <cell r="P180">
            <v>1</v>
          </cell>
          <cell r="Q180">
            <v>1</v>
          </cell>
          <cell r="R180">
            <v>1</v>
          </cell>
          <cell r="V180">
            <v>0</v>
          </cell>
          <cell r="W180">
            <v>99</v>
          </cell>
          <cell r="Y180">
            <v>2</v>
          </cell>
          <cell r="Z180">
            <v>364</v>
          </cell>
          <cell r="AA180">
            <v>0</v>
          </cell>
        </row>
        <row r="181">
          <cell r="I181">
            <v>223</v>
          </cell>
          <cell r="J181">
            <v>29467.611839500001</v>
          </cell>
          <cell r="P181">
            <v>2</v>
          </cell>
          <cell r="Q181">
            <v>1</v>
          </cell>
          <cell r="R181">
            <v>1</v>
          </cell>
          <cell r="V181">
            <v>1</v>
          </cell>
          <cell r="W181">
            <v>5</v>
          </cell>
          <cell r="Y181">
            <v>5</v>
          </cell>
          <cell r="Z181">
            <v>364</v>
          </cell>
          <cell r="AA181">
            <v>1</v>
          </cell>
        </row>
        <row r="182">
          <cell r="I182">
            <v>224</v>
          </cell>
          <cell r="J182">
            <v>30280.660022100001</v>
          </cell>
          <cell r="P182">
            <v>4</v>
          </cell>
          <cell r="Q182">
            <v>1</v>
          </cell>
          <cell r="R182">
            <v>1</v>
          </cell>
          <cell r="V182">
            <v>1</v>
          </cell>
          <cell r="W182">
            <v>5</v>
          </cell>
          <cell r="Y182">
            <v>5</v>
          </cell>
          <cell r="Z182">
            <v>156</v>
          </cell>
          <cell r="AA182">
            <v>1</v>
          </cell>
        </row>
        <row r="183">
          <cell r="I183">
            <v>226</v>
          </cell>
          <cell r="J183">
            <v>37119.396266600001</v>
          </cell>
          <cell r="P183">
            <v>3</v>
          </cell>
          <cell r="Q183">
            <v>1</v>
          </cell>
          <cell r="R183">
            <v>1</v>
          </cell>
          <cell r="V183">
            <v>0</v>
          </cell>
          <cell r="W183">
            <v>99</v>
          </cell>
          <cell r="Y183">
            <v>1</v>
          </cell>
          <cell r="Z183">
            <v>156</v>
          </cell>
          <cell r="AA183">
            <v>0</v>
          </cell>
        </row>
        <row r="184">
          <cell r="I184">
            <v>227</v>
          </cell>
          <cell r="J184">
            <v>37075.432749400003</v>
          </cell>
          <cell r="P184">
            <v>7</v>
          </cell>
          <cell r="Q184">
            <v>1</v>
          </cell>
          <cell r="R184">
            <v>1</v>
          </cell>
          <cell r="V184">
            <v>1</v>
          </cell>
          <cell r="W184">
            <v>5</v>
          </cell>
          <cell r="Y184">
            <v>1</v>
          </cell>
          <cell r="Z184">
            <v>156</v>
          </cell>
          <cell r="AA184">
            <v>1</v>
          </cell>
        </row>
        <row r="185">
          <cell r="I185">
            <v>228</v>
          </cell>
          <cell r="J185">
            <v>25500.613510300002</v>
          </cell>
          <cell r="P185">
            <v>5</v>
          </cell>
          <cell r="Q185">
            <v>1</v>
          </cell>
          <cell r="R185">
            <v>1</v>
          </cell>
          <cell r="V185">
            <v>1</v>
          </cell>
          <cell r="W185">
            <v>5</v>
          </cell>
          <cell r="Y185">
            <v>1</v>
          </cell>
          <cell r="Z185">
            <v>364</v>
          </cell>
          <cell r="AA185">
            <v>1</v>
          </cell>
        </row>
        <row r="186">
          <cell r="I186">
            <v>230</v>
          </cell>
          <cell r="J186">
            <v>4560.3905418000004</v>
          </cell>
          <cell r="P186">
            <v>3</v>
          </cell>
          <cell r="Q186">
            <v>1</v>
          </cell>
          <cell r="R186">
            <v>1</v>
          </cell>
          <cell r="V186">
            <v>1</v>
          </cell>
          <cell r="W186">
            <v>5</v>
          </cell>
          <cell r="Y186">
            <v>1</v>
          </cell>
          <cell r="Z186">
            <v>364</v>
          </cell>
          <cell r="AA186">
            <v>0.75</v>
          </cell>
        </row>
        <row r="187">
          <cell r="I187">
            <v>232</v>
          </cell>
          <cell r="J187">
            <v>28364.578478399999</v>
          </cell>
          <cell r="P187">
            <v>7</v>
          </cell>
          <cell r="Q187">
            <v>1</v>
          </cell>
          <cell r="R187">
            <v>1</v>
          </cell>
          <cell r="V187">
            <v>1</v>
          </cell>
          <cell r="W187">
            <v>5</v>
          </cell>
          <cell r="Y187">
            <v>5</v>
          </cell>
          <cell r="Z187">
            <v>156</v>
          </cell>
          <cell r="AA187">
            <v>0.75</v>
          </cell>
        </row>
        <row r="188">
          <cell r="I188">
            <v>233</v>
          </cell>
          <cell r="J188">
            <v>28327.506955199999</v>
          </cell>
          <cell r="P188">
            <v>3</v>
          </cell>
          <cell r="Q188">
            <v>1</v>
          </cell>
          <cell r="R188">
            <v>1</v>
          </cell>
          <cell r="V188">
            <v>1</v>
          </cell>
          <cell r="W188">
            <v>5</v>
          </cell>
          <cell r="Y188">
            <v>5</v>
          </cell>
          <cell r="Z188">
            <v>31.2</v>
          </cell>
          <cell r="AA188">
            <v>1</v>
          </cell>
        </row>
        <row r="189">
          <cell r="I189">
            <v>234</v>
          </cell>
          <cell r="J189">
            <v>20537.7278816</v>
          </cell>
          <cell r="P189">
            <v>1</v>
          </cell>
          <cell r="Q189">
            <v>1</v>
          </cell>
          <cell r="R189">
            <v>1</v>
          </cell>
          <cell r="V189">
            <v>1</v>
          </cell>
          <cell r="W189">
            <v>5</v>
          </cell>
          <cell r="Y189">
            <v>5</v>
          </cell>
          <cell r="Z189">
            <v>156</v>
          </cell>
          <cell r="AA189">
            <v>1</v>
          </cell>
        </row>
        <row r="190">
          <cell r="I190">
            <v>236</v>
          </cell>
          <cell r="J190">
            <v>20091.9116278</v>
          </cell>
          <cell r="P190">
            <v>3</v>
          </cell>
          <cell r="Q190">
            <v>1</v>
          </cell>
          <cell r="R190">
            <v>1</v>
          </cell>
          <cell r="V190">
            <v>1</v>
          </cell>
          <cell r="W190">
            <v>5</v>
          </cell>
          <cell r="Y190">
            <v>5</v>
          </cell>
          <cell r="Z190">
            <v>364</v>
          </cell>
          <cell r="AA190">
            <v>1</v>
          </cell>
        </row>
        <row r="191">
          <cell r="I191">
            <v>238</v>
          </cell>
          <cell r="J191">
            <v>26340.5830647</v>
          </cell>
          <cell r="P191">
            <v>8</v>
          </cell>
          <cell r="Q191">
            <v>1</v>
          </cell>
          <cell r="R191">
            <v>1</v>
          </cell>
          <cell r="V191">
            <v>1</v>
          </cell>
          <cell r="W191">
            <v>1</v>
          </cell>
          <cell r="Y191">
            <v>1</v>
          </cell>
          <cell r="Z191">
            <v>650</v>
          </cell>
          <cell r="AA191">
            <v>1</v>
          </cell>
        </row>
        <row r="192">
          <cell r="I192">
            <v>239</v>
          </cell>
          <cell r="J192">
            <v>31166.442895200002</v>
          </cell>
          <cell r="P192">
            <v>6</v>
          </cell>
          <cell r="Q192">
            <v>1</v>
          </cell>
          <cell r="R192">
            <v>1</v>
          </cell>
          <cell r="V192">
            <v>0</v>
          </cell>
          <cell r="W192">
            <v>99</v>
          </cell>
          <cell r="Y192">
            <v>1</v>
          </cell>
          <cell r="Z192">
            <v>156</v>
          </cell>
          <cell r="AA192">
            <v>0</v>
          </cell>
        </row>
        <row r="193">
          <cell r="I193">
            <v>240</v>
          </cell>
          <cell r="J193">
            <v>30307.033536800001</v>
          </cell>
          <cell r="P193">
            <v>2</v>
          </cell>
          <cell r="Q193">
            <v>1</v>
          </cell>
          <cell r="R193">
            <v>1</v>
          </cell>
          <cell r="V193">
            <v>1</v>
          </cell>
          <cell r="W193">
            <v>1</v>
          </cell>
          <cell r="Y193">
            <v>1</v>
          </cell>
          <cell r="Z193">
            <v>650</v>
          </cell>
          <cell r="AA193">
            <v>1</v>
          </cell>
        </row>
        <row r="194">
          <cell r="I194">
            <v>241</v>
          </cell>
          <cell r="J194">
            <v>3323.5079773000002</v>
          </cell>
          <cell r="P194">
            <v>1</v>
          </cell>
          <cell r="Q194">
            <v>1</v>
          </cell>
          <cell r="R194">
            <v>1</v>
          </cell>
          <cell r="V194">
            <v>0</v>
          </cell>
          <cell r="W194">
            <v>99</v>
          </cell>
          <cell r="Y194">
            <v>5</v>
          </cell>
          <cell r="Z194">
            <v>156</v>
          </cell>
          <cell r="AA194">
            <v>0</v>
          </cell>
        </row>
        <row r="195">
          <cell r="I195">
            <v>242</v>
          </cell>
          <cell r="J195">
            <v>5602.9658220000001</v>
          </cell>
          <cell r="P195">
            <v>7</v>
          </cell>
          <cell r="Q195">
            <v>1</v>
          </cell>
          <cell r="R195">
            <v>1</v>
          </cell>
          <cell r="V195">
            <v>1</v>
          </cell>
          <cell r="W195">
            <v>5</v>
          </cell>
          <cell r="Y195">
            <v>5</v>
          </cell>
          <cell r="Z195">
            <v>156</v>
          </cell>
          <cell r="AA195">
            <v>1</v>
          </cell>
        </row>
        <row r="196">
          <cell r="I196">
            <v>243</v>
          </cell>
          <cell r="J196">
            <v>28107.329489799999</v>
          </cell>
          <cell r="P196">
            <v>4</v>
          </cell>
          <cell r="Q196">
            <v>1</v>
          </cell>
          <cell r="R196">
            <v>1</v>
          </cell>
          <cell r="V196">
            <v>1</v>
          </cell>
          <cell r="W196">
            <v>1</v>
          </cell>
          <cell r="Y196">
            <v>1</v>
          </cell>
          <cell r="Z196">
            <v>156</v>
          </cell>
          <cell r="AA196">
            <v>1</v>
          </cell>
        </row>
        <row r="197">
          <cell r="I197">
            <v>244</v>
          </cell>
          <cell r="J197">
            <v>32639.771911100001</v>
          </cell>
          <cell r="P197">
            <v>4</v>
          </cell>
          <cell r="Q197">
            <v>1</v>
          </cell>
          <cell r="R197">
            <v>1</v>
          </cell>
          <cell r="V197">
            <v>1</v>
          </cell>
          <cell r="W197">
            <v>5</v>
          </cell>
          <cell r="Y197">
            <v>5</v>
          </cell>
          <cell r="Z197">
            <v>156</v>
          </cell>
          <cell r="AA197">
            <v>1</v>
          </cell>
        </row>
        <row r="198">
          <cell r="I198">
            <v>245</v>
          </cell>
          <cell r="J198">
            <v>20472.2355938</v>
          </cell>
          <cell r="P198">
            <v>8</v>
          </cell>
          <cell r="Q198">
            <v>1</v>
          </cell>
          <cell r="R198">
            <v>1</v>
          </cell>
          <cell r="V198">
            <v>1</v>
          </cell>
          <cell r="W198">
            <v>5</v>
          </cell>
          <cell r="Y198">
            <v>5</v>
          </cell>
          <cell r="Z198">
            <v>650</v>
          </cell>
          <cell r="AA198">
            <v>1</v>
          </cell>
        </row>
        <row r="199">
          <cell r="I199">
            <v>246</v>
          </cell>
          <cell r="J199">
            <v>24261.8102616</v>
          </cell>
          <cell r="P199">
            <v>7</v>
          </cell>
          <cell r="Q199">
            <v>1</v>
          </cell>
          <cell r="R199">
            <v>1</v>
          </cell>
          <cell r="V199">
            <v>0</v>
          </cell>
          <cell r="W199">
            <v>99</v>
          </cell>
          <cell r="Y199">
            <v>1</v>
          </cell>
          <cell r="Z199">
            <v>156</v>
          </cell>
          <cell r="AA199">
            <v>0</v>
          </cell>
        </row>
        <row r="200">
          <cell r="I200">
            <v>249</v>
          </cell>
          <cell r="J200">
            <v>4034.9005971000001</v>
          </cell>
          <cell r="P200">
            <v>6</v>
          </cell>
          <cell r="Q200">
            <v>1</v>
          </cell>
          <cell r="R200">
            <v>1</v>
          </cell>
          <cell r="V200">
            <v>1</v>
          </cell>
          <cell r="W200">
            <v>5</v>
          </cell>
          <cell r="Y200">
            <v>5</v>
          </cell>
          <cell r="Z200">
            <v>650</v>
          </cell>
          <cell r="AA200">
            <v>1</v>
          </cell>
        </row>
        <row r="201">
          <cell r="I201">
            <v>250</v>
          </cell>
          <cell r="J201">
            <v>19093.404504499998</v>
          </cell>
          <cell r="P201">
            <v>11</v>
          </cell>
          <cell r="Q201">
            <v>1</v>
          </cell>
          <cell r="R201">
            <v>1</v>
          </cell>
          <cell r="V201">
            <v>1</v>
          </cell>
          <cell r="W201">
            <v>5</v>
          </cell>
          <cell r="Y201">
            <v>5</v>
          </cell>
          <cell r="Z201">
            <v>364</v>
          </cell>
          <cell r="AA201">
            <v>1</v>
          </cell>
        </row>
        <row r="202">
          <cell r="I202">
            <v>251</v>
          </cell>
          <cell r="J202">
            <v>19882.619320000002</v>
          </cell>
          <cell r="P202">
            <v>4</v>
          </cell>
          <cell r="Q202">
            <v>1</v>
          </cell>
          <cell r="R202">
            <v>1</v>
          </cell>
          <cell r="V202">
            <v>1</v>
          </cell>
          <cell r="W202">
            <v>5</v>
          </cell>
          <cell r="Y202">
            <v>5</v>
          </cell>
          <cell r="Z202">
            <v>364</v>
          </cell>
          <cell r="AA202">
            <v>1</v>
          </cell>
        </row>
        <row r="203">
          <cell r="I203">
            <v>253</v>
          </cell>
          <cell r="J203">
            <v>34586.192738999998</v>
          </cell>
          <cell r="P203">
            <v>5</v>
          </cell>
          <cell r="Q203">
            <v>1</v>
          </cell>
          <cell r="R203">
            <v>1</v>
          </cell>
          <cell r="V203">
            <v>1</v>
          </cell>
          <cell r="W203">
            <v>5</v>
          </cell>
          <cell r="Y203">
            <v>5</v>
          </cell>
          <cell r="Z203">
            <v>156</v>
          </cell>
          <cell r="AA203">
            <v>0.25</v>
          </cell>
        </row>
        <row r="204">
          <cell r="I204">
            <v>254</v>
          </cell>
          <cell r="J204">
            <v>27844.677780800001</v>
          </cell>
          <cell r="P204">
            <v>9</v>
          </cell>
          <cell r="Q204">
            <v>1</v>
          </cell>
          <cell r="R204">
            <v>1</v>
          </cell>
          <cell r="V204">
            <v>1</v>
          </cell>
          <cell r="W204">
            <v>5</v>
          </cell>
          <cell r="Y204">
            <v>5</v>
          </cell>
          <cell r="Z204">
            <v>156</v>
          </cell>
          <cell r="AA204">
            <v>1</v>
          </cell>
        </row>
        <row r="205">
          <cell r="I205">
            <v>255</v>
          </cell>
          <cell r="J205">
            <v>29566.467055500001</v>
          </cell>
          <cell r="P205">
            <v>8</v>
          </cell>
          <cell r="Q205">
            <v>1</v>
          </cell>
          <cell r="R205">
            <v>1</v>
          </cell>
          <cell r="V205">
            <v>1</v>
          </cell>
          <cell r="W205">
            <v>5</v>
          </cell>
          <cell r="Y205">
            <v>5</v>
          </cell>
          <cell r="Z205">
            <v>364</v>
          </cell>
          <cell r="AA205">
            <v>1</v>
          </cell>
        </row>
        <row r="206">
          <cell r="I206">
            <v>256</v>
          </cell>
          <cell r="J206">
            <v>11921.692056100001</v>
          </cell>
          <cell r="P206">
            <v>5</v>
          </cell>
          <cell r="Q206">
            <v>1</v>
          </cell>
          <cell r="R206">
            <v>1</v>
          </cell>
          <cell r="V206">
            <v>1</v>
          </cell>
          <cell r="W206">
            <v>2</v>
          </cell>
          <cell r="Y206">
            <v>3</v>
          </cell>
          <cell r="Z206">
            <v>650</v>
          </cell>
          <cell r="AA206">
            <v>1</v>
          </cell>
        </row>
        <row r="207">
          <cell r="I207">
            <v>258</v>
          </cell>
          <cell r="J207">
            <v>31433.2326613</v>
          </cell>
          <cell r="P207">
            <v>8</v>
          </cell>
          <cell r="Q207">
            <v>1</v>
          </cell>
          <cell r="R207">
            <v>1</v>
          </cell>
          <cell r="V207">
            <v>1</v>
          </cell>
          <cell r="W207">
            <v>5</v>
          </cell>
          <cell r="Y207">
            <v>5</v>
          </cell>
          <cell r="Z207">
            <v>364</v>
          </cell>
          <cell r="AA207">
            <v>0.75</v>
          </cell>
        </row>
        <row r="208">
          <cell r="I208">
            <v>259</v>
          </cell>
          <cell r="J208">
            <v>30628.713585599999</v>
          </cell>
          <cell r="P208">
            <v>9</v>
          </cell>
          <cell r="Q208">
            <v>1</v>
          </cell>
          <cell r="R208">
            <v>1</v>
          </cell>
          <cell r="V208">
            <v>1</v>
          </cell>
          <cell r="W208">
            <v>5</v>
          </cell>
          <cell r="Y208">
            <v>1</v>
          </cell>
          <cell r="Z208">
            <v>364</v>
          </cell>
          <cell r="AA208">
            <v>1</v>
          </cell>
        </row>
        <row r="209">
          <cell r="I209">
            <v>260</v>
          </cell>
          <cell r="J209">
            <v>27805.306266600001</v>
          </cell>
          <cell r="P209">
            <v>5</v>
          </cell>
          <cell r="Q209">
            <v>1</v>
          </cell>
          <cell r="R209">
            <v>1</v>
          </cell>
          <cell r="V209">
            <v>1</v>
          </cell>
          <cell r="W209">
            <v>5</v>
          </cell>
          <cell r="Y209">
            <v>5</v>
          </cell>
          <cell r="Z209">
            <v>156</v>
          </cell>
          <cell r="AA209">
            <v>1</v>
          </cell>
        </row>
        <row r="210">
          <cell r="I210">
            <v>261</v>
          </cell>
          <cell r="J210">
            <v>27276.3580922</v>
          </cell>
          <cell r="P210">
            <v>5</v>
          </cell>
          <cell r="Q210">
            <v>1</v>
          </cell>
          <cell r="R210">
            <v>1</v>
          </cell>
          <cell r="V210">
            <v>1</v>
          </cell>
          <cell r="W210">
            <v>5</v>
          </cell>
          <cell r="Y210">
            <v>5</v>
          </cell>
          <cell r="Z210">
            <v>31.2</v>
          </cell>
          <cell r="AA210">
            <v>0.25</v>
          </cell>
        </row>
        <row r="211">
          <cell r="I211">
            <v>262</v>
          </cell>
          <cell r="J211">
            <v>20694.4874991</v>
          </cell>
          <cell r="P211">
            <v>7</v>
          </cell>
          <cell r="Q211">
            <v>1</v>
          </cell>
          <cell r="R211">
            <v>1</v>
          </cell>
          <cell r="V211">
            <v>0</v>
          </cell>
          <cell r="W211">
            <v>99</v>
          </cell>
          <cell r="Y211">
            <v>1</v>
          </cell>
          <cell r="Z211">
            <v>31.2</v>
          </cell>
          <cell r="AA211">
            <v>0</v>
          </cell>
        </row>
        <row r="212">
          <cell r="I212">
            <v>263</v>
          </cell>
          <cell r="J212">
            <v>36912.037514700001</v>
          </cell>
          <cell r="P212">
            <v>4</v>
          </cell>
          <cell r="Q212">
            <v>1</v>
          </cell>
          <cell r="R212">
            <v>1</v>
          </cell>
          <cell r="V212">
            <v>1</v>
          </cell>
          <cell r="W212">
            <v>1</v>
          </cell>
          <cell r="Y212">
            <v>1</v>
          </cell>
          <cell r="Z212">
            <v>1014</v>
          </cell>
          <cell r="AA212">
            <v>1</v>
          </cell>
        </row>
        <row r="213">
          <cell r="I213">
            <v>264</v>
          </cell>
          <cell r="J213">
            <v>19849.295414200002</v>
          </cell>
          <cell r="P213">
            <v>5</v>
          </cell>
          <cell r="Q213">
            <v>1</v>
          </cell>
          <cell r="R213">
            <v>1</v>
          </cell>
          <cell r="V213">
            <v>1</v>
          </cell>
          <cell r="W213">
            <v>5</v>
          </cell>
          <cell r="Y213">
            <v>1</v>
          </cell>
          <cell r="Z213">
            <v>650</v>
          </cell>
          <cell r="AA213">
            <v>1</v>
          </cell>
        </row>
        <row r="214">
          <cell r="I214">
            <v>265</v>
          </cell>
          <cell r="J214">
            <v>19379.378089099999</v>
          </cell>
          <cell r="P214">
            <v>12</v>
          </cell>
          <cell r="Q214">
            <v>1</v>
          </cell>
          <cell r="R214">
            <v>1</v>
          </cell>
          <cell r="V214">
            <v>1</v>
          </cell>
          <cell r="W214">
            <v>5</v>
          </cell>
          <cell r="Y214">
            <v>1</v>
          </cell>
          <cell r="Z214">
            <v>156</v>
          </cell>
          <cell r="AA214">
            <v>1</v>
          </cell>
        </row>
        <row r="215">
          <cell r="I215">
            <v>266</v>
          </cell>
          <cell r="J215">
            <v>34855.611864099999</v>
          </cell>
          <cell r="P215">
            <v>8</v>
          </cell>
          <cell r="Q215">
            <v>1</v>
          </cell>
          <cell r="R215">
            <v>1</v>
          </cell>
          <cell r="V215">
            <v>1</v>
          </cell>
          <cell r="W215">
            <v>1</v>
          </cell>
          <cell r="Y215">
            <v>1</v>
          </cell>
          <cell r="Z215">
            <v>31.2</v>
          </cell>
          <cell r="AA215">
            <v>1</v>
          </cell>
        </row>
        <row r="216">
          <cell r="I216">
            <v>267</v>
          </cell>
          <cell r="J216">
            <v>3228.6245376000002</v>
          </cell>
          <cell r="P216">
            <v>7</v>
          </cell>
          <cell r="Q216">
            <v>1</v>
          </cell>
          <cell r="R216">
            <v>1</v>
          </cell>
          <cell r="V216">
            <v>1</v>
          </cell>
          <cell r="W216">
            <v>5</v>
          </cell>
          <cell r="Y216">
            <v>5</v>
          </cell>
          <cell r="Z216">
            <v>364</v>
          </cell>
          <cell r="AA216">
            <v>1</v>
          </cell>
        </row>
        <row r="217">
          <cell r="I217">
            <v>268</v>
          </cell>
          <cell r="J217">
            <v>33658.960858699997</v>
          </cell>
          <cell r="P217">
            <v>5</v>
          </cell>
          <cell r="Q217">
            <v>1</v>
          </cell>
          <cell r="R217">
            <v>1</v>
          </cell>
          <cell r="V217">
            <v>1</v>
          </cell>
          <cell r="W217">
            <v>5</v>
          </cell>
          <cell r="Y217">
            <v>1</v>
          </cell>
          <cell r="Z217">
            <v>364</v>
          </cell>
          <cell r="AA217">
            <v>1</v>
          </cell>
        </row>
        <row r="218">
          <cell r="I218">
            <v>271</v>
          </cell>
          <cell r="J218">
            <v>4560.3905418000004</v>
          </cell>
          <cell r="P218">
            <v>2</v>
          </cell>
          <cell r="Q218">
            <v>1</v>
          </cell>
          <cell r="R218">
            <v>1</v>
          </cell>
          <cell r="V218">
            <v>1</v>
          </cell>
          <cell r="W218">
            <v>5</v>
          </cell>
          <cell r="Y218">
            <v>1</v>
          </cell>
          <cell r="Z218">
            <v>156</v>
          </cell>
          <cell r="AA218">
            <v>1</v>
          </cell>
        </row>
        <row r="219">
          <cell r="I219">
            <v>272</v>
          </cell>
          <cell r="J219">
            <v>27397.3764476</v>
          </cell>
          <cell r="P219">
            <v>1</v>
          </cell>
          <cell r="Q219">
            <v>1</v>
          </cell>
          <cell r="R219">
            <v>1</v>
          </cell>
          <cell r="V219">
            <v>1</v>
          </cell>
          <cell r="W219">
            <v>5</v>
          </cell>
          <cell r="Y219">
            <v>5</v>
          </cell>
          <cell r="Z219">
            <v>650</v>
          </cell>
          <cell r="AA219">
            <v>1</v>
          </cell>
        </row>
        <row r="220">
          <cell r="I220">
            <v>273</v>
          </cell>
          <cell r="J220">
            <v>31999.113572900002</v>
          </cell>
          <cell r="P220">
            <v>10</v>
          </cell>
          <cell r="Q220">
            <v>1</v>
          </cell>
          <cell r="R220">
            <v>1</v>
          </cell>
          <cell r="V220">
            <v>1</v>
          </cell>
          <cell r="W220">
            <v>1</v>
          </cell>
          <cell r="Y220">
            <v>1</v>
          </cell>
          <cell r="Z220">
            <v>364</v>
          </cell>
          <cell r="AA220">
            <v>1</v>
          </cell>
        </row>
        <row r="221">
          <cell r="I221">
            <v>274</v>
          </cell>
          <cell r="J221">
            <v>7032.6264933000002</v>
          </cell>
          <cell r="P221">
            <v>6</v>
          </cell>
          <cell r="Q221">
            <v>1</v>
          </cell>
          <cell r="R221">
            <v>1</v>
          </cell>
          <cell r="V221">
            <v>1</v>
          </cell>
          <cell r="W221">
            <v>1</v>
          </cell>
          <cell r="Y221">
            <v>1</v>
          </cell>
          <cell r="Z221">
            <v>650</v>
          </cell>
          <cell r="AA221">
            <v>1</v>
          </cell>
        </row>
        <row r="222">
          <cell r="I222">
            <v>275</v>
          </cell>
          <cell r="J222">
            <v>19753.2787278</v>
          </cell>
          <cell r="P222">
            <v>10</v>
          </cell>
          <cell r="Q222">
            <v>1</v>
          </cell>
          <cell r="R222">
            <v>1</v>
          </cell>
          <cell r="V222">
            <v>1</v>
          </cell>
          <cell r="W222">
            <v>5</v>
          </cell>
          <cell r="Y222">
            <v>95</v>
          </cell>
          <cell r="Z222">
            <v>156</v>
          </cell>
          <cell r="AA222">
            <v>1</v>
          </cell>
        </row>
        <row r="223">
          <cell r="I223">
            <v>276</v>
          </cell>
          <cell r="J223">
            <v>27969.121337699999</v>
          </cell>
          <cell r="P223">
            <v>8</v>
          </cell>
          <cell r="Q223">
            <v>1</v>
          </cell>
          <cell r="R223">
            <v>1</v>
          </cell>
          <cell r="V223">
            <v>1</v>
          </cell>
          <cell r="W223">
            <v>5</v>
          </cell>
          <cell r="Y223">
            <v>1</v>
          </cell>
          <cell r="Z223">
            <v>156</v>
          </cell>
          <cell r="AA223">
            <v>1</v>
          </cell>
        </row>
        <row r="224">
          <cell r="I224">
            <v>277</v>
          </cell>
          <cell r="J224">
            <v>22747.145305999999</v>
          </cell>
          <cell r="P224">
            <v>3</v>
          </cell>
          <cell r="Q224">
            <v>1</v>
          </cell>
          <cell r="R224">
            <v>1</v>
          </cell>
          <cell r="V224">
            <v>1</v>
          </cell>
          <cell r="W224">
            <v>5</v>
          </cell>
          <cell r="Y224">
            <v>5</v>
          </cell>
          <cell r="Z224">
            <v>650</v>
          </cell>
          <cell r="AA224">
            <v>1</v>
          </cell>
        </row>
        <row r="225">
          <cell r="I225">
            <v>278</v>
          </cell>
          <cell r="J225">
            <v>5278.5465981999996</v>
          </cell>
          <cell r="P225">
            <v>1</v>
          </cell>
          <cell r="Q225">
            <v>1</v>
          </cell>
          <cell r="R225">
            <v>1</v>
          </cell>
          <cell r="V225">
            <v>1</v>
          </cell>
          <cell r="W225">
            <v>5</v>
          </cell>
          <cell r="Y225">
            <v>1</v>
          </cell>
          <cell r="Z225">
            <v>364</v>
          </cell>
          <cell r="AA225">
            <v>1</v>
          </cell>
        </row>
        <row r="226">
          <cell r="I226">
            <v>279</v>
          </cell>
          <cell r="J226">
            <v>34488.419879300003</v>
          </cell>
          <cell r="P226">
            <v>4</v>
          </cell>
          <cell r="Q226">
            <v>1</v>
          </cell>
          <cell r="R226">
            <v>1</v>
          </cell>
          <cell r="V226">
            <v>1</v>
          </cell>
          <cell r="W226">
            <v>5</v>
          </cell>
          <cell r="Y226">
            <v>1</v>
          </cell>
          <cell r="Z226">
            <v>156</v>
          </cell>
          <cell r="AA226">
            <v>1</v>
          </cell>
        </row>
        <row r="227">
          <cell r="I227">
            <v>280</v>
          </cell>
          <cell r="J227">
            <v>24280.235885499998</v>
          </cell>
          <cell r="P227">
            <v>5</v>
          </cell>
          <cell r="Q227">
            <v>1</v>
          </cell>
          <cell r="R227">
            <v>1</v>
          </cell>
          <cell r="V227">
            <v>1</v>
          </cell>
          <cell r="W227">
            <v>1</v>
          </cell>
          <cell r="Y227">
            <v>1</v>
          </cell>
          <cell r="Z227">
            <v>156</v>
          </cell>
          <cell r="AA227">
            <v>1</v>
          </cell>
        </row>
        <row r="228">
          <cell r="I228">
            <v>281</v>
          </cell>
          <cell r="J228">
            <v>13247.7521466</v>
          </cell>
          <cell r="P228">
            <v>5</v>
          </cell>
          <cell r="Q228">
            <v>1</v>
          </cell>
          <cell r="R228">
            <v>1</v>
          </cell>
          <cell r="V228">
            <v>1</v>
          </cell>
          <cell r="W228">
            <v>5</v>
          </cell>
          <cell r="Y228">
            <v>5</v>
          </cell>
          <cell r="Z228">
            <v>364</v>
          </cell>
          <cell r="AA228">
            <v>1</v>
          </cell>
        </row>
        <row r="229">
          <cell r="I229">
            <v>282</v>
          </cell>
          <cell r="J229">
            <v>20600.421940100001</v>
          </cell>
          <cell r="P229">
            <v>7</v>
          </cell>
          <cell r="Q229">
            <v>1</v>
          </cell>
          <cell r="R229">
            <v>1</v>
          </cell>
          <cell r="V229">
            <v>1</v>
          </cell>
          <cell r="W229">
            <v>5</v>
          </cell>
          <cell r="Y229">
            <v>1</v>
          </cell>
          <cell r="Z229">
            <v>156</v>
          </cell>
          <cell r="AA229">
            <v>1</v>
          </cell>
        </row>
        <row r="230">
          <cell r="I230">
            <v>285</v>
          </cell>
          <cell r="J230">
            <v>3323.5079773000002</v>
          </cell>
          <cell r="P230">
            <v>3</v>
          </cell>
          <cell r="Q230">
            <v>1</v>
          </cell>
          <cell r="R230">
            <v>1</v>
          </cell>
          <cell r="V230">
            <v>1</v>
          </cell>
          <cell r="W230">
            <v>5</v>
          </cell>
          <cell r="Y230">
            <v>2</v>
          </cell>
          <cell r="Z230">
            <v>156</v>
          </cell>
          <cell r="AA230">
            <v>1</v>
          </cell>
        </row>
        <row r="231">
          <cell r="I231">
            <v>286</v>
          </cell>
          <cell r="J231">
            <v>24261.8102616</v>
          </cell>
          <cell r="P231">
            <v>10</v>
          </cell>
          <cell r="Q231">
            <v>1</v>
          </cell>
          <cell r="R231">
            <v>1</v>
          </cell>
          <cell r="V231">
            <v>1</v>
          </cell>
          <cell r="W231">
            <v>1</v>
          </cell>
          <cell r="Y231">
            <v>1</v>
          </cell>
          <cell r="Z231">
            <v>156</v>
          </cell>
          <cell r="AA231">
            <v>1</v>
          </cell>
        </row>
        <row r="232">
          <cell r="I232">
            <v>287</v>
          </cell>
          <cell r="J232">
            <v>29892.254896900002</v>
          </cell>
          <cell r="P232">
            <v>5</v>
          </cell>
          <cell r="Q232">
            <v>1</v>
          </cell>
          <cell r="R232">
            <v>1</v>
          </cell>
          <cell r="V232">
            <v>1</v>
          </cell>
          <cell r="W232">
            <v>5</v>
          </cell>
          <cell r="Y232">
            <v>1</v>
          </cell>
          <cell r="Z232">
            <v>364</v>
          </cell>
          <cell r="AA232">
            <v>1</v>
          </cell>
        </row>
        <row r="233">
          <cell r="I233">
            <v>288</v>
          </cell>
          <cell r="J233">
            <v>20183.599337</v>
          </cell>
          <cell r="P233">
            <v>5</v>
          </cell>
          <cell r="Q233">
            <v>1</v>
          </cell>
          <cell r="R233">
            <v>1</v>
          </cell>
          <cell r="V233">
            <v>1</v>
          </cell>
          <cell r="W233">
            <v>5</v>
          </cell>
          <cell r="Y233">
            <v>1</v>
          </cell>
          <cell r="Z233">
            <v>364</v>
          </cell>
          <cell r="AA233">
            <v>1</v>
          </cell>
        </row>
        <row r="234">
          <cell r="I234">
            <v>289</v>
          </cell>
          <cell r="J234">
            <v>11577.2876189</v>
          </cell>
          <cell r="P234">
            <v>2</v>
          </cell>
          <cell r="Q234">
            <v>1</v>
          </cell>
          <cell r="R234">
            <v>1</v>
          </cell>
          <cell r="V234">
            <v>1</v>
          </cell>
          <cell r="W234">
            <v>5</v>
          </cell>
          <cell r="Y234">
            <v>3</v>
          </cell>
          <cell r="Z234">
            <v>156</v>
          </cell>
          <cell r="AA234">
            <v>1</v>
          </cell>
        </row>
        <row r="235">
          <cell r="I235">
            <v>292</v>
          </cell>
          <cell r="J235">
            <v>34509.869682899996</v>
          </cell>
          <cell r="P235">
            <v>5</v>
          </cell>
          <cell r="Q235">
            <v>1</v>
          </cell>
          <cell r="R235">
            <v>1</v>
          </cell>
          <cell r="V235">
            <v>1</v>
          </cell>
          <cell r="W235">
            <v>1</v>
          </cell>
          <cell r="Y235">
            <v>1</v>
          </cell>
          <cell r="Z235">
            <v>156</v>
          </cell>
          <cell r="AA235">
            <v>1</v>
          </cell>
        </row>
        <row r="236">
          <cell r="I236">
            <v>294</v>
          </cell>
          <cell r="J236">
            <v>5288.4127979000004</v>
          </cell>
          <cell r="P236">
            <v>3</v>
          </cell>
          <cell r="Q236">
            <v>1</v>
          </cell>
          <cell r="R236">
            <v>1</v>
          </cell>
          <cell r="V236">
            <v>0</v>
          </cell>
          <cell r="W236">
            <v>99</v>
          </cell>
          <cell r="Y236">
            <v>1</v>
          </cell>
          <cell r="Z236">
            <v>31.2</v>
          </cell>
          <cell r="AA236">
            <v>0</v>
          </cell>
        </row>
        <row r="237">
          <cell r="I237">
            <v>296</v>
          </cell>
          <cell r="J237">
            <v>11921.692056100001</v>
          </cell>
          <cell r="P237">
            <v>8</v>
          </cell>
          <cell r="Q237">
            <v>1</v>
          </cell>
          <cell r="R237">
            <v>1</v>
          </cell>
          <cell r="V237">
            <v>1</v>
          </cell>
          <cell r="W237">
            <v>5</v>
          </cell>
          <cell r="Y237">
            <v>3</v>
          </cell>
          <cell r="Z237">
            <v>364</v>
          </cell>
          <cell r="AA237">
            <v>1</v>
          </cell>
        </row>
        <row r="238">
          <cell r="I238">
            <v>297</v>
          </cell>
          <cell r="J238">
            <v>22696.5321802</v>
          </cell>
          <cell r="P238">
            <v>2</v>
          </cell>
          <cell r="Q238">
            <v>1</v>
          </cell>
          <cell r="R238">
            <v>1</v>
          </cell>
          <cell r="V238">
            <v>1</v>
          </cell>
          <cell r="W238">
            <v>1</v>
          </cell>
          <cell r="Y238">
            <v>1</v>
          </cell>
          <cell r="Z238">
            <v>364</v>
          </cell>
          <cell r="AA238">
            <v>1</v>
          </cell>
        </row>
        <row r="239">
          <cell r="I239">
            <v>299</v>
          </cell>
          <cell r="J239">
            <v>6912.1436210000002</v>
          </cell>
          <cell r="P239">
            <v>1</v>
          </cell>
          <cell r="Q239">
            <v>1</v>
          </cell>
          <cell r="R239">
            <v>1</v>
          </cell>
          <cell r="V239">
            <v>1</v>
          </cell>
          <cell r="W239">
            <v>1</v>
          </cell>
          <cell r="Y239">
            <v>1</v>
          </cell>
          <cell r="Z239">
            <v>156</v>
          </cell>
          <cell r="AA239">
            <v>1</v>
          </cell>
        </row>
        <row r="240">
          <cell r="I240">
            <v>302</v>
          </cell>
          <cell r="J240">
            <v>41326.075816999997</v>
          </cell>
          <cell r="P240">
            <v>2</v>
          </cell>
          <cell r="Q240">
            <v>1</v>
          </cell>
          <cell r="R240">
            <v>1</v>
          </cell>
          <cell r="V240">
            <v>1</v>
          </cell>
          <cell r="W240">
            <v>5</v>
          </cell>
          <cell r="Y240">
            <v>1</v>
          </cell>
          <cell r="Z240">
            <v>364</v>
          </cell>
          <cell r="AA240">
            <v>0.75</v>
          </cell>
        </row>
        <row r="241">
          <cell r="I241">
            <v>303</v>
          </cell>
          <cell r="J241">
            <v>26850.525358999999</v>
          </cell>
          <cell r="P241">
            <v>1</v>
          </cell>
          <cell r="Q241">
            <v>1</v>
          </cell>
          <cell r="R241">
            <v>1</v>
          </cell>
          <cell r="V241">
            <v>1</v>
          </cell>
          <cell r="W241">
            <v>2</v>
          </cell>
          <cell r="Y241">
            <v>2</v>
          </cell>
          <cell r="Z241">
            <v>364</v>
          </cell>
          <cell r="AA241">
            <v>0.75</v>
          </cell>
        </row>
        <row r="242">
          <cell r="I242">
            <v>304</v>
          </cell>
          <cell r="J242">
            <v>37178.379368599999</v>
          </cell>
          <cell r="P242">
            <v>1</v>
          </cell>
          <cell r="Q242">
            <v>1</v>
          </cell>
          <cell r="R242">
            <v>1</v>
          </cell>
          <cell r="V242">
            <v>1</v>
          </cell>
          <cell r="W242">
            <v>1</v>
          </cell>
          <cell r="Y242">
            <v>1</v>
          </cell>
          <cell r="Z242">
            <v>650</v>
          </cell>
          <cell r="AA242">
            <v>0.25</v>
          </cell>
        </row>
        <row r="243">
          <cell r="I243">
            <v>305</v>
          </cell>
          <cell r="J243">
            <v>12266.4371727</v>
          </cell>
          <cell r="P243">
            <v>4</v>
          </cell>
          <cell r="Q243">
            <v>1</v>
          </cell>
          <cell r="R243">
            <v>1</v>
          </cell>
          <cell r="V243">
            <v>1</v>
          </cell>
          <cell r="W243">
            <v>5</v>
          </cell>
          <cell r="Y243">
            <v>2</v>
          </cell>
          <cell r="Z243">
            <v>156</v>
          </cell>
          <cell r="AA243">
            <v>0.75</v>
          </cell>
        </row>
        <row r="244">
          <cell r="I244">
            <v>306</v>
          </cell>
          <cell r="J244">
            <v>23520.9745301</v>
          </cell>
          <cell r="P244">
            <v>5</v>
          </cell>
          <cell r="Q244">
            <v>1</v>
          </cell>
          <cell r="R244">
            <v>1</v>
          </cell>
          <cell r="V244">
            <v>1</v>
          </cell>
          <cell r="W244">
            <v>5</v>
          </cell>
          <cell r="Y244">
            <v>5</v>
          </cell>
          <cell r="Z244">
            <v>156</v>
          </cell>
          <cell r="AA244">
            <v>1</v>
          </cell>
        </row>
        <row r="245">
          <cell r="I245">
            <v>308</v>
          </cell>
          <cell r="J245">
            <v>59791.759357100003</v>
          </cell>
          <cell r="P245">
            <v>11</v>
          </cell>
          <cell r="Q245">
            <v>1</v>
          </cell>
          <cell r="R245">
            <v>1</v>
          </cell>
          <cell r="V245">
            <v>1</v>
          </cell>
          <cell r="W245">
            <v>5</v>
          </cell>
          <cell r="Y245">
            <v>5</v>
          </cell>
          <cell r="Z245">
            <v>364</v>
          </cell>
          <cell r="AA245">
            <v>1</v>
          </cell>
        </row>
        <row r="246">
          <cell r="I246">
            <v>309</v>
          </cell>
          <cell r="J246">
            <v>25632.514543099998</v>
          </cell>
          <cell r="P246">
            <v>4</v>
          </cell>
          <cell r="Q246">
            <v>1</v>
          </cell>
          <cell r="R246">
            <v>1</v>
          </cell>
          <cell r="V246">
            <v>1</v>
          </cell>
          <cell r="W246">
            <v>1</v>
          </cell>
          <cell r="Y246">
            <v>1</v>
          </cell>
          <cell r="Z246">
            <v>364</v>
          </cell>
          <cell r="AA246">
            <v>1</v>
          </cell>
        </row>
        <row r="247">
          <cell r="I247">
            <v>310</v>
          </cell>
          <cell r="J247">
            <v>36912.037514700001</v>
          </cell>
          <cell r="P247">
            <v>4</v>
          </cell>
          <cell r="Q247">
            <v>1</v>
          </cell>
          <cell r="R247">
            <v>1</v>
          </cell>
          <cell r="V247">
            <v>1</v>
          </cell>
          <cell r="W247">
            <v>5</v>
          </cell>
          <cell r="Y247">
            <v>1</v>
          </cell>
          <cell r="Z247">
            <v>156</v>
          </cell>
          <cell r="AA247">
            <v>1</v>
          </cell>
        </row>
        <row r="248">
          <cell r="I248">
            <v>312</v>
          </cell>
          <cell r="J248">
            <v>43872.593160299999</v>
          </cell>
          <cell r="P248">
            <v>5</v>
          </cell>
          <cell r="Q248">
            <v>1</v>
          </cell>
          <cell r="R248">
            <v>1</v>
          </cell>
          <cell r="V248">
            <v>1</v>
          </cell>
          <cell r="W248">
            <v>1</v>
          </cell>
          <cell r="Y248">
            <v>1</v>
          </cell>
          <cell r="Z248">
            <v>364</v>
          </cell>
          <cell r="AA248">
            <v>1</v>
          </cell>
        </row>
        <row r="249">
          <cell r="I249">
            <v>313</v>
          </cell>
          <cell r="J249">
            <v>27969.121337699999</v>
          </cell>
          <cell r="P249">
            <v>4</v>
          </cell>
          <cell r="Q249">
            <v>1</v>
          </cell>
          <cell r="R249">
            <v>1</v>
          </cell>
          <cell r="V249">
            <v>1</v>
          </cell>
          <cell r="W249">
            <v>1</v>
          </cell>
          <cell r="Y249">
            <v>1</v>
          </cell>
          <cell r="Z249">
            <v>156</v>
          </cell>
          <cell r="AA249">
            <v>1</v>
          </cell>
        </row>
        <row r="250">
          <cell r="I250">
            <v>314</v>
          </cell>
          <cell r="J250">
            <v>29678.9003519</v>
          </cell>
          <cell r="P250">
            <v>3</v>
          </cell>
          <cell r="Q250">
            <v>1</v>
          </cell>
          <cell r="R250">
            <v>1</v>
          </cell>
          <cell r="V250">
            <v>1</v>
          </cell>
          <cell r="W250">
            <v>5</v>
          </cell>
          <cell r="Y250">
            <v>1</v>
          </cell>
          <cell r="Z250">
            <v>156</v>
          </cell>
          <cell r="AA250">
            <v>1</v>
          </cell>
        </row>
        <row r="251">
          <cell r="I251">
            <v>315</v>
          </cell>
          <cell r="J251">
            <v>20700.757434700001</v>
          </cell>
          <cell r="P251">
            <v>5</v>
          </cell>
          <cell r="Q251">
            <v>1</v>
          </cell>
          <cell r="R251">
            <v>1</v>
          </cell>
          <cell r="V251">
            <v>1</v>
          </cell>
          <cell r="W251">
            <v>5</v>
          </cell>
          <cell r="Y251">
            <v>1</v>
          </cell>
          <cell r="Z251">
            <v>156</v>
          </cell>
          <cell r="AA251">
            <v>1</v>
          </cell>
        </row>
        <row r="252">
          <cell r="I252">
            <v>316</v>
          </cell>
          <cell r="J252">
            <v>30971.355364499999</v>
          </cell>
          <cell r="P252">
            <v>5</v>
          </cell>
          <cell r="Q252">
            <v>1</v>
          </cell>
          <cell r="R252">
            <v>1</v>
          </cell>
          <cell r="V252">
            <v>1</v>
          </cell>
          <cell r="W252">
            <v>5</v>
          </cell>
          <cell r="Y252">
            <v>1</v>
          </cell>
          <cell r="Z252">
            <v>364</v>
          </cell>
          <cell r="AA252">
            <v>1</v>
          </cell>
        </row>
        <row r="253">
          <cell r="I253">
            <v>317</v>
          </cell>
          <cell r="J253">
            <v>20537.7278816</v>
          </cell>
          <cell r="P253">
            <v>9</v>
          </cell>
          <cell r="Q253">
            <v>1</v>
          </cell>
          <cell r="R253">
            <v>1</v>
          </cell>
          <cell r="V253">
            <v>1</v>
          </cell>
          <cell r="W253">
            <v>5</v>
          </cell>
          <cell r="Y253">
            <v>1</v>
          </cell>
          <cell r="Z253">
            <v>364</v>
          </cell>
          <cell r="AA253">
            <v>1</v>
          </cell>
        </row>
        <row r="254">
          <cell r="I254">
            <v>318</v>
          </cell>
          <cell r="J254">
            <v>43872.593160299999</v>
          </cell>
          <cell r="P254">
            <v>4</v>
          </cell>
          <cell r="Q254">
            <v>1</v>
          </cell>
          <cell r="R254">
            <v>1</v>
          </cell>
          <cell r="V254">
            <v>1</v>
          </cell>
          <cell r="W254">
            <v>1</v>
          </cell>
          <cell r="Y254">
            <v>1</v>
          </cell>
          <cell r="Z254">
            <v>156</v>
          </cell>
          <cell r="AA254">
            <v>1</v>
          </cell>
        </row>
        <row r="255">
          <cell r="I255">
            <v>319</v>
          </cell>
          <cell r="J255">
            <v>23352.237081899999</v>
          </cell>
          <cell r="P255">
            <v>5</v>
          </cell>
          <cell r="Q255">
            <v>1</v>
          </cell>
          <cell r="R255">
            <v>1</v>
          </cell>
          <cell r="V255">
            <v>1</v>
          </cell>
          <cell r="W255">
            <v>5</v>
          </cell>
          <cell r="Y255">
            <v>5</v>
          </cell>
          <cell r="Z255">
            <v>156</v>
          </cell>
          <cell r="AA255">
            <v>1</v>
          </cell>
        </row>
        <row r="256">
          <cell r="I256">
            <v>320</v>
          </cell>
          <cell r="J256">
            <v>19621.297400700001</v>
          </cell>
          <cell r="P256">
            <v>5</v>
          </cell>
          <cell r="Q256">
            <v>1</v>
          </cell>
          <cell r="R256">
            <v>1</v>
          </cell>
          <cell r="V256">
            <v>1</v>
          </cell>
          <cell r="W256">
            <v>5</v>
          </cell>
          <cell r="Y256">
            <v>1</v>
          </cell>
          <cell r="Z256">
            <v>364</v>
          </cell>
          <cell r="AA256">
            <v>1</v>
          </cell>
        </row>
        <row r="257">
          <cell r="I257">
            <v>321</v>
          </cell>
          <cell r="J257">
            <v>35917.1534713</v>
          </cell>
          <cell r="P257">
            <v>3</v>
          </cell>
          <cell r="Q257">
            <v>1</v>
          </cell>
          <cell r="R257">
            <v>1</v>
          </cell>
          <cell r="V257">
            <v>1</v>
          </cell>
          <cell r="W257">
            <v>5</v>
          </cell>
          <cell r="Y257">
            <v>5</v>
          </cell>
          <cell r="Z257">
            <v>31.2</v>
          </cell>
          <cell r="AA257">
            <v>1</v>
          </cell>
        </row>
        <row r="258">
          <cell r="I258">
            <v>322</v>
          </cell>
          <cell r="J258">
            <v>13438.948675899999</v>
          </cell>
          <cell r="P258">
            <v>9</v>
          </cell>
          <cell r="Q258">
            <v>1</v>
          </cell>
          <cell r="R258">
            <v>1</v>
          </cell>
          <cell r="V258">
            <v>0</v>
          </cell>
          <cell r="W258">
            <v>99</v>
          </cell>
          <cell r="Y258">
            <v>1</v>
          </cell>
          <cell r="Z258">
            <v>156</v>
          </cell>
          <cell r="AA258">
            <v>0</v>
          </cell>
        </row>
        <row r="259">
          <cell r="I259">
            <v>323</v>
          </cell>
          <cell r="J259">
            <v>51209.892520699999</v>
          </cell>
          <cell r="P259">
            <v>8</v>
          </cell>
          <cell r="Q259">
            <v>1</v>
          </cell>
          <cell r="R259">
            <v>1</v>
          </cell>
          <cell r="V259">
            <v>1</v>
          </cell>
          <cell r="W259">
            <v>1</v>
          </cell>
          <cell r="Y259">
            <v>1</v>
          </cell>
          <cell r="Z259">
            <v>156</v>
          </cell>
          <cell r="AA259">
            <v>1</v>
          </cell>
        </row>
        <row r="260">
          <cell r="I260">
            <v>324</v>
          </cell>
          <cell r="J260">
            <v>35665.671432700001</v>
          </cell>
          <cell r="P260">
            <v>6</v>
          </cell>
          <cell r="Q260">
            <v>1</v>
          </cell>
          <cell r="R260">
            <v>1</v>
          </cell>
          <cell r="V260">
            <v>1</v>
          </cell>
          <cell r="W260">
            <v>5</v>
          </cell>
          <cell r="Y260">
            <v>5</v>
          </cell>
          <cell r="Z260">
            <v>364</v>
          </cell>
          <cell r="AA260">
            <v>1</v>
          </cell>
        </row>
        <row r="261">
          <cell r="I261">
            <v>325</v>
          </cell>
          <cell r="J261">
            <v>24788.530789799999</v>
          </cell>
          <cell r="P261">
            <v>6</v>
          </cell>
          <cell r="Q261">
            <v>1</v>
          </cell>
          <cell r="R261">
            <v>1</v>
          </cell>
          <cell r="V261">
            <v>1</v>
          </cell>
          <cell r="W261">
            <v>1</v>
          </cell>
          <cell r="Y261">
            <v>1</v>
          </cell>
          <cell r="Z261">
            <v>364</v>
          </cell>
          <cell r="AA261">
            <v>1</v>
          </cell>
        </row>
        <row r="262">
          <cell r="I262">
            <v>326</v>
          </cell>
          <cell r="J262">
            <v>19018.006247099998</v>
          </cell>
          <cell r="P262">
            <v>5</v>
          </cell>
          <cell r="Q262">
            <v>1</v>
          </cell>
          <cell r="R262">
            <v>1</v>
          </cell>
          <cell r="V262">
            <v>1</v>
          </cell>
          <cell r="W262">
            <v>5</v>
          </cell>
          <cell r="Y262">
            <v>1</v>
          </cell>
          <cell r="Z262">
            <v>364</v>
          </cell>
          <cell r="AA262">
            <v>1</v>
          </cell>
        </row>
        <row r="263">
          <cell r="I263">
            <v>327</v>
          </cell>
          <cell r="J263">
            <v>56202.018541500001</v>
          </cell>
          <cell r="P263">
            <v>6</v>
          </cell>
          <cell r="Q263">
            <v>1</v>
          </cell>
          <cell r="R263">
            <v>1</v>
          </cell>
          <cell r="V263">
            <v>1</v>
          </cell>
          <cell r="W263">
            <v>5</v>
          </cell>
          <cell r="Y263">
            <v>5</v>
          </cell>
          <cell r="Z263">
            <v>156</v>
          </cell>
          <cell r="AA263">
            <v>1</v>
          </cell>
        </row>
        <row r="264">
          <cell r="I264">
            <v>328</v>
          </cell>
          <cell r="J264">
            <v>16007.595179800001</v>
          </cell>
          <cell r="P264">
            <v>4</v>
          </cell>
          <cell r="Q264">
            <v>1</v>
          </cell>
          <cell r="R264">
            <v>1</v>
          </cell>
          <cell r="V264">
            <v>1</v>
          </cell>
          <cell r="W264">
            <v>5</v>
          </cell>
          <cell r="Y264">
            <v>1</v>
          </cell>
          <cell r="Z264">
            <v>364</v>
          </cell>
          <cell r="AA264">
            <v>1</v>
          </cell>
        </row>
        <row r="265">
          <cell r="I265">
            <v>329</v>
          </cell>
          <cell r="J265">
            <v>28481.169387999998</v>
          </cell>
          <cell r="P265">
            <v>2</v>
          </cell>
          <cell r="Q265">
            <v>1</v>
          </cell>
          <cell r="R265">
            <v>1</v>
          </cell>
          <cell r="V265">
            <v>1</v>
          </cell>
          <cell r="W265">
            <v>5</v>
          </cell>
          <cell r="Y265">
            <v>1</v>
          </cell>
          <cell r="Z265">
            <v>364</v>
          </cell>
          <cell r="AA265">
            <v>1</v>
          </cell>
        </row>
        <row r="266">
          <cell r="I266">
            <v>330</v>
          </cell>
          <cell r="J266">
            <v>11921.692056100001</v>
          </cell>
          <cell r="P266">
            <v>3</v>
          </cell>
          <cell r="Q266">
            <v>1</v>
          </cell>
          <cell r="R266">
            <v>1</v>
          </cell>
          <cell r="V266">
            <v>1</v>
          </cell>
          <cell r="W266">
            <v>5</v>
          </cell>
          <cell r="Y266">
            <v>5</v>
          </cell>
          <cell r="Z266">
            <v>364</v>
          </cell>
          <cell r="AA266">
            <v>1</v>
          </cell>
        </row>
        <row r="267">
          <cell r="I267">
            <v>332</v>
          </cell>
          <cell r="J267">
            <v>26505.274407199999</v>
          </cell>
          <cell r="P267">
            <v>3</v>
          </cell>
          <cell r="Q267">
            <v>1</v>
          </cell>
          <cell r="R267">
            <v>1</v>
          </cell>
          <cell r="V267">
            <v>0</v>
          </cell>
          <cell r="W267">
            <v>99</v>
          </cell>
          <cell r="Y267">
            <v>3</v>
          </cell>
          <cell r="Z267">
            <v>156</v>
          </cell>
          <cell r="AA267">
            <v>0</v>
          </cell>
        </row>
        <row r="268">
          <cell r="I268">
            <v>333</v>
          </cell>
          <cell r="J268">
            <v>31433.2326613</v>
          </cell>
          <cell r="P268">
            <v>9</v>
          </cell>
          <cell r="Q268">
            <v>1</v>
          </cell>
          <cell r="R268">
            <v>1</v>
          </cell>
          <cell r="V268">
            <v>1</v>
          </cell>
          <cell r="W268">
            <v>5</v>
          </cell>
          <cell r="Y268">
            <v>5</v>
          </cell>
          <cell r="Z268">
            <v>364</v>
          </cell>
          <cell r="AA268">
            <v>1</v>
          </cell>
        </row>
        <row r="269">
          <cell r="I269">
            <v>335</v>
          </cell>
          <cell r="J269">
            <v>30598.5415178</v>
          </cell>
          <cell r="P269">
            <v>10</v>
          </cell>
          <cell r="Q269">
            <v>1</v>
          </cell>
          <cell r="R269">
            <v>1</v>
          </cell>
          <cell r="V269">
            <v>1</v>
          </cell>
          <cell r="W269">
            <v>1</v>
          </cell>
          <cell r="Y269">
            <v>1</v>
          </cell>
          <cell r="Z269">
            <v>156</v>
          </cell>
          <cell r="AA269">
            <v>1</v>
          </cell>
        </row>
        <row r="270">
          <cell r="I270">
            <v>336</v>
          </cell>
          <cell r="J270">
            <v>12980.9420507</v>
          </cell>
          <cell r="P270">
            <v>4</v>
          </cell>
          <cell r="Q270">
            <v>1</v>
          </cell>
          <cell r="R270">
            <v>1</v>
          </cell>
          <cell r="V270">
            <v>1</v>
          </cell>
          <cell r="W270">
            <v>5</v>
          </cell>
          <cell r="Y270">
            <v>5</v>
          </cell>
          <cell r="Z270">
            <v>156</v>
          </cell>
          <cell r="AA270">
            <v>1</v>
          </cell>
        </row>
        <row r="271">
          <cell r="I271">
            <v>337</v>
          </cell>
          <cell r="J271">
            <v>31119.296133899999</v>
          </cell>
          <cell r="P271">
            <v>7</v>
          </cell>
          <cell r="Q271">
            <v>1</v>
          </cell>
          <cell r="R271">
            <v>1</v>
          </cell>
          <cell r="V271">
            <v>1</v>
          </cell>
          <cell r="W271">
            <v>5</v>
          </cell>
          <cell r="Y271">
            <v>5</v>
          </cell>
          <cell r="Z271">
            <v>156</v>
          </cell>
          <cell r="AA271">
            <v>1</v>
          </cell>
        </row>
        <row r="272">
          <cell r="I272">
            <v>338</v>
          </cell>
          <cell r="J272">
            <v>22667.162244499999</v>
          </cell>
          <cell r="P272">
            <v>7</v>
          </cell>
          <cell r="Q272">
            <v>1</v>
          </cell>
          <cell r="R272">
            <v>1</v>
          </cell>
          <cell r="V272">
            <v>1</v>
          </cell>
          <cell r="W272">
            <v>5</v>
          </cell>
          <cell r="Y272">
            <v>1</v>
          </cell>
          <cell r="Z272">
            <v>1014</v>
          </cell>
          <cell r="AA272">
            <v>1</v>
          </cell>
        </row>
        <row r="273">
          <cell r="I273">
            <v>341</v>
          </cell>
          <cell r="J273">
            <v>18968.236095200002</v>
          </cell>
          <cell r="P273">
            <v>5</v>
          </cell>
          <cell r="Q273">
            <v>1</v>
          </cell>
          <cell r="R273">
            <v>1</v>
          </cell>
          <cell r="V273">
            <v>1</v>
          </cell>
          <cell r="W273">
            <v>5</v>
          </cell>
          <cell r="Y273">
            <v>5</v>
          </cell>
          <cell r="Z273">
            <v>364</v>
          </cell>
          <cell r="AA273">
            <v>1</v>
          </cell>
        </row>
        <row r="274">
          <cell r="I274">
            <v>343</v>
          </cell>
          <cell r="J274">
            <v>36937.634779200002</v>
          </cell>
          <cell r="P274">
            <v>1</v>
          </cell>
          <cell r="Q274">
            <v>1</v>
          </cell>
          <cell r="R274">
            <v>1</v>
          </cell>
          <cell r="V274">
            <v>1</v>
          </cell>
          <cell r="W274">
            <v>5</v>
          </cell>
          <cell r="Y274">
            <v>5</v>
          </cell>
          <cell r="Z274">
            <v>156</v>
          </cell>
          <cell r="AA274">
            <v>1</v>
          </cell>
        </row>
        <row r="275">
          <cell r="I275">
            <v>344</v>
          </cell>
          <cell r="J275">
            <v>20160.602697800001</v>
          </cell>
          <cell r="P275">
            <v>4</v>
          </cell>
          <cell r="Q275">
            <v>1</v>
          </cell>
          <cell r="R275">
            <v>1</v>
          </cell>
          <cell r="V275">
            <v>0</v>
          </cell>
          <cell r="W275">
            <v>99</v>
          </cell>
          <cell r="Y275">
            <v>1</v>
          </cell>
          <cell r="Z275">
            <v>156</v>
          </cell>
          <cell r="AA275">
            <v>0</v>
          </cell>
        </row>
        <row r="276">
          <cell r="I276">
            <v>345</v>
          </cell>
          <cell r="J276">
            <v>26971.0139261</v>
          </cell>
          <cell r="P276">
            <v>3</v>
          </cell>
          <cell r="Q276">
            <v>1</v>
          </cell>
          <cell r="R276">
            <v>1</v>
          </cell>
          <cell r="V276">
            <v>1</v>
          </cell>
          <cell r="W276">
            <v>5</v>
          </cell>
          <cell r="Y276">
            <v>1</v>
          </cell>
          <cell r="Z276">
            <v>156</v>
          </cell>
          <cell r="AA276">
            <v>1</v>
          </cell>
        </row>
        <row r="277">
          <cell r="I277">
            <v>346</v>
          </cell>
          <cell r="J277">
            <v>27814.129914000001</v>
          </cell>
          <cell r="P277">
            <v>7</v>
          </cell>
          <cell r="Q277">
            <v>1</v>
          </cell>
          <cell r="R277">
            <v>1</v>
          </cell>
          <cell r="V277">
            <v>1</v>
          </cell>
          <cell r="W277">
            <v>5</v>
          </cell>
          <cell r="Y277">
            <v>1</v>
          </cell>
          <cell r="Z277">
            <v>156</v>
          </cell>
          <cell r="AA277">
            <v>1</v>
          </cell>
        </row>
        <row r="278">
          <cell r="I278">
            <v>347</v>
          </cell>
          <cell r="J278">
            <v>25862.802319999999</v>
          </cell>
          <cell r="P278">
            <v>4</v>
          </cell>
          <cell r="Q278">
            <v>1</v>
          </cell>
          <cell r="R278">
            <v>1</v>
          </cell>
          <cell r="V278">
            <v>1</v>
          </cell>
          <cell r="W278">
            <v>1</v>
          </cell>
          <cell r="Y278">
            <v>1</v>
          </cell>
          <cell r="Z278">
            <v>156</v>
          </cell>
          <cell r="AA278">
            <v>0.75</v>
          </cell>
        </row>
        <row r="279">
          <cell r="I279">
            <v>349</v>
          </cell>
          <cell r="J279">
            <v>24261.8102616</v>
          </cell>
          <cell r="P279">
            <v>4</v>
          </cell>
          <cell r="Q279">
            <v>1</v>
          </cell>
          <cell r="R279">
            <v>1</v>
          </cell>
          <cell r="V279">
            <v>1</v>
          </cell>
          <cell r="W279">
            <v>1</v>
          </cell>
          <cell r="Y279">
            <v>1</v>
          </cell>
          <cell r="Z279">
            <v>156</v>
          </cell>
          <cell r="AA279">
            <v>1</v>
          </cell>
        </row>
        <row r="280">
          <cell r="I280">
            <v>350</v>
          </cell>
          <cell r="J280">
            <v>28955.117966099999</v>
          </cell>
          <cell r="P280">
            <v>8</v>
          </cell>
          <cell r="Q280">
            <v>1</v>
          </cell>
          <cell r="R280">
            <v>1</v>
          </cell>
          <cell r="V280">
            <v>1</v>
          </cell>
          <cell r="W280">
            <v>5</v>
          </cell>
          <cell r="Y280">
            <v>5</v>
          </cell>
          <cell r="Z280">
            <v>364</v>
          </cell>
          <cell r="AA280">
            <v>1</v>
          </cell>
        </row>
        <row r="281">
          <cell r="I281">
            <v>352</v>
          </cell>
          <cell r="J281">
            <v>28123.4571541</v>
          </cell>
          <cell r="P281">
            <v>1</v>
          </cell>
          <cell r="Q281">
            <v>1</v>
          </cell>
          <cell r="R281">
            <v>1</v>
          </cell>
          <cell r="V281">
            <v>1</v>
          </cell>
          <cell r="W281">
            <v>5</v>
          </cell>
          <cell r="Y281">
            <v>1</v>
          </cell>
          <cell r="Z281">
            <v>31.2</v>
          </cell>
          <cell r="AA281">
            <v>1</v>
          </cell>
        </row>
        <row r="282">
          <cell r="I282">
            <v>353</v>
          </cell>
          <cell r="J282">
            <v>26330.6011899</v>
          </cell>
          <cell r="P282">
            <v>9</v>
          </cell>
          <cell r="Q282">
            <v>1</v>
          </cell>
          <cell r="R282">
            <v>1</v>
          </cell>
          <cell r="V282">
            <v>1</v>
          </cell>
          <cell r="W282">
            <v>5</v>
          </cell>
          <cell r="Y282">
            <v>5</v>
          </cell>
          <cell r="Z282">
            <v>650</v>
          </cell>
          <cell r="AA282">
            <v>0.75</v>
          </cell>
        </row>
        <row r="283">
          <cell r="I283">
            <v>354</v>
          </cell>
          <cell r="J283">
            <v>17036.811211799999</v>
          </cell>
          <cell r="P283">
            <v>2</v>
          </cell>
          <cell r="Q283">
            <v>1</v>
          </cell>
          <cell r="R283">
            <v>1</v>
          </cell>
          <cell r="V283">
            <v>0</v>
          </cell>
          <cell r="W283">
            <v>99</v>
          </cell>
          <cell r="Y283">
            <v>3</v>
          </cell>
          <cell r="Z283">
            <v>364</v>
          </cell>
          <cell r="AA283">
            <v>0</v>
          </cell>
        </row>
        <row r="284">
          <cell r="I284">
            <v>356</v>
          </cell>
          <cell r="J284">
            <v>3807.4832651000002</v>
          </cell>
          <cell r="P284">
            <v>5</v>
          </cell>
          <cell r="Q284">
            <v>1</v>
          </cell>
          <cell r="R284">
            <v>1</v>
          </cell>
          <cell r="V284">
            <v>1</v>
          </cell>
          <cell r="W284">
            <v>5</v>
          </cell>
          <cell r="Y284">
            <v>5</v>
          </cell>
          <cell r="Z284">
            <v>364</v>
          </cell>
          <cell r="AA284">
            <v>1</v>
          </cell>
        </row>
        <row r="285">
          <cell r="I285">
            <v>358</v>
          </cell>
          <cell r="J285">
            <v>24134.4241052</v>
          </cell>
          <cell r="P285">
            <v>9</v>
          </cell>
          <cell r="Q285">
            <v>1</v>
          </cell>
          <cell r="R285">
            <v>1</v>
          </cell>
          <cell r="V285">
            <v>1</v>
          </cell>
          <cell r="W285">
            <v>5</v>
          </cell>
          <cell r="Y285">
            <v>5</v>
          </cell>
          <cell r="Z285">
            <v>364</v>
          </cell>
          <cell r="AA285">
            <v>1</v>
          </cell>
        </row>
        <row r="286">
          <cell r="I286">
            <v>359</v>
          </cell>
          <cell r="J286">
            <v>24273.850862300002</v>
          </cell>
          <cell r="P286">
            <v>6</v>
          </cell>
          <cell r="Q286">
            <v>1</v>
          </cell>
          <cell r="R286">
            <v>1</v>
          </cell>
          <cell r="V286">
            <v>1</v>
          </cell>
          <cell r="W286">
            <v>1</v>
          </cell>
          <cell r="Y286">
            <v>1</v>
          </cell>
          <cell r="Z286">
            <v>650</v>
          </cell>
          <cell r="AA286">
            <v>0.75</v>
          </cell>
        </row>
        <row r="287">
          <cell r="I287">
            <v>360</v>
          </cell>
          <cell r="J287">
            <v>48242.751844600003</v>
          </cell>
          <cell r="P287">
            <v>4</v>
          </cell>
          <cell r="Q287">
            <v>1</v>
          </cell>
          <cell r="R287">
            <v>1</v>
          </cell>
          <cell r="V287">
            <v>1</v>
          </cell>
          <cell r="W287">
            <v>5</v>
          </cell>
          <cell r="Y287">
            <v>1</v>
          </cell>
          <cell r="Z287">
            <v>156</v>
          </cell>
          <cell r="AA287">
            <v>1</v>
          </cell>
        </row>
        <row r="288">
          <cell r="I288">
            <v>362</v>
          </cell>
          <cell r="J288">
            <v>30813.526968800001</v>
          </cell>
          <cell r="P288">
            <v>1</v>
          </cell>
          <cell r="Q288">
            <v>1</v>
          </cell>
          <cell r="R288">
            <v>1</v>
          </cell>
          <cell r="V288">
            <v>1</v>
          </cell>
          <cell r="W288">
            <v>5</v>
          </cell>
          <cell r="Y288">
            <v>5</v>
          </cell>
          <cell r="Z288">
            <v>364</v>
          </cell>
          <cell r="AA288">
            <v>1</v>
          </cell>
        </row>
        <row r="289">
          <cell r="I289">
            <v>364</v>
          </cell>
          <cell r="J289">
            <v>22132.6167766</v>
          </cell>
          <cell r="P289">
            <v>6</v>
          </cell>
          <cell r="Q289">
            <v>1</v>
          </cell>
          <cell r="R289">
            <v>1</v>
          </cell>
          <cell r="V289">
            <v>0</v>
          </cell>
          <cell r="W289">
            <v>99</v>
          </cell>
          <cell r="Y289">
            <v>1</v>
          </cell>
          <cell r="Z289">
            <v>156</v>
          </cell>
          <cell r="AA289">
            <v>0</v>
          </cell>
        </row>
        <row r="290">
          <cell r="I290">
            <v>365</v>
          </cell>
          <cell r="J290">
            <v>20079.805603299999</v>
          </cell>
          <cell r="P290">
            <v>4</v>
          </cell>
          <cell r="Q290">
            <v>1</v>
          </cell>
          <cell r="R290">
            <v>1</v>
          </cell>
          <cell r="V290">
            <v>1</v>
          </cell>
          <cell r="W290">
            <v>5</v>
          </cell>
          <cell r="Y290">
            <v>5</v>
          </cell>
          <cell r="Z290">
            <v>364</v>
          </cell>
          <cell r="AA290">
            <v>0.25</v>
          </cell>
        </row>
        <row r="291">
          <cell r="I291">
            <v>367</v>
          </cell>
          <cell r="J291">
            <v>29248.476332400001</v>
          </cell>
          <cell r="P291">
            <v>6</v>
          </cell>
          <cell r="Q291">
            <v>1</v>
          </cell>
          <cell r="R291">
            <v>1</v>
          </cell>
          <cell r="V291">
            <v>1</v>
          </cell>
          <cell r="W291">
            <v>5</v>
          </cell>
          <cell r="Y291">
            <v>1</v>
          </cell>
          <cell r="Z291">
            <v>364</v>
          </cell>
          <cell r="AA291">
            <v>1</v>
          </cell>
        </row>
        <row r="292">
          <cell r="I292">
            <v>368</v>
          </cell>
          <cell r="J292">
            <v>25059.85657</v>
          </cell>
          <cell r="P292">
            <v>4</v>
          </cell>
          <cell r="Q292">
            <v>1</v>
          </cell>
          <cell r="R292">
            <v>1</v>
          </cell>
          <cell r="V292">
            <v>1</v>
          </cell>
          <cell r="W292">
            <v>5</v>
          </cell>
          <cell r="Y292">
            <v>1</v>
          </cell>
          <cell r="Z292">
            <v>364</v>
          </cell>
          <cell r="AA292">
            <v>1</v>
          </cell>
        </row>
        <row r="293">
          <cell r="I293">
            <v>370</v>
          </cell>
          <cell r="J293">
            <v>51827.969377000001</v>
          </cell>
          <cell r="P293">
            <v>12</v>
          </cell>
          <cell r="Q293">
            <v>1</v>
          </cell>
          <cell r="R293">
            <v>1</v>
          </cell>
          <cell r="V293">
            <v>1</v>
          </cell>
          <cell r="W293">
            <v>5</v>
          </cell>
          <cell r="Y293">
            <v>1</v>
          </cell>
          <cell r="Z293">
            <v>364</v>
          </cell>
          <cell r="AA293">
            <v>0.75</v>
          </cell>
        </row>
        <row r="294">
          <cell r="I294">
            <v>372</v>
          </cell>
          <cell r="J294">
            <v>22696.5321802</v>
          </cell>
          <cell r="P294">
            <v>10</v>
          </cell>
          <cell r="Q294">
            <v>1</v>
          </cell>
          <cell r="R294">
            <v>1</v>
          </cell>
          <cell r="V294">
            <v>1</v>
          </cell>
          <cell r="W294">
            <v>1</v>
          </cell>
          <cell r="Y294">
            <v>1</v>
          </cell>
          <cell r="Z294">
            <v>156</v>
          </cell>
          <cell r="AA294">
            <v>1</v>
          </cell>
        </row>
        <row r="295">
          <cell r="I295">
            <v>373</v>
          </cell>
          <cell r="J295">
            <v>18258.8362065</v>
          </cell>
          <cell r="P295">
            <v>1</v>
          </cell>
          <cell r="Q295">
            <v>1</v>
          </cell>
          <cell r="R295">
            <v>1</v>
          </cell>
          <cell r="V295">
            <v>1</v>
          </cell>
          <cell r="W295">
            <v>5</v>
          </cell>
          <cell r="Y295">
            <v>1</v>
          </cell>
          <cell r="Z295">
            <v>364</v>
          </cell>
          <cell r="AA295">
            <v>0.75</v>
          </cell>
        </row>
        <row r="296">
          <cell r="I296">
            <v>374</v>
          </cell>
          <cell r="J296">
            <v>19271.2933663</v>
          </cell>
          <cell r="P296">
            <v>1</v>
          </cell>
          <cell r="Q296">
            <v>1</v>
          </cell>
          <cell r="R296">
            <v>1</v>
          </cell>
          <cell r="V296">
            <v>1</v>
          </cell>
          <cell r="W296">
            <v>5</v>
          </cell>
          <cell r="Y296">
            <v>5</v>
          </cell>
          <cell r="Z296">
            <v>156</v>
          </cell>
          <cell r="AA296">
            <v>1</v>
          </cell>
        </row>
        <row r="297">
          <cell r="I297">
            <v>375</v>
          </cell>
          <cell r="J297">
            <v>2970.1536706000002</v>
          </cell>
          <cell r="P297">
            <v>3</v>
          </cell>
          <cell r="Q297">
            <v>1</v>
          </cell>
          <cell r="R297">
            <v>1</v>
          </cell>
          <cell r="V297">
            <v>1</v>
          </cell>
          <cell r="W297">
            <v>5</v>
          </cell>
          <cell r="Y297">
            <v>1</v>
          </cell>
          <cell r="Z297">
            <v>364</v>
          </cell>
          <cell r="AA297">
            <v>1</v>
          </cell>
        </row>
        <row r="298">
          <cell r="I298">
            <v>376</v>
          </cell>
          <cell r="J298">
            <v>5562.6870869000004</v>
          </cell>
          <cell r="P298">
            <v>5</v>
          </cell>
          <cell r="Q298">
            <v>1</v>
          </cell>
          <cell r="R298">
            <v>1</v>
          </cell>
          <cell r="V298">
            <v>1</v>
          </cell>
          <cell r="W298">
            <v>5</v>
          </cell>
          <cell r="Y298">
            <v>5</v>
          </cell>
          <cell r="Z298">
            <v>156</v>
          </cell>
          <cell r="AA298">
            <v>1</v>
          </cell>
        </row>
        <row r="299">
          <cell r="I299">
            <v>377</v>
          </cell>
          <cell r="J299">
            <v>5278.5465981999996</v>
          </cell>
          <cell r="P299">
            <v>1</v>
          </cell>
          <cell r="Q299">
            <v>1</v>
          </cell>
          <cell r="R299">
            <v>1</v>
          </cell>
          <cell r="V299">
            <v>1</v>
          </cell>
          <cell r="W299">
            <v>1</v>
          </cell>
          <cell r="Y299">
            <v>1</v>
          </cell>
          <cell r="Z299">
            <v>364</v>
          </cell>
          <cell r="AA299">
            <v>1</v>
          </cell>
        </row>
        <row r="300">
          <cell r="I300">
            <v>378</v>
          </cell>
          <cell r="J300">
            <v>25292.6641772</v>
          </cell>
          <cell r="P300">
            <v>8</v>
          </cell>
          <cell r="Q300">
            <v>1</v>
          </cell>
          <cell r="R300">
            <v>1</v>
          </cell>
          <cell r="V300">
            <v>1</v>
          </cell>
          <cell r="W300">
            <v>5</v>
          </cell>
          <cell r="Y300">
            <v>1</v>
          </cell>
          <cell r="Z300">
            <v>650</v>
          </cell>
          <cell r="AA300">
            <v>1</v>
          </cell>
        </row>
        <row r="301">
          <cell r="I301">
            <v>379</v>
          </cell>
          <cell r="J301">
            <v>28781.905397499999</v>
          </cell>
          <cell r="P301">
            <v>4</v>
          </cell>
          <cell r="Q301">
            <v>1</v>
          </cell>
          <cell r="R301">
            <v>1</v>
          </cell>
          <cell r="V301">
            <v>1</v>
          </cell>
          <cell r="W301">
            <v>1</v>
          </cell>
          <cell r="Y301">
            <v>5</v>
          </cell>
          <cell r="Z301">
            <v>156</v>
          </cell>
          <cell r="AA301">
            <v>1</v>
          </cell>
        </row>
        <row r="302">
          <cell r="I302">
            <v>380</v>
          </cell>
          <cell r="J302">
            <v>25513.794826099998</v>
          </cell>
          <cell r="P302">
            <v>1</v>
          </cell>
          <cell r="Q302">
            <v>1</v>
          </cell>
          <cell r="R302">
            <v>1</v>
          </cell>
          <cell r="V302">
            <v>1</v>
          </cell>
          <cell r="W302">
            <v>5</v>
          </cell>
          <cell r="Y302">
            <v>2</v>
          </cell>
          <cell r="Z302">
            <v>650</v>
          </cell>
          <cell r="AA302">
            <v>1</v>
          </cell>
        </row>
        <row r="303">
          <cell r="I303">
            <v>381</v>
          </cell>
          <cell r="J303">
            <v>27063.522112999999</v>
          </cell>
          <cell r="P303">
            <v>1</v>
          </cell>
          <cell r="Q303">
            <v>1</v>
          </cell>
          <cell r="R303">
            <v>1</v>
          </cell>
          <cell r="V303">
            <v>1</v>
          </cell>
          <cell r="W303">
            <v>5</v>
          </cell>
          <cell r="Y303">
            <v>2</v>
          </cell>
          <cell r="Z303">
            <v>364</v>
          </cell>
          <cell r="AA303">
            <v>1</v>
          </cell>
        </row>
        <row r="304">
          <cell r="I304">
            <v>383</v>
          </cell>
          <cell r="J304">
            <v>25292.6641772</v>
          </cell>
          <cell r="P304">
            <v>10</v>
          </cell>
          <cell r="Q304">
            <v>1</v>
          </cell>
          <cell r="R304">
            <v>1</v>
          </cell>
          <cell r="V304">
            <v>1</v>
          </cell>
          <cell r="W304">
            <v>5</v>
          </cell>
          <cell r="Y304">
            <v>5</v>
          </cell>
          <cell r="Z304">
            <v>156</v>
          </cell>
          <cell r="AA304">
            <v>0.75</v>
          </cell>
        </row>
        <row r="305">
          <cell r="I305">
            <v>384</v>
          </cell>
          <cell r="J305">
            <v>12918.960935700001</v>
          </cell>
          <cell r="P305">
            <v>2</v>
          </cell>
          <cell r="Q305">
            <v>1</v>
          </cell>
          <cell r="R305">
            <v>1</v>
          </cell>
          <cell r="V305">
            <v>1</v>
          </cell>
          <cell r="W305">
            <v>5</v>
          </cell>
          <cell r="Y305">
            <v>3</v>
          </cell>
          <cell r="Z305">
            <v>156</v>
          </cell>
          <cell r="AA305">
            <v>0.75</v>
          </cell>
        </row>
        <row r="306">
          <cell r="I306">
            <v>385</v>
          </cell>
          <cell r="J306">
            <v>13470.0262525</v>
          </cell>
          <cell r="P306">
            <v>4</v>
          </cell>
          <cell r="Q306">
            <v>1</v>
          </cell>
          <cell r="R306">
            <v>1</v>
          </cell>
          <cell r="V306">
            <v>1</v>
          </cell>
          <cell r="W306">
            <v>5</v>
          </cell>
          <cell r="Y306">
            <v>1</v>
          </cell>
          <cell r="Z306">
            <v>364</v>
          </cell>
          <cell r="AA306">
            <v>1</v>
          </cell>
        </row>
        <row r="307">
          <cell r="I307">
            <v>386</v>
          </cell>
          <cell r="J307">
            <v>24788.530789799999</v>
          </cell>
          <cell r="P307">
            <v>2</v>
          </cell>
          <cell r="Q307">
            <v>1</v>
          </cell>
          <cell r="R307">
            <v>1</v>
          </cell>
          <cell r="V307">
            <v>1</v>
          </cell>
          <cell r="W307">
            <v>1</v>
          </cell>
          <cell r="Y307">
            <v>1</v>
          </cell>
          <cell r="Z307">
            <v>650</v>
          </cell>
          <cell r="AA307">
            <v>0.75</v>
          </cell>
        </row>
        <row r="308">
          <cell r="I308">
            <v>388</v>
          </cell>
          <cell r="J308">
            <v>33658.960858699997</v>
          </cell>
          <cell r="P308">
            <v>7</v>
          </cell>
          <cell r="Q308">
            <v>1</v>
          </cell>
          <cell r="R308">
            <v>1</v>
          </cell>
          <cell r="V308">
            <v>1</v>
          </cell>
          <cell r="W308">
            <v>1</v>
          </cell>
          <cell r="Y308">
            <v>1</v>
          </cell>
          <cell r="Z308">
            <v>156</v>
          </cell>
          <cell r="AA308">
            <v>0.25</v>
          </cell>
        </row>
        <row r="309">
          <cell r="I309">
            <v>389</v>
          </cell>
          <cell r="J309">
            <v>25955.156549700001</v>
          </cell>
          <cell r="P309">
            <v>1</v>
          </cell>
          <cell r="Q309">
            <v>1</v>
          </cell>
          <cell r="R309">
            <v>1</v>
          </cell>
          <cell r="V309">
            <v>0</v>
          </cell>
          <cell r="W309">
            <v>99</v>
          </cell>
          <cell r="Y309">
            <v>1</v>
          </cell>
          <cell r="Z309">
            <v>364</v>
          </cell>
          <cell r="AA309">
            <v>0</v>
          </cell>
        </row>
        <row r="310">
          <cell r="I310">
            <v>390</v>
          </cell>
          <cell r="J310">
            <v>30280.660022100001</v>
          </cell>
          <cell r="P310">
            <v>8</v>
          </cell>
          <cell r="Q310">
            <v>1</v>
          </cell>
          <cell r="R310">
            <v>1</v>
          </cell>
          <cell r="V310">
            <v>1</v>
          </cell>
          <cell r="W310">
            <v>1</v>
          </cell>
          <cell r="Y310">
            <v>1</v>
          </cell>
          <cell r="Z310">
            <v>156</v>
          </cell>
          <cell r="AA310">
            <v>1</v>
          </cell>
        </row>
        <row r="311">
          <cell r="I311">
            <v>392</v>
          </cell>
          <cell r="J311">
            <v>22796.989204400001</v>
          </cell>
          <cell r="P311">
            <v>6</v>
          </cell>
          <cell r="Q311">
            <v>1</v>
          </cell>
          <cell r="R311">
            <v>1</v>
          </cell>
          <cell r="V311">
            <v>1</v>
          </cell>
          <cell r="W311">
            <v>5</v>
          </cell>
          <cell r="Y311">
            <v>1</v>
          </cell>
          <cell r="Z311">
            <v>1014</v>
          </cell>
          <cell r="AA311">
            <v>1</v>
          </cell>
        </row>
        <row r="312">
          <cell r="I312">
            <v>393</v>
          </cell>
          <cell r="J312">
            <v>24273.850862300002</v>
          </cell>
          <cell r="P312">
            <v>2</v>
          </cell>
          <cell r="Q312">
            <v>1</v>
          </cell>
          <cell r="R312">
            <v>1</v>
          </cell>
          <cell r="V312">
            <v>1</v>
          </cell>
          <cell r="W312">
            <v>1</v>
          </cell>
          <cell r="Y312">
            <v>1</v>
          </cell>
          <cell r="Z312">
            <v>364</v>
          </cell>
          <cell r="AA312">
            <v>0.25</v>
          </cell>
        </row>
        <row r="313">
          <cell r="I313">
            <v>394</v>
          </cell>
          <cell r="J313">
            <v>30813.526968800001</v>
          </cell>
          <cell r="P313">
            <v>5</v>
          </cell>
          <cell r="Q313">
            <v>1</v>
          </cell>
          <cell r="R313">
            <v>1</v>
          </cell>
          <cell r="V313">
            <v>1</v>
          </cell>
          <cell r="W313">
            <v>5</v>
          </cell>
          <cell r="Y313">
            <v>1</v>
          </cell>
          <cell r="Z313">
            <v>31.2</v>
          </cell>
          <cell r="AA313">
            <v>1</v>
          </cell>
        </row>
        <row r="314">
          <cell r="I314">
            <v>395</v>
          </cell>
          <cell r="J314">
            <v>22607.9009769</v>
          </cell>
          <cell r="P314">
            <v>7</v>
          </cell>
          <cell r="Q314">
            <v>1</v>
          </cell>
          <cell r="R314">
            <v>1</v>
          </cell>
          <cell r="V314">
            <v>1</v>
          </cell>
          <cell r="W314">
            <v>5</v>
          </cell>
          <cell r="Y314">
            <v>5</v>
          </cell>
          <cell r="Z314">
            <v>156</v>
          </cell>
          <cell r="AA314">
            <v>1</v>
          </cell>
        </row>
        <row r="315">
          <cell r="I315">
            <v>396</v>
          </cell>
          <cell r="J315">
            <v>14168.661176199999</v>
          </cell>
          <cell r="P315">
            <v>3</v>
          </cell>
          <cell r="Q315">
            <v>1</v>
          </cell>
          <cell r="R315">
            <v>1</v>
          </cell>
          <cell r="V315">
            <v>1</v>
          </cell>
          <cell r="W315">
            <v>5</v>
          </cell>
          <cell r="Y315">
            <v>1</v>
          </cell>
          <cell r="Z315">
            <v>156</v>
          </cell>
          <cell r="AA315">
            <v>1</v>
          </cell>
        </row>
        <row r="316">
          <cell r="I316">
            <v>398</v>
          </cell>
          <cell r="J316">
            <v>25636.091830000001</v>
          </cell>
          <cell r="P316">
            <v>4</v>
          </cell>
          <cell r="Q316">
            <v>1</v>
          </cell>
          <cell r="R316">
            <v>1</v>
          </cell>
          <cell r="V316">
            <v>1</v>
          </cell>
          <cell r="W316">
            <v>5</v>
          </cell>
          <cell r="Y316">
            <v>1</v>
          </cell>
          <cell r="Z316">
            <v>1014</v>
          </cell>
          <cell r="AA316">
            <v>1</v>
          </cell>
        </row>
        <row r="317">
          <cell r="I317">
            <v>399</v>
          </cell>
          <cell r="J317">
            <v>24050.8593138</v>
          </cell>
          <cell r="P317">
            <v>5</v>
          </cell>
          <cell r="Q317">
            <v>1</v>
          </cell>
          <cell r="R317">
            <v>1</v>
          </cell>
          <cell r="V317">
            <v>1</v>
          </cell>
          <cell r="W317">
            <v>5</v>
          </cell>
          <cell r="Y317">
            <v>1</v>
          </cell>
          <cell r="Z317">
            <v>156</v>
          </cell>
          <cell r="AA317">
            <v>1</v>
          </cell>
        </row>
        <row r="318">
          <cell r="I318">
            <v>400</v>
          </cell>
          <cell r="J318">
            <v>22807.338338599999</v>
          </cell>
          <cell r="P318">
            <v>9</v>
          </cell>
          <cell r="Q318">
            <v>1</v>
          </cell>
          <cell r="R318">
            <v>1</v>
          </cell>
          <cell r="V318">
            <v>1</v>
          </cell>
          <cell r="W318">
            <v>5</v>
          </cell>
          <cell r="Y318">
            <v>1</v>
          </cell>
          <cell r="Z318">
            <v>650</v>
          </cell>
          <cell r="AA318">
            <v>1</v>
          </cell>
        </row>
        <row r="319">
          <cell r="I319">
            <v>401</v>
          </cell>
          <cell r="J319">
            <v>15597.9373707</v>
          </cell>
          <cell r="P319">
            <v>8</v>
          </cell>
          <cell r="Q319">
            <v>1</v>
          </cell>
          <cell r="R319">
            <v>1</v>
          </cell>
          <cell r="V319">
            <v>1</v>
          </cell>
          <cell r="W319">
            <v>5</v>
          </cell>
          <cell r="Y319">
            <v>1</v>
          </cell>
          <cell r="Z319">
            <v>156</v>
          </cell>
          <cell r="AA319">
            <v>0.75</v>
          </cell>
        </row>
        <row r="320">
          <cell r="I320">
            <v>402</v>
          </cell>
          <cell r="J320">
            <v>25945.1977745</v>
          </cell>
          <cell r="P320">
            <v>5</v>
          </cell>
          <cell r="Q320">
            <v>1</v>
          </cell>
          <cell r="R320">
            <v>1</v>
          </cell>
          <cell r="V320">
            <v>1</v>
          </cell>
          <cell r="W320">
            <v>5</v>
          </cell>
          <cell r="Y320">
            <v>1</v>
          </cell>
          <cell r="Z320">
            <v>31.2</v>
          </cell>
          <cell r="AA320">
            <v>0.25</v>
          </cell>
        </row>
        <row r="321">
          <cell r="I321">
            <v>403</v>
          </cell>
          <cell r="J321">
            <v>34572.066300400002</v>
          </cell>
          <cell r="P321">
            <v>3</v>
          </cell>
          <cell r="Q321">
            <v>1</v>
          </cell>
          <cell r="R321">
            <v>1</v>
          </cell>
          <cell r="V321">
            <v>1</v>
          </cell>
          <cell r="W321">
            <v>5</v>
          </cell>
          <cell r="Y321">
            <v>5</v>
          </cell>
          <cell r="Z321">
            <v>364</v>
          </cell>
          <cell r="AA321">
            <v>0.75</v>
          </cell>
        </row>
        <row r="322">
          <cell r="I322">
            <v>404</v>
          </cell>
          <cell r="J322">
            <v>4560.3905418000004</v>
          </cell>
          <cell r="P322">
            <v>1</v>
          </cell>
          <cell r="Q322">
            <v>1</v>
          </cell>
          <cell r="R322">
            <v>1</v>
          </cell>
          <cell r="V322">
            <v>0</v>
          </cell>
          <cell r="W322">
            <v>99</v>
          </cell>
          <cell r="Y322">
            <v>1</v>
          </cell>
          <cell r="Z322">
            <v>364</v>
          </cell>
          <cell r="AA322">
            <v>0</v>
          </cell>
        </row>
        <row r="323">
          <cell r="I323">
            <v>405</v>
          </cell>
          <cell r="J323">
            <v>25292.6641772</v>
          </cell>
          <cell r="P323">
            <v>7</v>
          </cell>
          <cell r="Q323">
            <v>1</v>
          </cell>
          <cell r="R323">
            <v>1</v>
          </cell>
          <cell r="V323">
            <v>1</v>
          </cell>
          <cell r="W323">
            <v>5</v>
          </cell>
          <cell r="Y323">
            <v>1</v>
          </cell>
          <cell r="Z323">
            <v>364</v>
          </cell>
          <cell r="AA323">
            <v>1</v>
          </cell>
        </row>
        <row r="324">
          <cell r="I324">
            <v>406</v>
          </cell>
          <cell r="J324">
            <v>20091.9116278</v>
          </cell>
          <cell r="P324">
            <v>10</v>
          </cell>
          <cell r="Q324">
            <v>1</v>
          </cell>
          <cell r="R324">
            <v>1</v>
          </cell>
          <cell r="V324">
            <v>1</v>
          </cell>
          <cell r="W324">
            <v>5</v>
          </cell>
          <cell r="Y324">
            <v>5</v>
          </cell>
          <cell r="Z324">
            <v>156</v>
          </cell>
          <cell r="AA324">
            <v>1</v>
          </cell>
        </row>
        <row r="325">
          <cell r="I325">
            <v>407</v>
          </cell>
          <cell r="J325">
            <v>11185.7851391</v>
          </cell>
          <cell r="P325">
            <v>12</v>
          </cell>
          <cell r="Q325">
            <v>1</v>
          </cell>
          <cell r="R325">
            <v>1</v>
          </cell>
          <cell r="V325">
            <v>1</v>
          </cell>
          <cell r="W325">
            <v>5</v>
          </cell>
          <cell r="Y325">
            <v>3</v>
          </cell>
          <cell r="Z325">
            <v>364</v>
          </cell>
          <cell r="AA325">
            <v>1</v>
          </cell>
        </row>
        <row r="326">
          <cell r="I326">
            <v>408</v>
          </cell>
          <cell r="J326">
            <v>32355.909711799999</v>
          </cell>
          <cell r="P326">
            <v>2</v>
          </cell>
          <cell r="Q326">
            <v>1</v>
          </cell>
          <cell r="R326">
            <v>1</v>
          </cell>
          <cell r="V326">
            <v>1</v>
          </cell>
          <cell r="W326">
            <v>5</v>
          </cell>
          <cell r="Y326">
            <v>1</v>
          </cell>
          <cell r="Z326">
            <v>650</v>
          </cell>
          <cell r="AA326">
            <v>1</v>
          </cell>
        </row>
        <row r="327">
          <cell r="I327">
            <v>409</v>
          </cell>
          <cell r="J327">
            <v>20079.805603299999</v>
          </cell>
          <cell r="P327">
            <v>3</v>
          </cell>
          <cell r="Q327">
            <v>1</v>
          </cell>
          <cell r="R327">
            <v>1</v>
          </cell>
          <cell r="V327">
            <v>1</v>
          </cell>
          <cell r="W327">
            <v>5</v>
          </cell>
          <cell r="Y327">
            <v>5</v>
          </cell>
          <cell r="Z327">
            <v>156</v>
          </cell>
          <cell r="AA327">
            <v>1</v>
          </cell>
        </row>
        <row r="328">
          <cell r="I328">
            <v>411</v>
          </cell>
          <cell r="J328">
            <v>20053.912197000001</v>
          </cell>
          <cell r="P328">
            <v>9</v>
          </cell>
          <cell r="Q328">
            <v>1</v>
          </cell>
          <cell r="R328">
            <v>1</v>
          </cell>
          <cell r="V328">
            <v>1</v>
          </cell>
          <cell r="W328">
            <v>5</v>
          </cell>
          <cell r="Y328">
            <v>1</v>
          </cell>
          <cell r="Z328">
            <v>364</v>
          </cell>
          <cell r="AA328">
            <v>1</v>
          </cell>
        </row>
        <row r="329">
          <cell r="I329">
            <v>412</v>
          </cell>
          <cell r="J329">
            <v>20897.159307900001</v>
          </cell>
          <cell r="P329">
            <v>4</v>
          </cell>
          <cell r="Q329">
            <v>1</v>
          </cell>
          <cell r="R329">
            <v>1</v>
          </cell>
          <cell r="V329">
            <v>1</v>
          </cell>
          <cell r="W329">
            <v>5</v>
          </cell>
          <cell r="Y329">
            <v>5</v>
          </cell>
          <cell r="Z329">
            <v>364</v>
          </cell>
          <cell r="AA329">
            <v>1</v>
          </cell>
        </row>
        <row r="330">
          <cell r="I330">
            <v>413</v>
          </cell>
          <cell r="J330">
            <v>27815.728786899999</v>
          </cell>
          <cell r="P330">
            <v>9</v>
          </cell>
          <cell r="Q330">
            <v>1</v>
          </cell>
          <cell r="R330">
            <v>1</v>
          </cell>
          <cell r="V330">
            <v>1</v>
          </cell>
          <cell r="W330">
            <v>5</v>
          </cell>
          <cell r="Y330">
            <v>5</v>
          </cell>
          <cell r="Z330">
            <v>650</v>
          </cell>
          <cell r="AA330">
            <v>1</v>
          </cell>
        </row>
        <row r="331">
          <cell r="I331">
            <v>414</v>
          </cell>
          <cell r="J331">
            <v>35682.877826000004</v>
          </cell>
          <cell r="P331">
            <v>7</v>
          </cell>
          <cell r="Q331">
            <v>1</v>
          </cell>
          <cell r="R331">
            <v>1</v>
          </cell>
          <cell r="V331">
            <v>1</v>
          </cell>
          <cell r="W331">
            <v>5</v>
          </cell>
          <cell r="Y331">
            <v>2</v>
          </cell>
          <cell r="Z331">
            <v>364</v>
          </cell>
          <cell r="AA331">
            <v>1</v>
          </cell>
        </row>
        <row r="332">
          <cell r="I332">
            <v>417</v>
          </cell>
          <cell r="J332">
            <v>44543.227522599998</v>
          </cell>
          <cell r="P332">
            <v>1</v>
          </cell>
          <cell r="Q332">
            <v>1</v>
          </cell>
          <cell r="R332">
            <v>1</v>
          </cell>
          <cell r="V332">
            <v>1</v>
          </cell>
          <cell r="W332">
            <v>5</v>
          </cell>
          <cell r="Y332">
            <v>1</v>
          </cell>
          <cell r="Z332">
            <v>156</v>
          </cell>
          <cell r="AA332">
            <v>1</v>
          </cell>
        </row>
        <row r="333">
          <cell r="I333">
            <v>419</v>
          </cell>
          <cell r="J333">
            <v>34572.066300400002</v>
          </cell>
          <cell r="P333">
            <v>10</v>
          </cell>
          <cell r="Q333">
            <v>1</v>
          </cell>
          <cell r="R333">
            <v>1</v>
          </cell>
          <cell r="V333">
            <v>1</v>
          </cell>
          <cell r="W333">
            <v>5</v>
          </cell>
          <cell r="Y333">
            <v>5</v>
          </cell>
          <cell r="Z333">
            <v>156</v>
          </cell>
          <cell r="AA333">
            <v>1</v>
          </cell>
        </row>
        <row r="334">
          <cell r="I334">
            <v>420</v>
          </cell>
          <cell r="J334">
            <v>24273.850862300002</v>
          </cell>
          <cell r="P334">
            <v>3</v>
          </cell>
          <cell r="Q334">
            <v>1</v>
          </cell>
          <cell r="R334">
            <v>1</v>
          </cell>
          <cell r="V334">
            <v>1</v>
          </cell>
          <cell r="W334">
            <v>1</v>
          </cell>
          <cell r="Y334">
            <v>1</v>
          </cell>
          <cell r="Z334">
            <v>364</v>
          </cell>
          <cell r="AA334">
            <v>1</v>
          </cell>
        </row>
        <row r="335">
          <cell r="I335">
            <v>421</v>
          </cell>
          <cell r="J335">
            <v>36616.741214599999</v>
          </cell>
          <cell r="P335">
            <v>8</v>
          </cell>
          <cell r="Q335">
            <v>1</v>
          </cell>
          <cell r="R335">
            <v>1</v>
          </cell>
          <cell r="V335">
            <v>1</v>
          </cell>
          <cell r="W335">
            <v>5</v>
          </cell>
          <cell r="Y335">
            <v>1</v>
          </cell>
          <cell r="Z335">
            <v>156</v>
          </cell>
          <cell r="AA335">
            <v>1</v>
          </cell>
        </row>
        <row r="336">
          <cell r="I336">
            <v>422</v>
          </cell>
          <cell r="J336">
            <v>37012.873008000002</v>
          </cell>
          <cell r="P336">
            <v>5</v>
          </cell>
          <cell r="Q336">
            <v>1</v>
          </cell>
          <cell r="R336">
            <v>1</v>
          </cell>
          <cell r="V336">
            <v>1</v>
          </cell>
          <cell r="W336">
            <v>1</v>
          </cell>
          <cell r="Y336">
            <v>5</v>
          </cell>
          <cell r="Z336">
            <v>156</v>
          </cell>
          <cell r="AA336">
            <v>1</v>
          </cell>
        </row>
        <row r="337">
          <cell r="I337">
            <v>423</v>
          </cell>
          <cell r="J337">
            <v>35685.811900100001</v>
          </cell>
          <cell r="P337">
            <v>7</v>
          </cell>
          <cell r="Q337">
            <v>1</v>
          </cell>
          <cell r="R337">
            <v>1</v>
          </cell>
          <cell r="V337">
            <v>1</v>
          </cell>
          <cell r="W337">
            <v>5</v>
          </cell>
          <cell r="Y337">
            <v>5</v>
          </cell>
          <cell r="Z337">
            <v>650</v>
          </cell>
          <cell r="AA337">
            <v>1</v>
          </cell>
        </row>
        <row r="338">
          <cell r="I338">
            <v>424</v>
          </cell>
          <cell r="J338">
            <v>36231.931458699997</v>
          </cell>
          <cell r="P338">
            <v>7</v>
          </cell>
          <cell r="Q338">
            <v>1</v>
          </cell>
          <cell r="R338">
            <v>1</v>
          </cell>
          <cell r="V338">
            <v>0</v>
          </cell>
          <cell r="W338">
            <v>99</v>
          </cell>
          <cell r="Y338">
            <v>1</v>
          </cell>
          <cell r="Z338">
            <v>31.2</v>
          </cell>
          <cell r="AA338">
            <v>0</v>
          </cell>
        </row>
        <row r="339">
          <cell r="I339">
            <v>425</v>
          </cell>
          <cell r="J339">
            <v>21223.436619600001</v>
          </cell>
          <cell r="P339">
            <v>11</v>
          </cell>
          <cell r="Q339">
            <v>1</v>
          </cell>
          <cell r="R339">
            <v>1</v>
          </cell>
          <cell r="V339">
            <v>1</v>
          </cell>
          <cell r="W339">
            <v>5</v>
          </cell>
          <cell r="Y339">
            <v>1</v>
          </cell>
          <cell r="Z339">
            <v>364</v>
          </cell>
          <cell r="AA339">
            <v>0.75</v>
          </cell>
        </row>
        <row r="340">
          <cell r="I340">
            <v>426</v>
          </cell>
          <cell r="J340">
            <v>19531.279560800001</v>
          </cell>
          <cell r="P340">
            <v>4</v>
          </cell>
          <cell r="Q340">
            <v>1</v>
          </cell>
          <cell r="R340">
            <v>1</v>
          </cell>
          <cell r="V340">
            <v>1</v>
          </cell>
          <cell r="W340">
            <v>1</v>
          </cell>
          <cell r="Y340">
            <v>1</v>
          </cell>
          <cell r="Z340">
            <v>156</v>
          </cell>
          <cell r="AA340">
            <v>1</v>
          </cell>
        </row>
        <row r="341">
          <cell r="I341">
            <v>427</v>
          </cell>
          <cell r="J341">
            <v>6885.0100997</v>
          </cell>
          <cell r="P341">
            <v>5</v>
          </cell>
          <cell r="Q341">
            <v>1</v>
          </cell>
          <cell r="R341">
            <v>1</v>
          </cell>
          <cell r="V341">
            <v>1</v>
          </cell>
          <cell r="W341">
            <v>5</v>
          </cell>
          <cell r="Y341">
            <v>1</v>
          </cell>
          <cell r="Z341">
            <v>650</v>
          </cell>
          <cell r="AA341">
            <v>1</v>
          </cell>
        </row>
        <row r="342">
          <cell r="I342">
            <v>429</v>
          </cell>
          <cell r="J342">
            <v>14540.7810634</v>
          </cell>
          <cell r="P342">
            <v>1</v>
          </cell>
          <cell r="Q342">
            <v>1</v>
          </cell>
          <cell r="R342">
            <v>1</v>
          </cell>
          <cell r="V342">
            <v>1</v>
          </cell>
          <cell r="W342">
            <v>5</v>
          </cell>
          <cell r="Y342">
            <v>3</v>
          </cell>
          <cell r="Z342">
            <v>156</v>
          </cell>
          <cell r="AA342">
            <v>1</v>
          </cell>
        </row>
        <row r="343">
          <cell r="I343">
            <v>430</v>
          </cell>
          <cell r="J343">
            <v>20564.2788716</v>
          </cell>
          <cell r="P343">
            <v>5</v>
          </cell>
          <cell r="Q343">
            <v>1</v>
          </cell>
          <cell r="R343">
            <v>1</v>
          </cell>
          <cell r="V343">
            <v>1</v>
          </cell>
          <cell r="W343">
            <v>5</v>
          </cell>
          <cell r="Y343">
            <v>1</v>
          </cell>
          <cell r="Z343">
            <v>31.2</v>
          </cell>
          <cell r="AA343">
            <v>1</v>
          </cell>
        </row>
        <row r="344">
          <cell r="I344">
            <v>431</v>
          </cell>
          <cell r="J344">
            <v>5147.5777945</v>
          </cell>
          <cell r="P344">
            <v>4</v>
          </cell>
          <cell r="Q344">
            <v>1</v>
          </cell>
          <cell r="R344">
            <v>1</v>
          </cell>
          <cell r="V344">
            <v>1</v>
          </cell>
          <cell r="W344">
            <v>5</v>
          </cell>
          <cell r="Y344">
            <v>5</v>
          </cell>
          <cell r="Z344">
            <v>156</v>
          </cell>
          <cell r="AA344">
            <v>1</v>
          </cell>
        </row>
        <row r="345">
          <cell r="I345">
            <v>433</v>
          </cell>
          <cell r="J345">
            <v>38165.612077999998</v>
          </cell>
          <cell r="P345">
            <v>9</v>
          </cell>
          <cell r="Q345">
            <v>1</v>
          </cell>
          <cell r="R345">
            <v>1</v>
          </cell>
          <cell r="V345">
            <v>1</v>
          </cell>
          <cell r="W345">
            <v>5</v>
          </cell>
          <cell r="Y345">
            <v>5</v>
          </cell>
          <cell r="Z345">
            <v>31.2</v>
          </cell>
          <cell r="AA345">
            <v>1</v>
          </cell>
        </row>
        <row r="346">
          <cell r="I346">
            <v>434</v>
          </cell>
          <cell r="J346">
            <v>23269.251043</v>
          </cell>
          <cell r="P346">
            <v>3</v>
          </cell>
          <cell r="Q346">
            <v>1</v>
          </cell>
          <cell r="R346">
            <v>1</v>
          </cell>
          <cell r="V346">
            <v>1</v>
          </cell>
          <cell r="W346">
            <v>1</v>
          </cell>
          <cell r="Y346">
            <v>1</v>
          </cell>
          <cell r="Z346">
            <v>364</v>
          </cell>
          <cell r="AA346">
            <v>1</v>
          </cell>
        </row>
        <row r="347">
          <cell r="I347">
            <v>437</v>
          </cell>
          <cell r="J347">
            <v>4762.1851446999999</v>
          </cell>
          <cell r="P347">
            <v>3</v>
          </cell>
          <cell r="Q347">
            <v>1</v>
          </cell>
          <cell r="R347">
            <v>1</v>
          </cell>
          <cell r="V347">
            <v>0</v>
          </cell>
          <cell r="W347">
            <v>99</v>
          </cell>
          <cell r="Y347">
            <v>5</v>
          </cell>
          <cell r="Z347">
            <v>156</v>
          </cell>
          <cell r="AA347">
            <v>0</v>
          </cell>
        </row>
        <row r="348">
          <cell r="I348">
            <v>438</v>
          </cell>
          <cell r="J348">
            <v>31305.561627899999</v>
          </cell>
          <cell r="P348">
            <v>4</v>
          </cell>
          <cell r="Q348">
            <v>1</v>
          </cell>
          <cell r="R348">
            <v>1</v>
          </cell>
          <cell r="V348">
            <v>1</v>
          </cell>
          <cell r="W348">
            <v>5</v>
          </cell>
          <cell r="Y348">
            <v>1</v>
          </cell>
          <cell r="Z348">
            <v>364</v>
          </cell>
          <cell r="AA348">
            <v>1</v>
          </cell>
        </row>
        <row r="349">
          <cell r="I349">
            <v>439</v>
          </cell>
          <cell r="J349">
            <v>21344.701109900001</v>
          </cell>
          <cell r="P349">
            <v>7</v>
          </cell>
          <cell r="Q349">
            <v>1</v>
          </cell>
          <cell r="R349">
            <v>1</v>
          </cell>
          <cell r="V349">
            <v>1</v>
          </cell>
          <cell r="W349">
            <v>5</v>
          </cell>
          <cell r="Y349">
            <v>1</v>
          </cell>
          <cell r="Z349">
            <v>1014</v>
          </cell>
          <cell r="AA349">
            <v>1</v>
          </cell>
        </row>
        <row r="350">
          <cell r="I350">
            <v>440</v>
          </cell>
          <cell r="J350">
            <v>31166.442895200002</v>
          </cell>
          <cell r="P350">
            <v>7</v>
          </cell>
          <cell r="Q350">
            <v>1</v>
          </cell>
          <cell r="R350">
            <v>1</v>
          </cell>
          <cell r="V350">
            <v>1</v>
          </cell>
          <cell r="W350">
            <v>1</v>
          </cell>
          <cell r="Y350">
            <v>1</v>
          </cell>
          <cell r="Z350">
            <v>364</v>
          </cell>
          <cell r="AA350">
            <v>1</v>
          </cell>
        </row>
        <row r="351">
          <cell r="I351">
            <v>442</v>
          </cell>
          <cell r="J351">
            <v>11577.2876189</v>
          </cell>
          <cell r="P351">
            <v>4</v>
          </cell>
          <cell r="Q351">
            <v>1</v>
          </cell>
          <cell r="R351">
            <v>1</v>
          </cell>
          <cell r="V351">
            <v>1</v>
          </cell>
          <cell r="W351">
            <v>5</v>
          </cell>
          <cell r="Y351">
            <v>5</v>
          </cell>
          <cell r="Z351">
            <v>364</v>
          </cell>
          <cell r="AA351">
            <v>1</v>
          </cell>
        </row>
        <row r="352">
          <cell r="I352">
            <v>443</v>
          </cell>
          <cell r="J352">
            <v>28873.3888864</v>
          </cell>
          <cell r="P352">
            <v>5</v>
          </cell>
          <cell r="Q352">
            <v>1</v>
          </cell>
          <cell r="R352">
            <v>1</v>
          </cell>
          <cell r="V352">
            <v>1</v>
          </cell>
          <cell r="W352">
            <v>5</v>
          </cell>
          <cell r="Y352">
            <v>1</v>
          </cell>
          <cell r="Z352">
            <v>364</v>
          </cell>
          <cell r="AA352">
            <v>1</v>
          </cell>
        </row>
        <row r="353">
          <cell r="I353">
            <v>444</v>
          </cell>
          <cell r="J353">
            <v>28486.367099300001</v>
          </cell>
          <cell r="P353">
            <v>8</v>
          </cell>
          <cell r="Q353">
            <v>1</v>
          </cell>
          <cell r="R353">
            <v>1</v>
          </cell>
          <cell r="V353">
            <v>1</v>
          </cell>
          <cell r="W353">
            <v>5</v>
          </cell>
          <cell r="Y353">
            <v>5</v>
          </cell>
          <cell r="Z353">
            <v>364</v>
          </cell>
          <cell r="AA353">
            <v>0.75</v>
          </cell>
        </row>
        <row r="354">
          <cell r="I354">
            <v>447</v>
          </cell>
          <cell r="J354">
            <v>26668.1605972</v>
          </cell>
          <cell r="P354">
            <v>6</v>
          </cell>
          <cell r="Q354">
            <v>1</v>
          </cell>
          <cell r="R354">
            <v>1</v>
          </cell>
          <cell r="V354">
            <v>1</v>
          </cell>
          <cell r="W354">
            <v>5</v>
          </cell>
          <cell r="Y354">
            <v>2</v>
          </cell>
          <cell r="Z354">
            <v>364</v>
          </cell>
          <cell r="AA354">
            <v>1</v>
          </cell>
        </row>
        <row r="355">
          <cell r="I355">
            <v>448</v>
          </cell>
          <cell r="J355">
            <v>7029.9306196999996</v>
          </cell>
          <cell r="P355">
            <v>3</v>
          </cell>
          <cell r="Q355">
            <v>1</v>
          </cell>
          <cell r="R355">
            <v>1</v>
          </cell>
          <cell r="V355">
            <v>1</v>
          </cell>
          <cell r="W355">
            <v>5</v>
          </cell>
          <cell r="Y355">
            <v>1</v>
          </cell>
          <cell r="Z355">
            <v>1014</v>
          </cell>
          <cell r="AA355">
            <v>1</v>
          </cell>
        </row>
        <row r="356">
          <cell r="I356">
            <v>449</v>
          </cell>
          <cell r="J356">
            <v>4416.0521550000003</v>
          </cell>
          <cell r="P356">
            <v>7</v>
          </cell>
          <cell r="Q356">
            <v>1</v>
          </cell>
          <cell r="R356">
            <v>1</v>
          </cell>
          <cell r="V356">
            <v>1</v>
          </cell>
          <cell r="W356">
            <v>5</v>
          </cell>
          <cell r="Y356">
            <v>5</v>
          </cell>
          <cell r="Z356">
            <v>156</v>
          </cell>
          <cell r="AA356">
            <v>1</v>
          </cell>
        </row>
        <row r="357">
          <cell r="I357">
            <v>450</v>
          </cell>
          <cell r="J357">
            <v>24610.648156800002</v>
          </cell>
          <cell r="P357">
            <v>2</v>
          </cell>
          <cell r="Q357">
            <v>1</v>
          </cell>
          <cell r="R357">
            <v>1</v>
          </cell>
          <cell r="V357">
            <v>1</v>
          </cell>
          <cell r="W357">
            <v>5</v>
          </cell>
          <cell r="Y357">
            <v>1</v>
          </cell>
          <cell r="Z357">
            <v>364</v>
          </cell>
          <cell r="AA357">
            <v>1</v>
          </cell>
        </row>
        <row r="358">
          <cell r="I358">
            <v>452</v>
          </cell>
          <cell r="J358">
            <v>37208.885719799997</v>
          </cell>
          <cell r="P358">
            <v>9</v>
          </cell>
          <cell r="Q358">
            <v>1</v>
          </cell>
          <cell r="R358">
            <v>1</v>
          </cell>
          <cell r="V358">
            <v>1</v>
          </cell>
          <cell r="W358">
            <v>5</v>
          </cell>
          <cell r="Y358">
            <v>1</v>
          </cell>
          <cell r="Z358">
            <v>156</v>
          </cell>
          <cell r="AA358">
            <v>1</v>
          </cell>
        </row>
        <row r="359">
          <cell r="I359">
            <v>454</v>
          </cell>
          <cell r="J359">
            <v>27969.9763661</v>
          </cell>
          <cell r="P359">
            <v>8</v>
          </cell>
          <cell r="Q359">
            <v>1</v>
          </cell>
          <cell r="R359">
            <v>1</v>
          </cell>
          <cell r="V359">
            <v>0</v>
          </cell>
          <cell r="W359">
            <v>99</v>
          </cell>
          <cell r="Y359">
            <v>5</v>
          </cell>
          <cell r="Z359">
            <v>364</v>
          </cell>
          <cell r="AA359">
            <v>0</v>
          </cell>
        </row>
        <row r="360">
          <cell r="I360">
            <v>457</v>
          </cell>
          <cell r="J360">
            <v>25292.6641772</v>
          </cell>
          <cell r="P360">
            <v>6</v>
          </cell>
          <cell r="Q360">
            <v>1</v>
          </cell>
          <cell r="R360">
            <v>1</v>
          </cell>
          <cell r="V360">
            <v>1</v>
          </cell>
          <cell r="W360">
            <v>5</v>
          </cell>
          <cell r="Y360">
            <v>1</v>
          </cell>
          <cell r="Z360">
            <v>650</v>
          </cell>
          <cell r="AA360">
            <v>1</v>
          </cell>
        </row>
        <row r="361">
          <cell r="I361">
            <v>458</v>
          </cell>
          <cell r="J361">
            <v>22977.3113214</v>
          </cell>
          <cell r="P361">
            <v>5</v>
          </cell>
          <cell r="Q361">
            <v>1</v>
          </cell>
          <cell r="R361">
            <v>1</v>
          </cell>
          <cell r="V361">
            <v>1</v>
          </cell>
          <cell r="W361">
            <v>5</v>
          </cell>
          <cell r="Y361">
            <v>5</v>
          </cell>
          <cell r="Z361">
            <v>156</v>
          </cell>
          <cell r="AA361">
            <v>1</v>
          </cell>
        </row>
        <row r="362">
          <cell r="I362">
            <v>459</v>
          </cell>
          <cell r="J362">
            <v>31443.9357255</v>
          </cell>
          <cell r="P362">
            <v>6</v>
          </cell>
          <cell r="Q362">
            <v>1</v>
          </cell>
          <cell r="R362">
            <v>1</v>
          </cell>
          <cell r="V362">
            <v>1</v>
          </cell>
          <cell r="W362">
            <v>5</v>
          </cell>
          <cell r="Y362">
            <v>5</v>
          </cell>
          <cell r="Z362">
            <v>156</v>
          </cell>
          <cell r="AA362">
            <v>1</v>
          </cell>
        </row>
        <row r="363">
          <cell r="I363">
            <v>460</v>
          </cell>
          <cell r="J363">
            <v>20428.682534600001</v>
          </cell>
          <cell r="P363">
            <v>5</v>
          </cell>
          <cell r="Q363">
            <v>1</v>
          </cell>
          <cell r="R363">
            <v>1</v>
          </cell>
          <cell r="V363">
            <v>1</v>
          </cell>
          <cell r="W363">
            <v>5</v>
          </cell>
          <cell r="Y363">
            <v>5</v>
          </cell>
          <cell r="Z363">
            <v>156</v>
          </cell>
          <cell r="AA363">
            <v>1</v>
          </cell>
        </row>
        <row r="364">
          <cell r="I364">
            <v>461</v>
          </cell>
          <cell r="J364">
            <v>30441.528681399999</v>
          </cell>
          <cell r="P364">
            <v>1</v>
          </cell>
          <cell r="Q364">
            <v>1</v>
          </cell>
          <cell r="R364">
            <v>1</v>
          </cell>
          <cell r="V364">
            <v>1</v>
          </cell>
          <cell r="W364">
            <v>5</v>
          </cell>
          <cell r="Y364">
            <v>5</v>
          </cell>
          <cell r="Z364">
            <v>156</v>
          </cell>
          <cell r="AA364">
            <v>0.75</v>
          </cell>
        </row>
        <row r="365">
          <cell r="I365">
            <v>462</v>
          </cell>
          <cell r="J365">
            <v>28333.537114800001</v>
          </cell>
          <cell r="P365">
            <v>1</v>
          </cell>
          <cell r="Q365">
            <v>1</v>
          </cell>
          <cell r="R365">
            <v>1</v>
          </cell>
          <cell r="V365">
            <v>1</v>
          </cell>
          <cell r="W365">
            <v>1</v>
          </cell>
          <cell r="Y365">
            <v>1</v>
          </cell>
          <cell r="Z365">
            <v>364</v>
          </cell>
          <cell r="AA365">
            <v>1</v>
          </cell>
        </row>
        <row r="366">
          <cell r="I366">
            <v>463</v>
          </cell>
          <cell r="J366">
            <v>28195.318648699998</v>
          </cell>
          <cell r="P366">
            <v>7</v>
          </cell>
          <cell r="Q366">
            <v>1</v>
          </cell>
          <cell r="R366">
            <v>1</v>
          </cell>
          <cell r="V366">
            <v>1</v>
          </cell>
          <cell r="W366">
            <v>5</v>
          </cell>
          <cell r="Y366">
            <v>5</v>
          </cell>
          <cell r="Z366">
            <v>156</v>
          </cell>
          <cell r="AA366">
            <v>0.75</v>
          </cell>
        </row>
        <row r="367">
          <cell r="I367">
            <v>464</v>
          </cell>
          <cell r="J367">
            <v>4845.7713799000003</v>
          </cell>
          <cell r="P367">
            <v>8</v>
          </cell>
          <cell r="Q367">
            <v>1</v>
          </cell>
          <cell r="R367">
            <v>1</v>
          </cell>
          <cell r="V367">
            <v>1</v>
          </cell>
          <cell r="W367">
            <v>5</v>
          </cell>
          <cell r="Y367">
            <v>5</v>
          </cell>
          <cell r="Z367">
            <v>156</v>
          </cell>
          <cell r="AA367">
            <v>1</v>
          </cell>
        </row>
        <row r="368">
          <cell r="I368">
            <v>465</v>
          </cell>
          <cell r="J368">
            <v>26330.6011899</v>
          </cell>
          <cell r="P368">
            <v>4</v>
          </cell>
          <cell r="Q368">
            <v>1</v>
          </cell>
          <cell r="R368">
            <v>1</v>
          </cell>
          <cell r="V368">
            <v>1</v>
          </cell>
          <cell r="W368">
            <v>1</v>
          </cell>
          <cell r="Y368">
            <v>1</v>
          </cell>
          <cell r="Z368">
            <v>156</v>
          </cell>
          <cell r="AA368">
            <v>0.75</v>
          </cell>
        </row>
        <row r="369">
          <cell r="I369">
            <v>466</v>
          </cell>
          <cell r="J369">
            <v>36233.899289100002</v>
          </cell>
          <cell r="P369">
            <v>3</v>
          </cell>
          <cell r="Q369">
            <v>1</v>
          </cell>
          <cell r="R369">
            <v>1</v>
          </cell>
          <cell r="V369">
            <v>1</v>
          </cell>
          <cell r="W369">
            <v>5</v>
          </cell>
          <cell r="Y369">
            <v>5</v>
          </cell>
          <cell r="Z369">
            <v>650</v>
          </cell>
          <cell r="AA369">
            <v>1</v>
          </cell>
        </row>
        <row r="370">
          <cell r="I370">
            <v>467</v>
          </cell>
          <cell r="J370">
            <v>37854.523270799997</v>
          </cell>
          <cell r="P370">
            <v>2</v>
          </cell>
          <cell r="Q370">
            <v>1</v>
          </cell>
          <cell r="R370">
            <v>1</v>
          </cell>
          <cell r="V370">
            <v>1</v>
          </cell>
          <cell r="W370">
            <v>1</v>
          </cell>
          <cell r="Y370">
            <v>1</v>
          </cell>
          <cell r="Z370">
            <v>1014</v>
          </cell>
          <cell r="AA370">
            <v>1</v>
          </cell>
        </row>
        <row r="371">
          <cell r="I371">
            <v>469</v>
          </cell>
          <cell r="J371">
            <v>26797.458521100001</v>
          </cell>
          <cell r="P371">
            <v>5</v>
          </cell>
          <cell r="Q371">
            <v>1</v>
          </cell>
          <cell r="R371">
            <v>1</v>
          </cell>
          <cell r="V371">
            <v>1</v>
          </cell>
          <cell r="W371">
            <v>5</v>
          </cell>
          <cell r="Y371">
            <v>5</v>
          </cell>
          <cell r="Z371">
            <v>364</v>
          </cell>
          <cell r="AA371">
            <v>1</v>
          </cell>
        </row>
        <row r="372">
          <cell r="I372">
            <v>470</v>
          </cell>
          <cell r="J372">
            <v>32187.3770568</v>
          </cell>
          <cell r="P372">
            <v>4</v>
          </cell>
          <cell r="Q372">
            <v>1</v>
          </cell>
          <cell r="R372">
            <v>1</v>
          </cell>
          <cell r="V372">
            <v>1</v>
          </cell>
          <cell r="W372">
            <v>5</v>
          </cell>
          <cell r="Y372">
            <v>1</v>
          </cell>
          <cell r="Z372">
            <v>156</v>
          </cell>
          <cell r="AA372">
            <v>1</v>
          </cell>
        </row>
        <row r="373">
          <cell r="I373">
            <v>471</v>
          </cell>
          <cell r="J373">
            <v>28252.941146100002</v>
          </cell>
          <cell r="P373">
            <v>6</v>
          </cell>
          <cell r="Q373">
            <v>1</v>
          </cell>
          <cell r="R373">
            <v>1</v>
          </cell>
          <cell r="V373">
            <v>1</v>
          </cell>
          <cell r="W373">
            <v>5</v>
          </cell>
          <cell r="Y373">
            <v>1</v>
          </cell>
          <cell r="Z373">
            <v>364</v>
          </cell>
          <cell r="AA373">
            <v>1</v>
          </cell>
        </row>
        <row r="374">
          <cell r="I374">
            <v>472</v>
          </cell>
          <cell r="J374">
            <v>26026.433989900001</v>
          </cell>
          <cell r="P374">
            <v>2</v>
          </cell>
          <cell r="Q374">
            <v>1</v>
          </cell>
          <cell r="R374">
            <v>1</v>
          </cell>
          <cell r="V374">
            <v>1</v>
          </cell>
          <cell r="W374">
            <v>1</v>
          </cell>
          <cell r="Y374">
            <v>5</v>
          </cell>
          <cell r="Z374">
            <v>650</v>
          </cell>
          <cell r="AA374">
            <v>1</v>
          </cell>
        </row>
        <row r="375">
          <cell r="I375">
            <v>473</v>
          </cell>
          <cell r="J375">
            <v>28084.565437699999</v>
          </cell>
          <cell r="P375">
            <v>9</v>
          </cell>
          <cell r="Q375">
            <v>1</v>
          </cell>
          <cell r="R375">
            <v>1</v>
          </cell>
          <cell r="V375">
            <v>1</v>
          </cell>
          <cell r="W375">
            <v>5</v>
          </cell>
          <cell r="Y375">
            <v>1</v>
          </cell>
          <cell r="Z375">
            <v>156</v>
          </cell>
          <cell r="AA375">
            <v>1</v>
          </cell>
        </row>
        <row r="376">
          <cell r="I376">
            <v>474</v>
          </cell>
          <cell r="J376">
            <v>17489.417880199999</v>
          </cell>
          <cell r="P376">
            <v>3</v>
          </cell>
          <cell r="Q376">
            <v>1</v>
          </cell>
          <cell r="R376">
            <v>1</v>
          </cell>
          <cell r="V376">
            <v>1</v>
          </cell>
          <cell r="W376">
            <v>1</v>
          </cell>
          <cell r="Y376">
            <v>1</v>
          </cell>
          <cell r="Z376">
            <v>156</v>
          </cell>
          <cell r="AA376">
            <v>0.75</v>
          </cell>
        </row>
        <row r="377">
          <cell r="I377">
            <v>475</v>
          </cell>
          <cell r="J377">
            <v>30307.033536800001</v>
          </cell>
          <cell r="P377">
            <v>8</v>
          </cell>
          <cell r="Q377">
            <v>1</v>
          </cell>
          <cell r="R377">
            <v>1</v>
          </cell>
          <cell r="V377">
            <v>1</v>
          </cell>
          <cell r="W377">
            <v>1</v>
          </cell>
          <cell r="Y377">
            <v>1</v>
          </cell>
          <cell r="Z377">
            <v>650</v>
          </cell>
          <cell r="AA377">
            <v>1</v>
          </cell>
        </row>
        <row r="378">
          <cell r="I378">
            <v>476</v>
          </cell>
          <cell r="J378">
            <v>8236.7058142999995</v>
          </cell>
          <cell r="P378">
            <v>4</v>
          </cell>
          <cell r="Q378">
            <v>1</v>
          </cell>
          <cell r="R378">
            <v>1</v>
          </cell>
          <cell r="V378">
            <v>1</v>
          </cell>
          <cell r="W378">
            <v>5</v>
          </cell>
          <cell r="Y378">
            <v>1</v>
          </cell>
          <cell r="Z378">
            <v>364</v>
          </cell>
          <cell r="AA378">
            <v>1</v>
          </cell>
        </row>
        <row r="379">
          <cell r="I379">
            <v>477</v>
          </cell>
          <cell r="J379">
            <v>27565.842227000001</v>
          </cell>
          <cell r="P379">
            <v>6</v>
          </cell>
          <cell r="Q379">
            <v>1</v>
          </cell>
          <cell r="R379">
            <v>1</v>
          </cell>
          <cell r="V379">
            <v>1</v>
          </cell>
          <cell r="W379">
            <v>5</v>
          </cell>
          <cell r="Y379">
            <v>1</v>
          </cell>
          <cell r="Z379">
            <v>364</v>
          </cell>
          <cell r="AA379">
            <v>1</v>
          </cell>
        </row>
        <row r="380">
          <cell r="I380">
            <v>478</v>
          </cell>
          <cell r="J380">
            <v>36233.899289100002</v>
          </cell>
          <cell r="P380">
            <v>5</v>
          </cell>
          <cell r="Q380">
            <v>1</v>
          </cell>
          <cell r="R380">
            <v>1</v>
          </cell>
          <cell r="V380">
            <v>1</v>
          </cell>
          <cell r="W380">
            <v>5</v>
          </cell>
          <cell r="Y380">
            <v>5</v>
          </cell>
          <cell r="Z380">
            <v>650</v>
          </cell>
          <cell r="AA380">
            <v>1</v>
          </cell>
        </row>
        <row r="381">
          <cell r="I381">
            <v>479</v>
          </cell>
          <cell r="J381">
            <v>26026.433989900001</v>
          </cell>
          <cell r="P381">
            <v>1</v>
          </cell>
          <cell r="Q381">
            <v>1</v>
          </cell>
          <cell r="R381">
            <v>1</v>
          </cell>
          <cell r="V381">
            <v>1</v>
          </cell>
          <cell r="W381">
            <v>5</v>
          </cell>
          <cell r="Y381">
            <v>5</v>
          </cell>
          <cell r="Z381">
            <v>364</v>
          </cell>
          <cell r="AA381">
            <v>1</v>
          </cell>
        </row>
        <row r="382">
          <cell r="I382">
            <v>481</v>
          </cell>
          <cell r="J382">
            <v>22464.6060282</v>
          </cell>
          <cell r="P382">
            <v>6</v>
          </cell>
          <cell r="Q382">
            <v>1</v>
          </cell>
          <cell r="R382">
            <v>1</v>
          </cell>
          <cell r="V382">
            <v>1</v>
          </cell>
          <cell r="W382">
            <v>5</v>
          </cell>
          <cell r="Y382">
            <v>1</v>
          </cell>
          <cell r="Z382">
            <v>156</v>
          </cell>
          <cell r="AA382">
            <v>1</v>
          </cell>
        </row>
        <row r="383">
          <cell r="I383">
            <v>483</v>
          </cell>
          <cell r="J383">
            <v>22742.4361599</v>
          </cell>
          <cell r="P383">
            <v>9</v>
          </cell>
          <cell r="Q383">
            <v>1</v>
          </cell>
          <cell r="R383">
            <v>1</v>
          </cell>
          <cell r="V383">
            <v>1</v>
          </cell>
          <cell r="W383">
            <v>5</v>
          </cell>
          <cell r="Y383">
            <v>5</v>
          </cell>
          <cell r="Z383">
            <v>156</v>
          </cell>
          <cell r="AA383">
            <v>1</v>
          </cell>
        </row>
        <row r="384">
          <cell r="I384">
            <v>484</v>
          </cell>
          <cell r="J384">
            <v>24273.850862300002</v>
          </cell>
          <cell r="P384">
            <v>3</v>
          </cell>
          <cell r="Q384">
            <v>1</v>
          </cell>
          <cell r="R384">
            <v>1</v>
          </cell>
          <cell r="V384">
            <v>1</v>
          </cell>
          <cell r="W384">
            <v>1</v>
          </cell>
          <cell r="Y384">
            <v>1</v>
          </cell>
          <cell r="Z384">
            <v>364</v>
          </cell>
          <cell r="AA384">
            <v>0.75</v>
          </cell>
        </row>
        <row r="385">
          <cell r="I385">
            <v>485</v>
          </cell>
          <cell r="J385">
            <v>19295.211376200001</v>
          </cell>
          <cell r="P385">
            <v>4</v>
          </cell>
          <cell r="Q385">
            <v>1</v>
          </cell>
          <cell r="R385">
            <v>1</v>
          </cell>
          <cell r="V385">
            <v>0</v>
          </cell>
          <cell r="W385">
            <v>99</v>
          </cell>
          <cell r="Y385">
            <v>5</v>
          </cell>
          <cell r="Z385">
            <v>156</v>
          </cell>
          <cell r="AA385">
            <v>0</v>
          </cell>
        </row>
        <row r="386">
          <cell r="I386">
            <v>486</v>
          </cell>
          <cell r="J386">
            <v>32561.9027723</v>
          </cell>
          <cell r="P386">
            <v>4</v>
          </cell>
          <cell r="Q386">
            <v>1</v>
          </cell>
          <cell r="R386">
            <v>1</v>
          </cell>
          <cell r="V386">
            <v>1</v>
          </cell>
          <cell r="W386">
            <v>5</v>
          </cell>
          <cell r="Y386">
            <v>1</v>
          </cell>
          <cell r="Z386">
            <v>156</v>
          </cell>
          <cell r="AA386">
            <v>1</v>
          </cell>
        </row>
        <row r="387">
          <cell r="I387">
            <v>487</v>
          </cell>
          <cell r="J387">
            <v>22807.338338599999</v>
          </cell>
          <cell r="P387">
            <v>6</v>
          </cell>
          <cell r="Q387">
            <v>1</v>
          </cell>
          <cell r="R387">
            <v>1</v>
          </cell>
          <cell r="V387">
            <v>1</v>
          </cell>
          <cell r="W387">
            <v>5</v>
          </cell>
          <cell r="Y387">
            <v>1</v>
          </cell>
          <cell r="Z387">
            <v>364</v>
          </cell>
          <cell r="AA387">
            <v>0.75</v>
          </cell>
        </row>
        <row r="388">
          <cell r="I388">
            <v>488</v>
          </cell>
          <cell r="J388">
            <v>24383.336550799999</v>
          </cell>
          <cell r="P388">
            <v>4</v>
          </cell>
          <cell r="Q388">
            <v>1</v>
          </cell>
          <cell r="R388">
            <v>1</v>
          </cell>
          <cell r="V388">
            <v>1</v>
          </cell>
          <cell r="W388">
            <v>1</v>
          </cell>
          <cell r="Y388">
            <v>1</v>
          </cell>
          <cell r="Z388">
            <v>364</v>
          </cell>
          <cell r="AA388">
            <v>1</v>
          </cell>
        </row>
        <row r="389">
          <cell r="I389">
            <v>489</v>
          </cell>
          <cell r="J389">
            <v>15100.809937800001</v>
          </cell>
          <cell r="P389">
            <v>9</v>
          </cell>
          <cell r="Q389">
            <v>1</v>
          </cell>
          <cell r="R389">
            <v>1</v>
          </cell>
          <cell r="V389">
            <v>1</v>
          </cell>
          <cell r="W389">
            <v>5</v>
          </cell>
          <cell r="Y389">
            <v>3</v>
          </cell>
          <cell r="Z389">
            <v>156</v>
          </cell>
          <cell r="AA389">
            <v>1</v>
          </cell>
        </row>
        <row r="390">
          <cell r="I390">
            <v>490</v>
          </cell>
          <cell r="J390">
            <v>32092.663933399999</v>
          </cell>
          <cell r="P390">
            <v>10</v>
          </cell>
          <cell r="Q390">
            <v>1</v>
          </cell>
          <cell r="R390">
            <v>1</v>
          </cell>
          <cell r="V390">
            <v>1</v>
          </cell>
          <cell r="W390">
            <v>5</v>
          </cell>
          <cell r="Y390">
            <v>1</v>
          </cell>
          <cell r="Z390">
            <v>364</v>
          </cell>
          <cell r="AA390">
            <v>1</v>
          </cell>
        </row>
        <row r="391">
          <cell r="I391">
            <v>491</v>
          </cell>
          <cell r="J391">
            <v>31001.205331900001</v>
          </cell>
          <cell r="P391">
            <v>5</v>
          </cell>
          <cell r="Q391">
            <v>1</v>
          </cell>
          <cell r="R391">
            <v>1</v>
          </cell>
          <cell r="V391">
            <v>1</v>
          </cell>
          <cell r="W391">
            <v>5</v>
          </cell>
          <cell r="Y391">
            <v>5</v>
          </cell>
          <cell r="Z391">
            <v>364</v>
          </cell>
          <cell r="AA391">
            <v>1</v>
          </cell>
        </row>
        <row r="392">
          <cell r="I392">
            <v>492</v>
          </cell>
          <cell r="J392">
            <v>4560.3905418000004</v>
          </cell>
          <cell r="P392">
            <v>1</v>
          </cell>
          <cell r="Q392">
            <v>1</v>
          </cell>
          <cell r="R392">
            <v>1</v>
          </cell>
          <cell r="V392">
            <v>0</v>
          </cell>
          <cell r="W392">
            <v>99</v>
          </cell>
          <cell r="Y392">
            <v>1</v>
          </cell>
          <cell r="Z392">
            <v>156</v>
          </cell>
          <cell r="AA392">
            <v>0</v>
          </cell>
        </row>
        <row r="393">
          <cell r="I393">
            <v>493</v>
          </cell>
          <cell r="J393">
            <v>3921.9760007999998</v>
          </cell>
          <cell r="P393">
            <v>3</v>
          </cell>
          <cell r="Q393">
            <v>1</v>
          </cell>
          <cell r="R393">
            <v>1</v>
          </cell>
          <cell r="V393">
            <v>0</v>
          </cell>
          <cell r="W393">
            <v>99</v>
          </cell>
          <cell r="Y393">
            <v>5</v>
          </cell>
          <cell r="Z393">
            <v>31.2</v>
          </cell>
          <cell r="AA393">
            <v>0</v>
          </cell>
        </row>
        <row r="394">
          <cell r="I394">
            <v>495</v>
          </cell>
          <cell r="J394">
            <v>33007.961114500002</v>
          </cell>
          <cell r="P394">
            <v>7</v>
          </cell>
          <cell r="Q394">
            <v>1</v>
          </cell>
          <cell r="R394">
            <v>1</v>
          </cell>
          <cell r="V394">
            <v>1</v>
          </cell>
          <cell r="W394">
            <v>5</v>
          </cell>
          <cell r="Y394">
            <v>1</v>
          </cell>
          <cell r="Z394">
            <v>156</v>
          </cell>
          <cell r="AA394">
            <v>0.25</v>
          </cell>
        </row>
        <row r="395">
          <cell r="I395">
            <v>496</v>
          </cell>
          <cell r="J395">
            <v>27504.078578600001</v>
          </cell>
          <cell r="P395">
            <v>9</v>
          </cell>
          <cell r="Q395">
            <v>1</v>
          </cell>
          <cell r="R395">
            <v>1</v>
          </cell>
          <cell r="V395">
            <v>1</v>
          </cell>
          <cell r="W395">
            <v>5</v>
          </cell>
          <cell r="Y395">
            <v>1</v>
          </cell>
          <cell r="Z395">
            <v>364</v>
          </cell>
          <cell r="AA395">
            <v>1</v>
          </cell>
        </row>
        <row r="396">
          <cell r="I396">
            <v>497</v>
          </cell>
          <cell r="J396">
            <v>31433.2326613</v>
          </cell>
          <cell r="P396">
            <v>9</v>
          </cell>
          <cell r="Q396">
            <v>1</v>
          </cell>
          <cell r="R396">
            <v>1</v>
          </cell>
          <cell r="V396">
            <v>1</v>
          </cell>
          <cell r="W396">
            <v>5</v>
          </cell>
          <cell r="Y396">
            <v>5</v>
          </cell>
          <cell r="Z396">
            <v>650</v>
          </cell>
          <cell r="AA396">
            <v>1</v>
          </cell>
        </row>
        <row r="397">
          <cell r="I397">
            <v>498</v>
          </cell>
          <cell r="J397">
            <v>30971.355364499999</v>
          </cell>
          <cell r="P397">
            <v>7</v>
          </cell>
          <cell r="Q397">
            <v>1</v>
          </cell>
          <cell r="R397">
            <v>1</v>
          </cell>
          <cell r="V397">
            <v>1</v>
          </cell>
          <cell r="W397">
            <v>1</v>
          </cell>
          <cell r="Y397">
            <v>1</v>
          </cell>
          <cell r="Z397">
            <v>364</v>
          </cell>
          <cell r="AA397">
            <v>1</v>
          </cell>
        </row>
        <row r="398">
          <cell r="I398">
            <v>499</v>
          </cell>
          <cell r="J398">
            <v>29405.323538500001</v>
          </cell>
          <cell r="P398">
            <v>4</v>
          </cell>
          <cell r="Q398">
            <v>1</v>
          </cell>
          <cell r="R398">
            <v>1</v>
          </cell>
          <cell r="V398">
            <v>1</v>
          </cell>
          <cell r="W398">
            <v>5</v>
          </cell>
          <cell r="Y398">
            <v>5</v>
          </cell>
          <cell r="Z398">
            <v>364</v>
          </cell>
          <cell r="AA398">
            <v>1</v>
          </cell>
        </row>
        <row r="399">
          <cell r="I399">
            <v>500</v>
          </cell>
          <cell r="J399">
            <v>36233.899289100002</v>
          </cell>
          <cell r="P399">
            <v>4</v>
          </cell>
          <cell r="Q399">
            <v>1</v>
          </cell>
          <cell r="R399">
            <v>1</v>
          </cell>
          <cell r="V399">
            <v>1</v>
          </cell>
          <cell r="W399">
            <v>5</v>
          </cell>
          <cell r="Y399">
            <v>5</v>
          </cell>
          <cell r="Z399">
            <v>156</v>
          </cell>
          <cell r="AA399">
            <v>1</v>
          </cell>
        </row>
        <row r="400">
          <cell r="I400">
            <v>502</v>
          </cell>
          <cell r="J400">
            <v>36752.874409099997</v>
          </cell>
          <cell r="P400">
            <v>9</v>
          </cell>
          <cell r="Q400">
            <v>1</v>
          </cell>
          <cell r="R400">
            <v>1</v>
          </cell>
          <cell r="V400">
            <v>1</v>
          </cell>
          <cell r="W400">
            <v>5</v>
          </cell>
          <cell r="Y400">
            <v>2</v>
          </cell>
          <cell r="Z400">
            <v>364</v>
          </cell>
          <cell r="AA400">
            <v>1</v>
          </cell>
        </row>
        <row r="401">
          <cell r="I401">
            <v>503</v>
          </cell>
          <cell r="J401">
            <v>28252.941146100002</v>
          </cell>
          <cell r="P401">
            <v>5</v>
          </cell>
          <cell r="Q401">
            <v>1</v>
          </cell>
          <cell r="R401">
            <v>1</v>
          </cell>
          <cell r="V401">
            <v>1</v>
          </cell>
          <cell r="W401">
            <v>1</v>
          </cell>
          <cell r="Y401">
            <v>1</v>
          </cell>
          <cell r="Z401">
            <v>364</v>
          </cell>
          <cell r="AA401">
            <v>1</v>
          </cell>
        </row>
        <row r="402">
          <cell r="I402">
            <v>504</v>
          </cell>
          <cell r="J402">
            <v>36752.874409099997</v>
          </cell>
          <cell r="P402">
            <v>5</v>
          </cell>
          <cell r="Q402">
            <v>1</v>
          </cell>
          <cell r="R402">
            <v>1</v>
          </cell>
          <cell r="V402">
            <v>1</v>
          </cell>
          <cell r="W402">
            <v>5</v>
          </cell>
          <cell r="Y402">
            <v>5</v>
          </cell>
          <cell r="Z402">
            <v>364</v>
          </cell>
          <cell r="AA402">
            <v>1</v>
          </cell>
        </row>
        <row r="403">
          <cell r="I403">
            <v>505</v>
          </cell>
          <cell r="J403">
            <v>19827.8389307</v>
          </cell>
          <cell r="P403">
            <v>8</v>
          </cell>
          <cell r="Q403">
            <v>1</v>
          </cell>
          <cell r="R403">
            <v>1</v>
          </cell>
          <cell r="V403">
            <v>1</v>
          </cell>
          <cell r="W403">
            <v>5</v>
          </cell>
          <cell r="Y403">
            <v>1</v>
          </cell>
          <cell r="Z403">
            <v>364</v>
          </cell>
          <cell r="AA403">
            <v>1</v>
          </cell>
        </row>
        <row r="404">
          <cell r="I404">
            <v>506</v>
          </cell>
          <cell r="J404">
            <v>36690.264259900003</v>
          </cell>
          <cell r="P404">
            <v>4</v>
          </cell>
          <cell r="Q404">
            <v>1</v>
          </cell>
          <cell r="R404">
            <v>1</v>
          </cell>
          <cell r="V404">
            <v>1</v>
          </cell>
          <cell r="W404">
            <v>1</v>
          </cell>
          <cell r="Y404">
            <v>1</v>
          </cell>
          <cell r="Z404">
            <v>156</v>
          </cell>
          <cell r="AA404">
            <v>0.75</v>
          </cell>
        </row>
        <row r="405">
          <cell r="I405">
            <v>507</v>
          </cell>
          <cell r="J405">
            <v>24134.4241052</v>
          </cell>
          <cell r="P405">
            <v>13</v>
          </cell>
          <cell r="Q405">
            <v>1</v>
          </cell>
          <cell r="R405">
            <v>1</v>
          </cell>
          <cell r="V405">
            <v>1</v>
          </cell>
          <cell r="W405">
            <v>5</v>
          </cell>
          <cell r="Y405">
            <v>5</v>
          </cell>
          <cell r="Z405">
            <v>156</v>
          </cell>
          <cell r="AA405">
            <v>1</v>
          </cell>
        </row>
        <row r="406">
          <cell r="I406">
            <v>508</v>
          </cell>
          <cell r="J406">
            <v>25677.965246700001</v>
          </cell>
          <cell r="P406">
            <v>6</v>
          </cell>
          <cell r="Q406">
            <v>1</v>
          </cell>
          <cell r="R406">
            <v>1</v>
          </cell>
          <cell r="V406">
            <v>1</v>
          </cell>
          <cell r="W406">
            <v>1</v>
          </cell>
          <cell r="Y406">
            <v>1</v>
          </cell>
          <cell r="Z406">
            <v>156</v>
          </cell>
          <cell r="AA406">
            <v>1</v>
          </cell>
        </row>
        <row r="407">
          <cell r="I407">
            <v>509</v>
          </cell>
          <cell r="J407">
            <v>27238.2433795</v>
          </cell>
          <cell r="P407">
            <v>7</v>
          </cell>
          <cell r="Q407">
            <v>1</v>
          </cell>
          <cell r="R407">
            <v>1</v>
          </cell>
          <cell r="V407">
            <v>1</v>
          </cell>
          <cell r="W407">
            <v>1</v>
          </cell>
          <cell r="Y407">
            <v>1</v>
          </cell>
          <cell r="Z407">
            <v>156</v>
          </cell>
          <cell r="AA407">
            <v>1</v>
          </cell>
        </row>
        <row r="408">
          <cell r="I408">
            <v>510</v>
          </cell>
          <cell r="J408">
            <v>24134.4241052</v>
          </cell>
          <cell r="P408">
            <v>4</v>
          </cell>
          <cell r="Q408">
            <v>1</v>
          </cell>
          <cell r="R408">
            <v>1</v>
          </cell>
          <cell r="V408">
            <v>1</v>
          </cell>
          <cell r="W408">
            <v>5</v>
          </cell>
          <cell r="Y408">
            <v>5</v>
          </cell>
          <cell r="Z408">
            <v>156</v>
          </cell>
          <cell r="AA408">
            <v>0.75</v>
          </cell>
        </row>
        <row r="409">
          <cell r="I409">
            <v>511</v>
          </cell>
          <cell r="J409">
            <v>11921.692056100001</v>
          </cell>
          <cell r="P409">
            <v>5</v>
          </cell>
          <cell r="Q409">
            <v>1</v>
          </cell>
          <cell r="R409">
            <v>1</v>
          </cell>
          <cell r="V409">
            <v>1</v>
          </cell>
          <cell r="W409">
            <v>5</v>
          </cell>
          <cell r="Y409">
            <v>3</v>
          </cell>
          <cell r="Z409">
            <v>364</v>
          </cell>
          <cell r="AA409">
            <v>1</v>
          </cell>
        </row>
        <row r="410">
          <cell r="I410">
            <v>512</v>
          </cell>
          <cell r="J410">
            <v>31293.6833429</v>
          </cell>
          <cell r="P410">
            <v>12</v>
          </cell>
          <cell r="Q410">
            <v>1</v>
          </cell>
          <cell r="R410">
            <v>1</v>
          </cell>
          <cell r="V410">
            <v>1</v>
          </cell>
          <cell r="W410">
            <v>5</v>
          </cell>
          <cell r="Y410">
            <v>1</v>
          </cell>
          <cell r="Z410">
            <v>156</v>
          </cell>
          <cell r="AA410">
            <v>1</v>
          </cell>
        </row>
        <row r="411">
          <cell r="I411">
            <v>513</v>
          </cell>
          <cell r="J411">
            <v>22667.162244499999</v>
          </cell>
          <cell r="P411">
            <v>3</v>
          </cell>
          <cell r="Q411">
            <v>1</v>
          </cell>
          <cell r="R411">
            <v>1</v>
          </cell>
          <cell r="V411">
            <v>1</v>
          </cell>
          <cell r="W411">
            <v>5</v>
          </cell>
          <cell r="Y411">
            <v>1</v>
          </cell>
          <cell r="Z411">
            <v>156</v>
          </cell>
          <cell r="AA411">
            <v>1</v>
          </cell>
        </row>
        <row r="412">
          <cell r="I412">
            <v>514</v>
          </cell>
          <cell r="J412">
            <v>23366.529177799999</v>
          </cell>
          <cell r="P412">
            <v>9</v>
          </cell>
          <cell r="Q412">
            <v>1</v>
          </cell>
          <cell r="R412">
            <v>1</v>
          </cell>
          <cell r="V412">
            <v>1</v>
          </cell>
          <cell r="W412">
            <v>5</v>
          </cell>
          <cell r="Y412">
            <v>5</v>
          </cell>
          <cell r="Z412">
            <v>364</v>
          </cell>
          <cell r="AA412">
            <v>1</v>
          </cell>
        </row>
        <row r="413">
          <cell r="I413">
            <v>517</v>
          </cell>
          <cell r="J413">
            <v>57893.932632900003</v>
          </cell>
          <cell r="P413">
            <v>8</v>
          </cell>
          <cell r="Q413">
            <v>1</v>
          </cell>
          <cell r="R413">
            <v>1</v>
          </cell>
          <cell r="V413">
            <v>1</v>
          </cell>
          <cell r="W413">
            <v>5</v>
          </cell>
          <cell r="Y413">
            <v>1</v>
          </cell>
          <cell r="Z413">
            <v>364</v>
          </cell>
          <cell r="AA413">
            <v>1</v>
          </cell>
        </row>
        <row r="414">
          <cell r="I414">
            <v>520</v>
          </cell>
          <cell r="J414">
            <v>19271.2933663</v>
          </cell>
          <cell r="P414">
            <v>8</v>
          </cell>
          <cell r="Q414">
            <v>1</v>
          </cell>
          <cell r="R414">
            <v>1</v>
          </cell>
          <cell r="V414">
            <v>1</v>
          </cell>
          <cell r="W414">
            <v>5</v>
          </cell>
          <cell r="Y414">
            <v>5</v>
          </cell>
          <cell r="Z414">
            <v>364</v>
          </cell>
          <cell r="AA414">
            <v>1</v>
          </cell>
        </row>
        <row r="415">
          <cell r="I415">
            <v>521</v>
          </cell>
          <cell r="J415">
            <v>38772.468374700002</v>
          </cell>
          <cell r="P415">
            <v>4</v>
          </cell>
          <cell r="Q415">
            <v>1</v>
          </cell>
          <cell r="R415">
            <v>1</v>
          </cell>
          <cell r="V415">
            <v>1</v>
          </cell>
          <cell r="W415">
            <v>5</v>
          </cell>
          <cell r="Y415">
            <v>1</v>
          </cell>
          <cell r="Z415">
            <v>156</v>
          </cell>
          <cell r="AA415">
            <v>1</v>
          </cell>
        </row>
        <row r="416">
          <cell r="I416">
            <v>522</v>
          </cell>
          <cell r="J416">
            <v>28123.4571541</v>
          </cell>
          <cell r="P416">
            <v>4</v>
          </cell>
          <cell r="Q416">
            <v>1</v>
          </cell>
          <cell r="R416">
            <v>1</v>
          </cell>
          <cell r="V416">
            <v>1</v>
          </cell>
          <cell r="W416">
            <v>5</v>
          </cell>
          <cell r="Y416">
            <v>5</v>
          </cell>
          <cell r="Z416">
            <v>650</v>
          </cell>
          <cell r="AA416">
            <v>1</v>
          </cell>
        </row>
        <row r="417">
          <cell r="I417">
            <v>523</v>
          </cell>
          <cell r="J417">
            <v>28233.9804907</v>
          </cell>
          <cell r="P417">
            <v>11</v>
          </cell>
          <cell r="Q417">
            <v>1</v>
          </cell>
          <cell r="R417">
            <v>1</v>
          </cell>
          <cell r="V417">
            <v>0</v>
          </cell>
          <cell r="W417">
            <v>99</v>
          </cell>
          <cell r="Y417">
            <v>2</v>
          </cell>
          <cell r="Z417">
            <v>156</v>
          </cell>
          <cell r="AA417">
            <v>0</v>
          </cell>
        </row>
        <row r="418">
          <cell r="I418">
            <v>524</v>
          </cell>
          <cell r="J418">
            <v>47137.799324</v>
          </cell>
          <cell r="P418">
            <v>5</v>
          </cell>
          <cell r="Q418">
            <v>1</v>
          </cell>
          <cell r="R418">
            <v>1</v>
          </cell>
          <cell r="V418">
            <v>1</v>
          </cell>
          <cell r="W418">
            <v>1</v>
          </cell>
          <cell r="Y418">
            <v>1</v>
          </cell>
          <cell r="Z418">
            <v>31.2</v>
          </cell>
          <cell r="AA418">
            <v>1</v>
          </cell>
        </row>
        <row r="419">
          <cell r="I419">
            <v>525</v>
          </cell>
          <cell r="J419">
            <v>31875.100025700001</v>
          </cell>
          <cell r="P419">
            <v>2</v>
          </cell>
          <cell r="Q419">
            <v>1</v>
          </cell>
          <cell r="R419">
            <v>1</v>
          </cell>
          <cell r="V419">
            <v>1</v>
          </cell>
          <cell r="W419">
            <v>5</v>
          </cell>
          <cell r="Y419">
            <v>3</v>
          </cell>
          <cell r="Z419">
            <v>156</v>
          </cell>
          <cell r="AA419">
            <v>0.75</v>
          </cell>
        </row>
        <row r="420">
          <cell r="I420">
            <v>527</v>
          </cell>
          <cell r="J420">
            <v>22667.162244499999</v>
          </cell>
          <cell r="P420">
            <v>4</v>
          </cell>
          <cell r="Q420">
            <v>1</v>
          </cell>
          <cell r="R420">
            <v>1</v>
          </cell>
          <cell r="V420">
            <v>1</v>
          </cell>
          <cell r="W420">
            <v>5</v>
          </cell>
          <cell r="Y420">
            <v>1</v>
          </cell>
          <cell r="Z420">
            <v>364</v>
          </cell>
          <cell r="AA420">
            <v>1</v>
          </cell>
        </row>
        <row r="421">
          <cell r="I421">
            <v>529</v>
          </cell>
          <cell r="J421">
            <v>3323.5079773000002</v>
          </cell>
          <cell r="P421">
            <v>1</v>
          </cell>
          <cell r="Q421">
            <v>1</v>
          </cell>
          <cell r="R421">
            <v>1</v>
          </cell>
          <cell r="V421">
            <v>1</v>
          </cell>
          <cell r="W421">
            <v>5</v>
          </cell>
          <cell r="Y421">
            <v>5</v>
          </cell>
          <cell r="Z421">
            <v>156</v>
          </cell>
          <cell r="AA421">
            <v>0.75</v>
          </cell>
        </row>
        <row r="422">
          <cell r="I422">
            <v>530</v>
          </cell>
          <cell r="J422">
            <v>20691.900447799999</v>
          </cell>
          <cell r="P422">
            <v>8</v>
          </cell>
          <cell r="Q422">
            <v>1</v>
          </cell>
          <cell r="R422">
            <v>1</v>
          </cell>
          <cell r="V422">
            <v>1</v>
          </cell>
          <cell r="W422">
            <v>5</v>
          </cell>
          <cell r="Y422">
            <v>5</v>
          </cell>
          <cell r="Z422">
            <v>364</v>
          </cell>
          <cell r="AA422">
            <v>1</v>
          </cell>
        </row>
        <row r="423">
          <cell r="I423">
            <v>531</v>
          </cell>
          <cell r="J423">
            <v>24392.687196800001</v>
          </cell>
          <cell r="P423">
            <v>7</v>
          </cell>
          <cell r="Q423">
            <v>1</v>
          </cell>
          <cell r="R423">
            <v>1</v>
          </cell>
          <cell r="V423">
            <v>1</v>
          </cell>
          <cell r="W423">
            <v>5</v>
          </cell>
          <cell r="Y423">
            <v>1</v>
          </cell>
          <cell r="Z423">
            <v>364</v>
          </cell>
          <cell r="AA423">
            <v>1</v>
          </cell>
        </row>
        <row r="424">
          <cell r="I424">
            <v>533</v>
          </cell>
          <cell r="J424">
            <v>30280.660022100001</v>
          </cell>
          <cell r="P424">
            <v>4</v>
          </cell>
          <cell r="Q424">
            <v>1</v>
          </cell>
          <cell r="R424">
            <v>1</v>
          </cell>
          <cell r="V424">
            <v>1</v>
          </cell>
          <cell r="W424">
            <v>1</v>
          </cell>
          <cell r="Y424">
            <v>5</v>
          </cell>
          <cell r="Z424">
            <v>156</v>
          </cell>
          <cell r="AA424">
            <v>0.75</v>
          </cell>
        </row>
        <row r="425">
          <cell r="I425">
            <v>534</v>
          </cell>
          <cell r="J425">
            <v>19700.519468099999</v>
          </cell>
          <cell r="P425">
            <v>8</v>
          </cell>
          <cell r="Q425">
            <v>1</v>
          </cell>
          <cell r="R425">
            <v>1</v>
          </cell>
          <cell r="V425">
            <v>1</v>
          </cell>
          <cell r="W425">
            <v>5</v>
          </cell>
          <cell r="Y425">
            <v>5</v>
          </cell>
          <cell r="Z425">
            <v>364</v>
          </cell>
          <cell r="AA425">
            <v>1</v>
          </cell>
        </row>
        <row r="426">
          <cell r="I426">
            <v>535</v>
          </cell>
          <cell r="J426">
            <v>17167.787042399999</v>
          </cell>
          <cell r="P426">
            <v>4</v>
          </cell>
          <cell r="Q426">
            <v>1</v>
          </cell>
          <cell r="R426">
            <v>1</v>
          </cell>
          <cell r="V426">
            <v>1</v>
          </cell>
          <cell r="W426">
            <v>5</v>
          </cell>
          <cell r="Y426">
            <v>5</v>
          </cell>
          <cell r="Z426">
            <v>156</v>
          </cell>
          <cell r="AA426">
            <v>0.75</v>
          </cell>
        </row>
        <row r="427">
          <cell r="I427">
            <v>538</v>
          </cell>
          <cell r="J427">
            <v>17215.834018400001</v>
          </cell>
          <cell r="P427">
            <v>5</v>
          </cell>
          <cell r="Q427">
            <v>1</v>
          </cell>
          <cell r="R427">
            <v>1</v>
          </cell>
          <cell r="V427">
            <v>1</v>
          </cell>
          <cell r="W427">
            <v>5</v>
          </cell>
          <cell r="Y427">
            <v>1</v>
          </cell>
          <cell r="Z427">
            <v>364</v>
          </cell>
          <cell r="AA427">
            <v>1</v>
          </cell>
        </row>
        <row r="428">
          <cell r="I428">
            <v>539</v>
          </cell>
          <cell r="J428">
            <v>30598.5415178</v>
          </cell>
          <cell r="P428">
            <v>10</v>
          </cell>
          <cell r="Q428">
            <v>1</v>
          </cell>
          <cell r="R428">
            <v>1</v>
          </cell>
          <cell r="V428">
            <v>1</v>
          </cell>
          <cell r="W428">
            <v>5</v>
          </cell>
          <cell r="Y428">
            <v>5</v>
          </cell>
          <cell r="Z428">
            <v>364</v>
          </cell>
          <cell r="AA428">
            <v>1</v>
          </cell>
        </row>
        <row r="429">
          <cell r="I429">
            <v>540</v>
          </cell>
          <cell r="J429">
            <v>14027.889149099999</v>
          </cell>
          <cell r="P429">
            <v>4</v>
          </cell>
          <cell r="Q429">
            <v>1</v>
          </cell>
          <cell r="R429">
            <v>1</v>
          </cell>
          <cell r="V429">
            <v>1</v>
          </cell>
          <cell r="W429">
            <v>5</v>
          </cell>
          <cell r="Y429">
            <v>3</v>
          </cell>
          <cell r="Z429">
            <v>156</v>
          </cell>
          <cell r="AA429">
            <v>1</v>
          </cell>
        </row>
        <row r="430">
          <cell r="I430">
            <v>541</v>
          </cell>
          <cell r="J430">
            <v>27204.925178500001</v>
          </cell>
          <cell r="P430">
            <v>5</v>
          </cell>
          <cell r="Q430">
            <v>1</v>
          </cell>
          <cell r="R430">
            <v>1</v>
          </cell>
          <cell r="V430">
            <v>1</v>
          </cell>
          <cell r="W430">
            <v>5</v>
          </cell>
          <cell r="Y430">
            <v>2</v>
          </cell>
          <cell r="Z430">
            <v>156</v>
          </cell>
          <cell r="AA430">
            <v>1</v>
          </cell>
        </row>
        <row r="431">
          <cell r="I431">
            <v>543</v>
          </cell>
          <cell r="J431">
            <v>31646.770981099999</v>
          </cell>
          <cell r="P431">
            <v>5</v>
          </cell>
          <cell r="Q431">
            <v>1</v>
          </cell>
          <cell r="R431">
            <v>1</v>
          </cell>
          <cell r="V431">
            <v>1</v>
          </cell>
          <cell r="W431">
            <v>1</v>
          </cell>
          <cell r="Y431">
            <v>1</v>
          </cell>
          <cell r="Z431">
            <v>364</v>
          </cell>
          <cell r="AA431">
            <v>1</v>
          </cell>
        </row>
        <row r="432">
          <cell r="I432">
            <v>544</v>
          </cell>
          <cell r="J432">
            <v>28955.117966099999</v>
          </cell>
          <cell r="P432">
            <v>9</v>
          </cell>
          <cell r="Q432">
            <v>1</v>
          </cell>
          <cell r="R432">
            <v>1</v>
          </cell>
          <cell r="V432">
            <v>1</v>
          </cell>
          <cell r="W432">
            <v>5</v>
          </cell>
          <cell r="Y432">
            <v>5</v>
          </cell>
          <cell r="Z432">
            <v>364</v>
          </cell>
          <cell r="AA432">
            <v>1</v>
          </cell>
        </row>
        <row r="433">
          <cell r="I433">
            <v>546</v>
          </cell>
          <cell r="J433">
            <v>29605.975437599998</v>
          </cell>
          <cell r="P433">
            <v>4</v>
          </cell>
          <cell r="Q433">
            <v>1</v>
          </cell>
          <cell r="R433">
            <v>1</v>
          </cell>
          <cell r="V433">
            <v>1</v>
          </cell>
          <cell r="W433">
            <v>5</v>
          </cell>
          <cell r="Y433">
            <v>1</v>
          </cell>
          <cell r="Z433">
            <v>650</v>
          </cell>
          <cell r="AA433">
            <v>1</v>
          </cell>
        </row>
        <row r="434">
          <cell r="I434">
            <v>548</v>
          </cell>
          <cell r="J434">
            <v>28531.0724964</v>
          </cell>
          <cell r="P434">
            <v>7</v>
          </cell>
          <cell r="Q434">
            <v>1</v>
          </cell>
          <cell r="R434">
            <v>1</v>
          </cell>
          <cell r="V434">
            <v>1</v>
          </cell>
          <cell r="W434">
            <v>5</v>
          </cell>
          <cell r="Y434">
            <v>5</v>
          </cell>
          <cell r="Z434">
            <v>364</v>
          </cell>
          <cell r="AA434">
            <v>1</v>
          </cell>
        </row>
        <row r="435">
          <cell r="I435">
            <v>549</v>
          </cell>
          <cell r="J435">
            <v>29467.611839500001</v>
          </cell>
          <cell r="P435">
            <v>9</v>
          </cell>
          <cell r="Q435">
            <v>1</v>
          </cell>
          <cell r="R435">
            <v>1</v>
          </cell>
          <cell r="V435">
            <v>1</v>
          </cell>
          <cell r="W435">
            <v>5</v>
          </cell>
          <cell r="Y435">
            <v>5</v>
          </cell>
          <cell r="Z435">
            <v>364</v>
          </cell>
          <cell r="AA435">
            <v>1</v>
          </cell>
        </row>
        <row r="436">
          <cell r="I436">
            <v>551</v>
          </cell>
          <cell r="J436">
            <v>24273.850862300002</v>
          </cell>
          <cell r="P436">
            <v>4</v>
          </cell>
          <cell r="Q436">
            <v>1</v>
          </cell>
          <cell r="R436">
            <v>1</v>
          </cell>
          <cell r="V436">
            <v>1</v>
          </cell>
          <cell r="W436">
            <v>1</v>
          </cell>
          <cell r="Y436">
            <v>1</v>
          </cell>
          <cell r="Z436">
            <v>364</v>
          </cell>
          <cell r="AA436">
            <v>1</v>
          </cell>
        </row>
        <row r="437">
          <cell r="I437">
            <v>552</v>
          </cell>
          <cell r="J437">
            <v>59791.759357100003</v>
          </cell>
          <cell r="P437">
            <v>9</v>
          </cell>
          <cell r="Q437">
            <v>1</v>
          </cell>
          <cell r="R437">
            <v>1</v>
          </cell>
          <cell r="V437">
            <v>1</v>
          </cell>
          <cell r="W437">
            <v>5</v>
          </cell>
          <cell r="Y437">
            <v>5</v>
          </cell>
          <cell r="Z437">
            <v>156</v>
          </cell>
          <cell r="AA437">
            <v>0.75</v>
          </cell>
        </row>
        <row r="438">
          <cell r="I438">
            <v>553</v>
          </cell>
          <cell r="J438">
            <v>28486.367099300001</v>
          </cell>
          <cell r="P438">
            <v>11</v>
          </cell>
          <cell r="Q438">
            <v>1</v>
          </cell>
          <cell r="R438">
            <v>1</v>
          </cell>
          <cell r="V438">
            <v>1</v>
          </cell>
          <cell r="W438">
            <v>5</v>
          </cell>
          <cell r="Y438">
            <v>5</v>
          </cell>
          <cell r="Z438">
            <v>31.2</v>
          </cell>
          <cell r="AA438">
            <v>1</v>
          </cell>
        </row>
        <row r="439">
          <cell r="I439">
            <v>555</v>
          </cell>
          <cell r="J439">
            <v>15100.809937800001</v>
          </cell>
          <cell r="P439">
            <v>11</v>
          </cell>
          <cell r="Q439">
            <v>1</v>
          </cell>
          <cell r="R439">
            <v>1</v>
          </cell>
          <cell r="V439">
            <v>1</v>
          </cell>
          <cell r="W439">
            <v>5</v>
          </cell>
          <cell r="Y439">
            <v>3</v>
          </cell>
          <cell r="Z439">
            <v>364</v>
          </cell>
          <cell r="AA439">
            <v>1</v>
          </cell>
        </row>
        <row r="440">
          <cell r="I440">
            <v>556</v>
          </cell>
          <cell r="J440">
            <v>21344.701109900001</v>
          </cell>
          <cell r="P440">
            <v>1</v>
          </cell>
          <cell r="Q440">
            <v>1</v>
          </cell>
          <cell r="R440">
            <v>1</v>
          </cell>
          <cell r="V440">
            <v>1</v>
          </cell>
          <cell r="W440">
            <v>5</v>
          </cell>
          <cell r="Y440">
            <v>1</v>
          </cell>
          <cell r="Z440">
            <v>31.2</v>
          </cell>
          <cell r="AA440">
            <v>0.75</v>
          </cell>
        </row>
        <row r="441">
          <cell r="I441">
            <v>557</v>
          </cell>
          <cell r="J441">
            <v>25840.237803700002</v>
          </cell>
          <cell r="P441">
            <v>2</v>
          </cell>
          <cell r="Q441">
            <v>1</v>
          </cell>
          <cell r="R441">
            <v>1</v>
          </cell>
          <cell r="V441">
            <v>1</v>
          </cell>
          <cell r="W441">
            <v>5</v>
          </cell>
          <cell r="Y441">
            <v>1</v>
          </cell>
          <cell r="Z441">
            <v>364</v>
          </cell>
          <cell r="AA441">
            <v>1</v>
          </cell>
        </row>
        <row r="442">
          <cell r="I442">
            <v>558</v>
          </cell>
          <cell r="J442">
            <v>31904.909984999998</v>
          </cell>
          <cell r="P442">
            <v>9</v>
          </cell>
          <cell r="Q442">
            <v>1</v>
          </cell>
          <cell r="R442">
            <v>1</v>
          </cell>
          <cell r="V442">
            <v>1</v>
          </cell>
          <cell r="W442">
            <v>1</v>
          </cell>
          <cell r="Y442">
            <v>1</v>
          </cell>
          <cell r="Z442">
            <v>364</v>
          </cell>
          <cell r="AA442">
            <v>1</v>
          </cell>
        </row>
        <row r="443">
          <cell r="I443">
            <v>560</v>
          </cell>
          <cell r="J443">
            <v>16119.003059500001</v>
          </cell>
          <cell r="P443">
            <v>3</v>
          </cell>
          <cell r="Q443">
            <v>1</v>
          </cell>
          <cell r="R443">
            <v>1</v>
          </cell>
          <cell r="V443">
            <v>1</v>
          </cell>
          <cell r="W443">
            <v>5</v>
          </cell>
          <cell r="Y443">
            <v>5</v>
          </cell>
          <cell r="Z443">
            <v>156</v>
          </cell>
          <cell r="AA443">
            <v>0.75</v>
          </cell>
        </row>
        <row r="444">
          <cell r="I444">
            <v>561</v>
          </cell>
          <cell r="J444">
            <v>26057.3826592</v>
          </cell>
          <cell r="P444">
            <v>9</v>
          </cell>
          <cell r="Q444">
            <v>1</v>
          </cell>
          <cell r="R444">
            <v>1</v>
          </cell>
          <cell r="V444">
            <v>1</v>
          </cell>
          <cell r="W444">
            <v>5</v>
          </cell>
          <cell r="Y444">
            <v>1</v>
          </cell>
          <cell r="Z444">
            <v>364</v>
          </cell>
          <cell r="AA444">
            <v>1</v>
          </cell>
        </row>
        <row r="445">
          <cell r="I445">
            <v>562</v>
          </cell>
          <cell r="J445">
            <v>30185.844012000001</v>
          </cell>
          <cell r="P445">
            <v>1</v>
          </cell>
          <cell r="Q445">
            <v>1</v>
          </cell>
          <cell r="R445">
            <v>1</v>
          </cell>
          <cell r="V445">
            <v>1</v>
          </cell>
          <cell r="W445">
            <v>1</v>
          </cell>
          <cell r="Y445">
            <v>1</v>
          </cell>
          <cell r="Z445">
            <v>156</v>
          </cell>
          <cell r="AA445">
            <v>1</v>
          </cell>
        </row>
        <row r="446">
          <cell r="I446">
            <v>563</v>
          </cell>
          <cell r="J446">
            <v>19531.279560800001</v>
          </cell>
          <cell r="P446">
            <v>5</v>
          </cell>
          <cell r="Q446">
            <v>1</v>
          </cell>
          <cell r="R446">
            <v>1</v>
          </cell>
          <cell r="V446">
            <v>1</v>
          </cell>
          <cell r="W446">
            <v>1</v>
          </cell>
          <cell r="Y446">
            <v>1</v>
          </cell>
          <cell r="Z446">
            <v>364</v>
          </cell>
          <cell r="AA446">
            <v>0.75</v>
          </cell>
        </row>
        <row r="447">
          <cell r="I447">
            <v>564</v>
          </cell>
          <cell r="J447">
            <v>24261.8102616</v>
          </cell>
          <cell r="P447">
            <v>7</v>
          </cell>
          <cell r="Q447">
            <v>1</v>
          </cell>
          <cell r="R447">
            <v>1</v>
          </cell>
          <cell r="V447">
            <v>1</v>
          </cell>
          <cell r="W447">
            <v>1</v>
          </cell>
          <cell r="Y447">
            <v>1</v>
          </cell>
          <cell r="Z447">
            <v>156</v>
          </cell>
          <cell r="AA447">
            <v>1</v>
          </cell>
        </row>
        <row r="448">
          <cell r="I448">
            <v>565</v>
          </cell>
          <cell r="J448">
            <v>22054.8795503</v>
          </cell>
          <cell r="P448">
            <v>1</v>
          </cell>
          <cell r="Q448">
            <v>1</v>
          </cell>
          <cell r="R448">
            <v>1</v>
          </cell>
          <cell r="V448">
            <v>1</v>
          </cell>
          <cell r="W448">
            <v>1</v>
          </cell>
          <cell r="Y448">
            <v>1</v>
          </cell>
          <cell r="Z448">
            <v>156</v>
          </cell>
          <cell r="AA448">
            <v>0.75</v>
          </cell>
        </row>
        <row r="449">
          <cell r="I449">
            <v>566</v>
          </cell>
          <cell r="J449">
            <v>35121.750343899999</v>
          </cell>
          <cell r="P449">
            <v>1</v>
          </cell>
          <cell r="Q449">
            <v>1</v>
          </cell>
          <cell r="R449">
            <v>1</v>
          </cell>
          <cell r="V449">
            <v>1</v>
          </cell>
          <cell r="W449">
            <v>5</v>
          </cell>
          <cell r="Y449">
            <v>5</v>
          </cell>
          <cell r="Z449">
            <v>156</v>
          </cell>
          <cell r="AA449">
            <v>1</v>
          </cell>
        </row>
        <row r="450">
          <cell r="I450">
            <v>569</v>
          </cell>
          <cell r="J450">
            <v>35808.824156499999</v>
          </cell>
          <cell r="P450">
            <v>5</v>
          </cell>
          <cell r="Q450">
            <v>1</v>
          </cell>
          <cell r="R450">
            <v>1</v>
          </cell>
          <cell r="V450">
            <v>1</v>
          </cell>
          <cell r="W450">
            <v>1</v>
          </cell>
          <cell r="Y450">
            <v>1</v>
          </cell>
          <cell r="Z450">
            <v>156</v>
          </cell>
          <cell r="AA450">
            <v>1</v>
          </cell>
        </row>
        <row r="451">
          <cell r="I451">
            <v>570</v>
          </cell>
          <cell r="J451">
            <v>22807.338338599999</v>
          </cell>
          <cell r="P451">
            <v>9</v>
          </cell>
          <cell r="Q451">
            <v>1</v>
          </cell>
          <cell r="R451">
            <v>1</v>
          </cell>
          <cell r="V451">
            <v>1</v>
          </cell>
          <cell r="W451">
            <v>5</v>
          </cell>
          <cell r="Y451">
            <v>5</v>
          </cell>
          <cell r="Z451">
            <v>156</v>
          </cell>
          <cell r="AA451">
            <v>0.75</v>
          </cell>
        </row>
        <row r="452">
          <cell r="I452">
            <v>571</v>
          </cell>
          <cell r="J452">
            <v>27830.083807700001</v>
          </cell>
          <cell r="P452">
            <v>2</v>
          </cell>
          <cell r="Q452">
            <v>1</v>
          </cell>
          <cell r="R452">
            <v>1</v>
          </cell>
          <cell r="V452">
            <v>1</v>
          </cell>
          <cell r="W452">
            <v>5</v>
          </cell>
          <cell r="Y452">
            <v>2</v>
          </cell>
          <cell r="Z452">
            <v>364</v>
          </cell>
          <cell r="AA452">
            <v>0.75</v>
          </cell>
        </row>
        <row r="453">
          <cell r="I453">
            <v>572</v>
          </cell>
          <cell r="J453">
            <v>34281.694646600001</v>
          </cell>
          <cell r="P453">
            <v>2</v>
          </cell>
          <cell r="Q453">
            <v>1</v>
          </cell>
          <cell r="R453">
            <v>1</v>
          </cell>
          <cell r="V453">
            <v>1</v>
          </cell>
          <cell r="W453">
            <v>5</v>
          </cell>
          <cell r="Y453">
            <v>1</v>
          </cell>
          <cell r="Z453">
            <v>364</v>
          </cell>
          <cell r="AA453">
            <v>1</v>
          </cell>
        </row>
        <row r="454">
          <cell r="I454">
            <v>573</v>
          </cell>
          <cell r="J454">
            <v>25677.965246700001</v>
          </cell>
          <cell r="P454">
            <v>7</v>
          </cell>
          <cell r="Q454">
            <v>1</v>
          </cell>
          <cell r="R454">
            <v>1</v>
          </cell>
          <cell r="V454">
            <v>1</v>
          </cell>
          <cell r="W454">
            <v>5</v>
          </cell>
          <cell r="Y454">
            <v>1</v>
          </cell>
          <cell r="Z454">
            <v>364</v>
          </cell>
          <cell r="AA454">
            <v>1</v>
          </cell>
        </row>
        <row r="455">
          <cell r="I455">
            <v>575</v>
          </cell>
          <cell r="J455">
            <v>48242.751844600003</v>
          </cell>
          <cell r="P455">
            <v>3</v>
          </cell>
          <cell r="Q455">
            <v>1</v>
          </cell>
          <cell r="R455">
            <v>1</v>
          </cell>
          <cell r="V455">
            <v>1</v>
          </cell>
          <cell r="W455">
            <v>5</v>
          </cell>
          <cell r="Y455">
            <v>1</v>
          </cell>
          <cell r="Z455">
            <v>650</v>
          </cell>
          <cell r="AA455">
            <v>1</v>
          </cell>
        </row>
        <row r="456">
          <cell r="I456">
            <v>576</v>
          </cell>
          <cell r="J456">
            <v>22132.6167766</v>
          </cell>
          <cell r="P456">
            <v>8</v>
          </cell>
          <cell r="Q456">
            <v>1</v>
          </cell>
          <cell r="R456">
            <v>1</v>
          </cell>
          <cell r="V456">
            <v>1</v>
          </cell>
          <cell r="W456">
            <v>1</v>
          </cell>
          <cell r="Y456">
            <v>1</v>
          </cell>
          <cell r="Z456">
            <v>1014</v>
          </cell>
          <cell r="AA456">
            <v>1</v>
          </cell>
        </row>
        <row r="457">
          <cell r="I457">
            <v>577</v>
          </cell>
          <cell r="J457">
            <v>35537.6325879</v>
          </cell>
          <cell r="P457">
            <v>1</v>
          </cell>
          <cell r="Q457">
            <v>1</v>
          </cell>
          <cell r="R457">
            <v>1</v>
          </cell>
          <cell r="V457">
            <v>1</v>
          </cell>
          <cell r="W457">
            <v>5</v>
          </cell>
          <cell r="Y457">
            <v>1</v>
          </cell>
          <cell r="Z457">
            <v>31.2</v>
          </cell>
          <cell r="AA457">
            <v>1</v>
          </cell>
        </row>
        <row r="458">
          <cell r="I458">
            <v>578</v>
          </cell>
          <cell r="J458">
            <v>22742.4361599</v>
          </cell>
          <cell r="P458">
            <v>10</v>
          </cell>
          <cell r="Q458">
            <v>1</v>
          </cell>
          <cell r="R458">
            <v>1</v>
          </cell>
          <cell r="V458">
            <v>1</v>
          </cell>
          <cell r="W458">
            <v>5</v>
          </cell>
          <cell r="Y458">
            <v>1</v>
          </cell>
          <cell r="Z458">
            <v>364</v>
          </cell>
          <cell r="AA458">
            <v>1</v>
          </cell>
        </row>
        <row r="459">
          <cell r="I459">
            <v>579</v>
          </cell>
          <cell r="J459">
            <v>20897.159307900001</v>
          </cell>
          <cell r="P459">
            <v>6</v>
          </cell>
          <cell r="Q459">
            <v>1</v>
          </cell>
          <cell r="R459">
            <v>1</v>
          </cell>
          <cell r="V459">
            <v>1</v>
          </cell>
          <cell r="W459">
            <v>5</v>
          </cell>
          <cell r="Y459">
            <v>5</v>
          </cell>
          <cell r="Z459">
            <v>364</v>
          </cell>
          <cell r="AA459">
            <v>0.75</v>
          </cell>
        </row>
        <row r="460">
          <cell r="I460">
            <v>580</v>
          </cell>
          <cell r="J460">
            <v>34415.717740599997</v>
          </cell>
          <cell r="P460">
            <v>5</v>
          </cell>
          <cell r="Q460">
            <v>1</v>
          </cell>
          <cell r="R460">
            <v>1</v>
          </cell>
          <cell r="V460">
            <v>1</v>
          </cell>
          <cell r="W460">
            <v>5</v>
          </cell>
          <cell r="Y460">
            <v>5</v>
          </cell>
          <cell r="Z460">
            <v>156</v>
          </cell>
          <cell r="AA460">
            <v>1</v>
          </cell>
        </row>
        <row r="461">
          <cell r="I461">
            <v>582</v>
          </cell>
          <cell r="J461">
            <v>30199.035483600001</v>
          </cell>
          <cell r="P461">
            <v>2</v>
          </cell>
          <cell r="Q461">
            <v>1</v>
          </cell>
          <cell r="R461">
            <v>1</v>
          </cell>
          <cell r="V461">
            <v>1</v>
          </cell>
          <cell r="W461">
            <v>1</v>
          </cell>
          <cell r="Y461">
            <v>1</v>
          </cell>
          <cell r="Z461">
            <v>31.2</v>
          </cell>
          <cell r="AA461">
            <v>1</v>
          </cell>
        </row>
        <row r="462">
          <cell r="I462">
            <v>583</v>
          </cell>
          <cell r="J462">
            <v>33889.434782700002</v>
          </cell>
          <cell r="P462">
            <v>4</v>
          </cell>
          <cell r="Q462">
            <v>1</v>
          </cell>
          <cell r="R462">
            <v>1</v>
          </cell>
          <cell r="V462">
            <v>1</v>
          </cell>
          <cell r="W462">
            <v>1</v>
          </cell>
          <cell r="Y462">
            <v>1</v>
          </cell>
          <cell r="Z462">
            <v>156</v>
          </cell>
          <cell r="AA462">
            <v>1</v>
          </cell>
        </row>
        <row r="463">
          <cell r="I463">
            <v>584</v>
          </cell>
          <cell r="J463">
            <v>23269.251043</v>
          </cell>
          <cell r="P463">
            <v>3</v>
          </cell>
          <cell r="Q463">
            <v>1</v>
          </cell>
          <cell r="R463">
            <v>1</v>
          </cell>
          <cell r="V463">
            <v>1</v>
          </cell>
          <cell r="W463">
            <v>1</v>
          </cell>
          <cell r="Y463">
            <v>1</v>
          </cell>
          <cell r="Z463">
            <v>650</v>
          </cell>
          <cell r="AA463">
            <v>1</v>
          </cell>
        </row>
        <row r="464">
          <cell r="I464">
            <v>585</v>
          </cell>
          <cell r="J464">
            <v>22333.560845799999</v>
          </cell>
          <cell r="P464">
            <v>3</v>
          </cell>
          <cell r="Q464">
            <v>1</v>
          </cell>
          <cell r="R464">
            <v>1</v>
          </cell>
          <cell r="V464">
            <v>1</v>
          </cell>
          <cell r="W464">
            <v>5</v>
          </cell>
          <cell r="Y464">
            <v>1</v>
          </cell>
          <cell r="Z464">
            <v>156</v>
          </cell>
          <cell r="AA464">
            <v>1</v>
          </cell>
        </row>
        <row r="465">
          <cell r="I465">
            <v>586</v>
          </cell>
          <cell r="J465">
            <v>27015.628564800001</v>
          </cell>
          <cell r="P465">
            <v>3</v>
          </cell>
          <cell r="Q465">
            <v>1</v>
          </cell>
          <cell r="R465">
            <v>1</v>
          </cell>
          <cell r="V465">
            <v>1</v>
          </cell>
          <cell r="W465">
            <v>5</v>
          </cell>
          <cell r="Y465">
            <v>1</v>
          </cell>
          <cell r="Z465">
            <v>650</v>
          </cell>
          <cell r="AA465">
            <v>1</v>
          </cell>
        </row>
        <row r="466">
          <cell r="I466">
            <v>587</v>
          </cell>
          <cell r="J466">
            <v>24902.138019099999</v>
          </cell>
          <cell r="P466">
            <v>8</v>
          </cell>
          <cell r="Q466">
            <v>1</v>
          </cell>
          <cell r="R466">
            <v>1</v>
          </cell>
          <cell r="V466">
            <v>1</v>
          </cell>
          <cell r="W466">
            <v>5</v>
          </cell>
          <cell r="Y466">
            <v>1</v>
          </cell>
          <cell r="Z466">
            <v>156</v>
          </cell>
          <cell r="AA466">
            <v>1</v>
          </cell>
        </row>
        <row r="467">
          <cell r="I467">
            <v>588</v>
          </cell>
          <cell r="J467">
            <v>24311.475678899998</v>
          </cell>
          <cell r="P467">
            <v>5</v>
          </cell>
          <cell r="Q467">
            <v>1</v>
          </cell>
          <cell r="R467">
            <v>1</v>
          </cell>
          <cell r="V467">
            <v>1</v>
          </cell>
          <cell r="W467">
            <v>5</v>
          </cell>
          <cell r="Y467">
            <v>1</v>
          </cell>
          <cell r="Z467">
            <v>364</v>
          </cell>
          <cell r="AA467">
            <v>1</v>
          </cell>
        </row>
        <row r="468">
          <cell r="I468">
            <v>589</v>
          </cell>
          <cell r="J468">
            <v>22464.6060282</v>
          </cell>
          <cell r="P468">
            <v>1</v>
          </cell>
          <cell r="Q468">
            <v>1</v>
          </cell>
          <cell r="R468">
            <v>1</v>
          </cell>
          <cell r="V468">
            <v>1</v>
          </cell>
          <cell r="W468">
            <v>5</v>
          </cell>
          <cell r="Y468">
            <v>1</v>
          </cell>
          <cell r="Z468">
            <v>650</v>
          </cell>
          <cell r="AA468">
            <v>0.75</v>
          </cell>
        </row>
        <row r="469">
          <cell r="I469">
            <v>590</v>
          </cell>
          <cell r="J469">
            <v>13303.094469</v>
          </cell>
          <cell r="P469">
            <v>10</v>
          </cell>
          <cell r="Q469">
            <v>1</v>
          </cell>
          <cell r="R469">
            <v>1</v>
          </cell>
          <cell r="V469">
            <v>1</v>
          </cell>
          <cell r="W469">
            <v>5</v>
          </cell>
          <cell r="Y469">
            <v>3</v>
          </cell>
          <cell r="Z469">
            <v>156</v>
          </cell>
          <cell r="AA469">
            <v>1</v>
          </cell>
        </row>
        <row r="470">
          <cell r="I470">
            <v>591</v>
          </cell>
          <cell r="J470">
            <v>31001.205331900001</v>
          </cell>
          <cell r="P470">
            <v>8</v>
          </cell>
          <cell r="Q470">
            <v>1</v>
          </cell>
          <cell r="R470">
            <v>1</v>
          </cell>
          <cell r="V470">
            <v>1</v>
          </cell>
          <cell r="W470">
            <v>5</v>
          </cell>
          <cell r="Y470">
            <v>5</v>
          </cell>
          <cell r="Z470">
            <v>364</v>
          </cell>
          <cell r="AA470">
            <v>1</v>
          </cell>
        </row>
        <row r="471">
          <cell r="I471">
            <v>592</v>
          </cell>
          <cell r="J471">
            <v>25355.7065711</v>
          </cell>
          <cell r="P471">
            <v>4</v>
          </cell>
          <cell r="Q471">
            <v>1</v>
          </cell>
          <cell r="R471">
            <v>1</v>
          </cell>
          <cell r="V471">
            <v>1</v>
          </cell>
          <cell r="W471">
            <v>5</v>
          </cell>
          <cell r="Y471">
            <v>3</v>
          </cell>
          <cell r="Z471">
            <v>364</v>
          </cell>
          <cell r="AA471">
            <v>1</v>
          </cell>
        </row>
        <row r="472">
          <cell r="I472">
            <v>594</v>
          </cell>
          <cell r="J472">
            <v>29553.203062100001</v>
          </cell>
          <cell r="P472">
            <v>2</v>
          </cell>
          <cell r="Q472">
            <v>1</v>
          </cell>
          <cell r="R472">
            <v>1</v>
          </cell>
          <cell r="V472">
            <v>1</v>
          </cell>
          <cell r="W472">
            <v>1</v>
          </cell>
          <cell r="Y472">
            <v>1</v>
          </cell>
          <cell r="Z472">
            <v>156</v>
          </cell>
          <cell r="AA472">
            <v>1</v>
          </cell>
        </row>
        <row r="473">
          <cell r="I473">
            <v>595</v>
          </cell>
          <cell r="J473">
            <v>33225.585948599997</v>
          </cell>
          <cell r="P473">
            <v>3</v>
          </cell>
          <cell r="Q473">
            <v>1</v>
          </cell>
          <cell r="R473">
            <v>1</v>
          </cell>
          <cell r="V473">
            <v>1</v>
          </cell>
          <cell r="W473">
            <v>1</v>
          </cell>
          <cell r="Y473">
            <v>1</v>
          </cell>
          <cell r="Z473">
            <v>364</v>
          </cell>
          <cell r="AA473">
            <v>0.75</v>
          </cell>
        </row>
        <row r="474">
          <cell r="I474">
            <v>596</v>
          </cell>
          <cell r="J474">
            <v>31904.909984999998</v>
          </cell>
          <cell r="P474">
            <v>1</v>
          </cell>
          <cell r="Q474">
            <v>1</v>
          </cell>
          <cell r="R474">
            <v>1</v>
          </cell>
          <cell r="V474">
            <v>1</v>
          </cell>
          <cell r="W474">
            <v>1</v>
          </cell>
          <cell r="Y474">
            <v>1</v>
          </cell>
          <cell r="Z474">
            <v>364</v>
          </cell>
          <cell r="AA474">
            <v>1</v>
          </cell>
        </row>
        <row r="475">
          <cell r="I475">
            <v>597</v>
          </cell>
          <cell r="J475">
            <v>6159.1240791999999</v>
          </cell>
          <cell r="P475">
            <v>1</v>
          </cell>
          <cell r="Q475">
            <v>1</v>
          </cell>
          <cell r="R475">
            <v>1</v>
          </cell>
          <cell r="V475">
            <v>1</v>
          </cell>
          <cell r="W475">
            <v>5</v>
          </cell>
          <cell r="Y475">
            <v>5</v>
          </cell>
          <cell r="Z475">
            <v>156</v>
          </cell>
          <cell r="AA475">
            <v>0.75</v>
          </cell>
        </row>
        <row r="476">
          <cell r="I476">
            <v>598</v>
          </cell>
          <cell r="J476">
            <v>26211.096204199999</v>
          </cell>
          <cell r="P476">
            <v>1</v>
          </cell>
          <cell r="Q476">
            <v>1</v>
          </cell>
          <cell r="R476">
            <v>1</v>
          </cell>
          <cell r="V476">
            <v>1</v>
          </cell>
          <cell r="W476">
            <v>5</v>
          </cell>
          <cell r="Y476">
            <v>1</v>
          </cell>
          <cell r="Z476">
            <v>156</v>
          </cell>
          <cell r="AA476">
            <v>1</v>
          </cell>
        </row>
        <row r="477">
          <cell r="I477">
            <v>600</v>
          </cell>
          <cell r="J477">
            <v>4124.3213489999998</v>
          </cell>
          <cell r="P477">
            <v>7</v>
          </cell>
          <cell r="Q477">
            <v>1</v>
          </cell>
          <cell r="R477">
            <v>1</v>
          </cell>
          <cell r="V477">
            <v>1</v>
          </cell>
          <cell r="W477">
            <v>5</v>
          </cell>
          <cell r="Y477">
            <v>5</v>
          </cell>
          <cell r="Z477">
            <v>156</v>
          </cell>
          <cell r="AA477">
            <v>1</v>
          </cell>
        </row>
        <row r="478">
          <cell r="I478">
            <v>601</v>
          </cell>
          <cell r="J478">
            <v>23051.657221099998</v>
          </cell>
          <cell r="P478">
            <v>5</v>
          </cell>
          <cell r="Q478">
            <v>1</v>
          </cell>
          <cell r="R478">
            <v>1</v>
          </cell>
          <cell r="V478">
            <v>1</v>
          </cell>
          <cell r="W478">
            <v>5</v>
          </cell>
          <cell r="Y478">
            <v>5</v>
          </cell>
          <cell r="Z478">
            <v>364</v>
          </cell>
          <cell r="AA478">
            <v>1</v>
          </cell>
        </row>
        <row r="479">
          <cell r="I479">
            <v>602</v>
          </cell>
          <cell r="J479">
            <v>29678.9003519</v>
          </cell>
          <cell r="P479">
            <v>7</v>
          </cell>
          <cell r="Q479">
            <v>1</v>
          </cell>
          <cell r="R479">
            <v>1</v>
          </cell>
          <cell r="V479">
            <v>1</v>
          </cell>
          <cell r="W479">
            <v>5</v>
          </cell>
          <cell r="Y479">
            <v>1</v>
          </cell>
          <cell r="Z479">
            <v>1014</v>
          </cell>
          <cell r="AA479">
            <v>1</v>
          </cell>
        </row>
        <row r="480">
          <cell r="I480">
            <v>606</v>
          </cell>
          <cell r="J480">
            <v>43872.593160299999</v>
          </cell>
          <cell r="P480">
            <v>9</v>
          </cell>
          <cell r="Q480">
            <v>1</v>
          </cell>
          <cell r="R480">
            <v>1</v>
          </cell>
          <cell r="V480">
            <v>1</v>
          </cell>
          <cell r="W480">
            <v>1</v>
          </cell>
          <cell r="Y480">
            <v>1</v>
          </cell>
          <cell r="Z480">
            <v>364</v>
          </cell>
          <cell r="AA480">
            <v>1</v>
          </cell>
        </row>
        <row r="481">
          <cell r="I481">
            <v>607</v>
          </cell>
          <cell r="J481">
            <v>31305.561627899999</v>
          </cell>
          <cell r="P481">
            <v>3</v>
          </cell>
          <cell r="Q481">
            <v>1</v>
          </cell>
          <cell r="R481">
            <v>1</v>
          </cell>
          <cell r="V481">
            <v>1</v>
          </cell>
          <cell r="W481">
            <v>5</v>
          </cell>
          <cell r="Y481">
            <v>1</v>
          </cell>
          <cell r="Z481">
            <v>364</v>
          </cell>
          <cell r="AA481">
            <v>1</v>
          </cell>
        </row>
        <row r="482">
          <cell r="I482">
            <v>608</v>
          </cell>
          <cell r="J482">
            <v>35421.192393899997</v>
          </cell>
          <cell r="P482">
            <v>4</v>
          </cell>
          <cell r="Q482">
            <v>1</v>
          </cell>
          <cell r="R482">
            <v>1</v>
          </cell>
          <cell r="V482">
            <v>0</v>
          </cell>
          <cell r="W482">
            <v>99</v>
          </cell>
          <cell r="Y482">
            <v>5</v>
          </cell>
          <cell r="Z482">
            <v>31.2</v>
          </cell>
          <cell r="AA482">
            <v>0</v>
          </cell>
        </row>
        <row r="483">
          <cell r="I483">
            <v>609</v>
          </cell>
          <cell r="J483">
            <v>30293.0647728</v>
          </cell>
          <cell r="P483">
            <v>10</v>
          </cell>
          <cell r="Q483">
            <v>1</v>
          </cell>
          <cell r="R483">
            <v>1</v>
          </cell>
          <cell r="V483">
            <v>1</v>
          </cell>
          <cell r="W483">
            <v>5</v>
          </cell>
          <cell r="Y483">
            <v>1</v>
          </cell>
          <cell r="Z483">
            <v>364</v>
          </cell>
          <cell r="AA483">
            <v>1</v>
          </cell>
        </row>
        <row r="484">
          <cell r="I484">
            <v>610</v>
          </cell>
          <cell r="J484">
            <v>34572.066300400002</v>
          </cell>
          <cell r="P484">
            <v>6</v>
          </cell>
          <cell r="Q484">
            <v>1</v>
          </cell>
          <cell r="R484">
            <v>1</v>
          </cell>
          <cell r="V484">
            <v>1</v>
          </cell>
          <cell r="W484">
            <v>5</v>
          </cell>
          <cell r="Y484">
            <v>5</v>
          </cell>
          <cell r="Z484">
            <v>364</v>
          </cell>
          <cell r="AA484">
            <v>1</v>
          </cell>
        </row>
        <row r="485">
          <cell r="I485">
            <v>611</v>
          </cell>
          <cell r="J485">
            <v>30598.5415178</v>
          </cell>
          <cell r="P485">
            <v>7</v>
          </cell>
          <cell r="Q485">
            <v>1</v>
          </cell>
          <cell r="R485">
            <v>1</v>
          </cell>
          <cell r="V485">
            <v>1</v>
          </cell>
          <cell r="W485">
            <v>5</v>
          </cell>
          <cell r="Y485">
            <v>1</v>
          </cell>
          <cell r="Z485">
            <v>156</v>
          </cell>
          <cell r="AA485">
            <v>1</v>
          </cell>
        </row>
        <row r="486">
          <cell r="I486">
            <v>612</v>
          </cell>
          <cell r="J486">
            <v>19621.297400700001</v>
          </cell>
          <cell r="P486">
            <v>2</v>
          </cell>
          <cell r="Q486">
            <v>1</v>
          </cell>
          <cell r="R486">
            <v>1</v>
          </cell>
          <cell r="V486">
            <v>1</v>
          </cell>
          <cell r="W486">
            <v>5</v>
          </cell>
          <cell r="Y486">
            <v>1</v>
          </cell>
          <cell r="Z486">
            <v>650</v>
          </cell>
          <cell r="AA486">
            <v>1</v>
          </cell>
        </row>
        <row r="487">
          <cell r="I487">
            <v>613</v>
          </cell>
          <cell r="J487">
            <v>24945.732939099998</v>
          </cell>
          <cell r="P487">
            <v>4</v>
          </cell>
          <cell r="Q487">
            <v>1</v>
          </cell>
          <cell r="R487">
            <v>1</v>
          </cell>
          <cell r="V487">
            <v>1</v>
          </cell>
          <cell r="W487">
            <v>1</v>
          </cell>
          <cell r="Y487">
            <v>1</v>
          </cell>
          <cell r="Z487">
            <v>364</v>
          </cell>
          <cell r="AA487">
            <v>1</v>
          </cell>
        </row>
        <row r="488">
          <cell r="I488">
            <v>616</v>
          </cell>
          <cell r="J488">
            <v>5288.4127979000004</v>
          </cell>
          <cell r="P488">
            <v>3</v>
          </cell>
          <cell r="Q488">
            <v>1</v>
          </cell>
          <cell r="R488">
            <v>1</v>
          </cell>
          <cell r="V488">
            <v>0</v>
          </cell>
          <cell r="W488">
            <v>99</v>
          </cell>
          <cell r="Y488">
            <v>1</v>
          </cell>
          <cell r="Z488">
            <v>364</v>
          </cell>
          <cell r="AA488">
            <v>0</v>
          </cell>
        </row>
        <row r="489">
          <cell r="I489">
            <v>617</v>
          </cell>
          <cell r="J489">
            <v>51385.169098300001</v>
          </cell>
          <cell r="P489">
            <v>2</v>
          </cell>
          <cell r="Q489">
            <v>1</v>
          </cell>
          <cell r="R489">
            <v>1</v>
          </cell>
          <cell r="V489">
            <v>0</v>
          </cell>
          <cell r="W489">
            <v>99</v>
          </cell>
          <cell r="Y489">
            <v>95</v>
          </cell>
          <cell r="Z489">
            <v>31.2</v>
          </cell>
          <cell r="AA489">
            <v>0</v>
          </cell>
        </row>
        <row r="490">
          <cell r="I490">
            <v>618</v>
          </cell>
          <cell r="J490">
            <v>34201.303019600004</v>
          </cell>
          <cell r="P490">
            <v>9</v>
          </cell>
          <cell r="Q490">
            <v>1</v>
          </cell>
          <cell r="R490">
            <v>1</v>
          </cell>
          <cell r="V490">
            <v>1</v>
          </cell>
          <cell r="W490">
            <v>5</v>
          </cell>
          <cell r="Y490">
            <v>1</v>
          </cell>
          <cell r="Z490">
            <v>156</v>
          </cell>
          <cell r="AA490">
            <v>1</v>
          </cell>
        </row>
        <row r="491">
          <cell r="I491">
            <v>619</v>
          </cell>
          <cell r="J491">
            <v>27015.628564800001</v>
          </cell>
          <cell r="P491">
            <v>1</v>
          </cell>
          <cell r="Q491">
            <v>1</v>
          </cell>
          <cell r="R491">
            <v>1</v>
          </cell>
          <cell r="V491">
            <v>1</v>
          </cell>
          <cell r="W491">
            <v>5</v>
          </cell>
          <cell r="Y491">
            <v>1</v>
          </cell>
          <cell r="Z491">
            <v>650</v>
          </cell>
          <cell r="AA491">
            <v>1</v>
          </cell>
        </row>
        <row r="492">
          <cell r="I492">
            <v>620</v>
          </cell>
          <cell r="J492">
            <v>13299.2939687</v>
          </cell>
          <cell r="P492">
            <v>1</v>
          </cell>
          <cell r="Q492">
            <v>1</v>
          </cell>
          <cell r="R492">
            <v>1</v>
          </cell>
          <cell r="V492">
            <v>1</v>
          </cell>
          <cell r="W492">
            <v>5</v>
          </cell>
          <cell r="Y492">
            <v>1</v>
          </cell>
          <cell r="Z492">
            <v>1014</v>
          </cell>
          <cell r="AA492">
            <v>1</v>
          </cell>
        </row>
        <row r="493">
          <cell r="I493">
            <v>621</v>
          </cell>
          <cell r="J493">
            <v>27465.193036199998</v>
          </cell>
          <cell r="P493">
            <v>4</v>
          </cell>
          <cell r="Q493">
            <v>1</v>
          </cell>
          <cell r="R493">
            <v>1</v>
          </cell>
          <cell r="V493">
            <v>1</v>
          </cell>
          <cell r="W493">
            <v>5</v>
          </cell>
          <cell r="Y493">
            <v>1</v>
          </cell>
          <cell r="Z493">
            <v>156</v>
          </cell>
          <cell r="AA493">
            <v>0.75</v>
          </cell>
        </row>
        <row r="494">
          <cell r="I494">
            <v>622</v>
          </cell>
          <cell r="J494">
            <v>29556.513797600001</v>
          </cell>
          <cell r="P494">
            <v>5</v>
          </cell>
          <cell r="Q494">
            <v>1</v>
          </cell>
          <cell r="R494">
            <v>1</v>
          </cell>
          <cell r="V494">
            <v>1</v>
          </cell>
          <cell r="W494">
            <v>5</v>
          </cell>
          <cell r="Y494">
            <v>3</v>
          </cell>
          <cell r="Z494">
            <v>156</v>
          </cell>
          <cell r="AA494">
            <v>1</v>
          </cell>
        </row>
        <row r="495">
          <cell r="I495">
            <v>623</v>
          </cell>
          <cell r="J495">
            <v>29637.1076201</v>
          </cell>
          <cell r="P495">
            <v>1</v>
          </cell>
          <cell r="Q495">
            <v>1</v>
          </cell>
          <cell r="R495">
            <v>1</v>
          </cell>
          <cell r="V495">
            <v>1</v>
          </cell>
          <cell r="W495">
            <v>5</v>
          </cell>
          <cell r="Y495">
            <v>1</v>
          </cell>
          <cell r="Z495">
            <v>156</v>
          </cell>
          <cell r="AA495">
            <v>1</v>
          </cell>
        </row>
        <row r="496">
          <cell r="I496">
            <v>624</v>
          </cell>
          <cell r="J496">
            <v>28054.601121799999</v>
          </cell>
          <cell r="P496">
            <v>5</v>
          </cell>
          <cell r="Q496">
            <v>1</v>
          </cell>
          <cell r="R496">
            <v>1</v>
          </cell>
          <cell r="V496">
            <v>1</v>
          </cell>
          <cell r="W496">
            <v>5</v>
          </cell>
          <cell r="Y496">
            <v>5</v>
          </cell>
          <cell r="Z496">
            <v>1014</v>
          </cell>
          <cell r="AA496">
            <v>1</v>
          </cell>
        </row>
        <row r="497">
          <cell r="I497">
            <v>625</v>
          </cell>
          <cell r="J497">
            <v>22742.4361599</v>
          </cell>
          <cell r="P497">
            <v>7</v>
          </cell>
          <cell r="Q497">
            <v>1</v>
          </cell>
          <cell r="R497">
            <v>1</v>
          </cell>
          <cell r="V497">
            <v>1</v>
          </cell>
          <cell r="W497">
            <v>5</v>
          </cell>
          <cell r="Y497">
            <v>5</v>
          </cell>
          <cell r="Z497">
            <v>364</v>
          </cell>
          <cell r="AA497">
            <v>1</v>
          </cell>
        </row>
        <row r="498">
          <cell r="I498">
            <v>626</v>
          </cell>
          <cell r="J498">
            <v>27042.033588800001</v>
          </cell>
          <cell r="P498">
            <v>9</v>
          </cell>
          <cell r="Q498">
            <v>1</v>
          </cell>
          <cell r="R498">
            <v>1</v>
          </cell>
          <cell r="V498">
            <v>1</v>
          </cell>
          <cell r="W498">
            <v>5</v>
          </cell>
          <cell r="Y498">
            <v>1</v>
          </cell>
          <cell r="Z498">
            <v>364</v>
          </cell>
          <cell r="AA498">
            <v>1</v>
          </cell>
        </row>
        <row r="499">
          <cell r="I499">
            <v>627</v>
          </cell>
          <cell r="J499">
            <v>30484.816158500002</v>
          </cell>
          <cell r="P499">
            <v>6</v>
          </cell>
          <cell r="Q499">
            <v>1</v>
          </cell>
          <cell r="R499">
            <v>1</v>
          </cell>
          <cell r="V499">
            <v>0</v>
          </cell>
          <cell r="W499">
            <v>99</v>
          </cell>
          <cell r="Y499">
            <v>5</v>
          </cell>
          <cell r="Z499">
            <v>364</v>
          </cell>
          <cell r="AA499">
            <v>0</v>
          </cell>
        </row>
        <row r="500">
          <cell r="I500">
            <v>628</v>
          </cell>
          <cell r="J500">
            <v>30842.501128299999</v>
          </cell>
          <cell r="P500">
            <v>1</v>
          </cell>
          <cell r="Q500">
            <v>1</v>
          </cell>
          <cell r="R500">
            <v>1</v>
          </cell>
          <cell r="V500">
            <v>1</v>
          </cell>
          <cell r="W500">
            <v>1</v>
          </cell>
          <cell r="Y500">
            <v>1</v>
          </cell>
          <cell r="Z500">
            <v>364</v>
          </cell>
          <cell r="AA500">
            <v>1</v>
          </cell>
        </row>
        <row r="501">
          <cell r="I501">
            <v>629</v>
          </cell>
          <cell r="J501">
            <v>36926.192730700001</v>
          </cell>
          <cell r="P501">
            <v>8</v>
          </cell>
          <cell r="Q501">
            <v>1</v>
          </cell>
          <cell r="R501">
            <v>1</v>
          </cell>
          <cell r="V501">
            <v>1</v>
          </cell>
          <cell r="W501">
            <v>1</v>
          </cell>
          <cell r="Y501">
            <v>1</v>
          </cell>
          <cell r="Z501">
            <v>156</v>
          </cell>
          <cell r="AA501">
            <v>1</v>
          </cell>
        </row>
        <row r="502">
          <cell r="I502">
            <v>632</v>
          </cell>
          <cell r="J502">
            <v>22385.237865499999</v>
          </cell>
          <cell r="P502">
            <v>6</v>
          </cell>
          <cell r="Q502">
            <v>1</v>
          </cell>
          <cell r="R502">
            <v>1</v>
          </cell>
          <cell r="V502">
            <v>1</v>
          </cell>
          <cell r="W502">
            <v>5</v>
          </cell>
          <cell r="Y502">
            <v>7</v>
          </cell>
          <cell r="Z502">
            <v>364</v>
          </cell>
          <cell r="AA502">
            <v>0.75</v>
          </cell>
        </row>
        <row r="503">
          <cell r="I503">
            <v>634</v>
          </cell>
          <cell r="J503">
            <v>5948.3987263999998</v>
          </cell>
          <cell r="P503">
            <v>4</v>
          </cell>
          <cell r="Q503">
            <v>1</v>
          </cell>
          <cell r="R503">
            <v>1</v>
          </cell>
          <cell r="V503">
            <v>0</v>
          </cell>
          <cell r="W503">
            <v>99</v>
          </cell>
          <cell r="Y503">
            <v>5</v>
          </cell>
          <cell r="Z503">
            <v>156</v>
          </cell>
          <cell r="AA503">
            <v>0</v>
          </cell>
        </row>
        <row r="504">
          <cell r="I504">
            <v>636</v>
          </cell>
          <cell r="J504">
            <v>5216.2315167999996</v>
          </cell>
          <cell r="P504">
            <v>5</v>
          </cell>
          <cell r="Q504">
            <v>1</v>
          </cell>
          <cell r="R504">
            <v>1</v>
          </cell>
          <cell r="V504">
            <v>1</v>
          </cell>
          <cell r="W504">
            <v>5</v>
          </cell>
          <cell r="Y504">
            <v>5</v>
          </cell>
          <cell r="Z504">
            <v>650</v>
          </cell>
          <cell r="AA504">
            <v>1</v>
          </cell>
        </row>
        <row r="505">
          <cell r="I505">
            <v>637</v>
          </cell>
          <cell r="J505">
            <v>22831.147039700001</v>
          </cell>
          <cell r="P505">
            <v>1</v>
          </cell>
          <cell r="Q505">
            <v>1</v>
          </cell>
          <cell r="R505">
            <v>1</v>
          </cell>
          <cell r="V505">
            <v>1</v>
          </cell>
          <cell r="W505">
            <v>2</v>
          </cell>
          <cell r="Y505">
            <v>2</v>
          </cell>
          <cell r="Z505">
            <v>156</v>
          </cell>
          <cell r="AA505">
            <v>1</v>
          </cell>
        </row>
        <row r="506">
          <cell r="I506">
            <v>638</v>
          </cell>
          <cell r="J506">
            <v>24280.235885499998</v>
          </cell>
          <cell r="P506">
            <v>5</v>
          </cell>
          <cell r="Q506">
            <v>1</v>
          </cell>
          <cell r="R506">
            <v>1</v>
          </cell>
          <cell r="V506">
            <v>1</v>
          </cell>
          <cell r="W506">
            <v>5</v>
          </cell>
          <cell r="Y506">
            <v>1</v>
          </cell>
          <cell r="Z506">
            <v>156</v>
          </cell>
          <cell r="AA506">
            <v>1</v>
          </cell>
        </row>
        <row r="507">
          <cell r="I507">
            <v>639</v>
          </cell>
          <cell r="J507">
            <v>34572.066300400002</v>
          </cell>
          <cell r="P507">
            <v>8</v>
          </cell>
          <cell r="Q507">
            <v>1</v>
          </cell>
          <cell r="R507">
            <v>1</v>
          </cell>
          <cell r="V507">
            <v>1</v>
          </cell>
          <cell r="W507">
            <v>5</v>
          </cell>
          <cell r="Y507">
            <v>1</v>
          </cell>
          <cell r="Z507">
            <v>156</v>
          </cell>
          <cell r="AA507">
            <v>1</v>
          </cell>
        </row>
        <row r="508">
          <cell r="I508">
            <v>642</v>
          </cell>
          <cell r="J508">
            <v>31498.272012500001</v>
          </cell>
          <cell r="P508">
            <v>5</v>
          </cell>
          <cell r="Q508">
            <v>1</v>
          </cell>
          <cell r="R508">
            <v>1</v>
          </cell>
          <cell r="V508">
            <v>1</v>
          </cell>
          <cell r="W508">
            <v>5</v>
          </cell>
          <cell r="Y508">
            <v>1</v>
          </cell>
          <cell r="Z508">
            <v>650</v>
          </cell>
          <cell r="AA508">
            <v>0.75</v>
          </cell>
        </row>
        <row r="509">
          <cell r="I509">
            <v>644</v>
          </cell>
          <cell r="J509">
            <v>29467.611839500001</v>
          </cell>
          <cell r="P509">
            <v>6</v>
          </cell>
          <cell r="Q509">
            <v>1</v>
          </cell>
          <cell r="R509">
            <v>1</v>
          </cell>
          <cell r="V509">
            <v>1</v>
          </cell>
          <cell r="W509">
            <v>5</v>
          </cell>
          <cell r="Y509">
            <v>5</v>
          </cell>
          <cell r="Z509">
            <v>650</v>
          </cell>
          <cell r="AA509">
            <v>1</v>
          </cell>
        </row>
        <row r="510">
          <cell r="I510">
            <v>645</v>
          </cell>
          <cell r="J510">
            <v>28066.1164063</v>
          </cell>
          <cell r="P510">
            <v>6</v>
          </cell>
          <cell r="Q510">
            <v>1</v>
          </cell>
          <cell r="R510">
            <v>1</v>
          </cell>
          <cell r="V510">
            <v>1</v>
          </cell>
          <cell r="W510">
            <v>5</v>
          </cell>
          <cell r="Y510">
            <v>5</v>
          </cell>
          <cell r="Z510">
            <v>156</v>
          </cell>
          <cell r="AA510">
            <v>1</v>
          </cell>
        </row>
        <row r="511">
          <cell r="I511">
            <v>646</v>
          </cell>
          <cell r="J511">
            <v>18869.271385100001</v>
          </cell>
          <cell r="P511">
            <v>3</v>
          </cell>
          <cell r="Q511">
            <v>1</v>
          </cell>
          <cell r="R511">
            <v>1</v>
          </cell>
          <cell r="V511">
            <v>1</v>
          </cell>
          <cell r="W511">
            <v>5</v>
          </cell>
          <cell r="Y511">
            <v>5</v>
          </cell>
          <cell r="Z511">
            <v>156</v>
          </cell>
          <cell r="AA511">
            <v>1</v>
          </cell>
        </row>
        <row r="512">
          <cell r="I512">
            <v>647</v>
          </cell>
          <cell r="J512">
            <v>54113.257980499999</v>
          </cell>
          <cell r="P512">
            <v>4</v>
          </cell>
          <cell r="Q512">
            <v>1</v>
          </cell>
          <cell r="R512">
            <v>1</v>
          </cell>
          <cell r="V512">
            <v>1</v>
          </cell>
          <cell r="W512">
            <v>5</v>
          </cell>
          <cell r="Y512">
            <v>2</v>
          </cell>
          <cell r="Z512">
            <v>364</v>
          </cell>
          <cell r="AA512">
            <v>1</v>
          </cell>
        </row>
        <row r="513">
          <cell r="I513">
            <v>648</v>
          </cell>
          <cell r="J513">
            <v>26623.719029899999</v>
          </cell>
          <cell r="P513">
            <v>1</v>
          </cell>
          <cell r="Q513">
            <v>1</v>
          </cell>
          <cell r="R513">
            <v>1</v>
          </cell>
          <cell r="V513">
            <v>0</v>
          </cell>
          <cell r="W513">
            <v>99</v>
          </cell>
          <cell r="Y513">
            <v>1</v>
          </cell>
          <cell r="Z513">
            <v>156</v>
          </cell>
          <cell r="AA513">
            <v>0</v>
          </cell>
        </row>
        <row r="514">
          <cell r="I514">
            <v>649</v>
          </cell>
          <cell r="J514">
            <v>28781.905397499999</v>
          </cell>
          <cell r="P514">
            <v>4</v>
          </cell>
          <cell r="Q514">
            <v>1</v>
          </cell>
          <cell r="R514">
            <v>1</v>
          </cell>
          <cell r="V514">
            <v>1</v>
          </cell>
          <cell r="W514">
            <v>1</v>
          </cell>
          <cell r="Y514">
            <v>1</v>
          </cell>
          <cell r="Z514">
            <v>364</v>
          </cell>
          <cell r="AA514">
            <v>1</v>
          </cell>
        </row>
        <row r="515">
          <cell r="I515">
            <v>650</v>
          </cell>
          <cell r="J515">
            <v>30293.0647728</v>
          </cell>
          <cell r="P515">
            <v>9</v>
          </cell>
          <cell r="Q515">
            <v>1</v>
          </cell>
          <cell r="R515">
            <v>1</v>
          </cell>
          <cell r="V515">
            <v>1</v>
          </cell>
          <cell r="W515">
            <v>5</v>
          </cell>
          <cell r="Y515">
            <v>1</v>
          </cell>
          <cell r="Z515">
            <v>1014</v>
          </cell>
          <cell r="AA515">
            <v>1</v>
          </cell>
        </row>
        <row r="516">
          <cell r="I516">
            <v>651</v>
          </cell>
          <cell r="J516">
            <v>37265.977969899999</v>
          </cell>
          <cell r="P516">
            <v>4</v>
          </cell>
          <cell r="Q516">
            <v>1</v>
          </cell>
          <cell r="R516">
            <v>1</v>
          </cell>
          <cell r="V516">
            <v>1</v>
          </cell>
          <cell r="W516">
            <v>5</v>
          </cell>
          <cell r="Y516">
            <v>5</v>
          </cell>
          <cell r="Z516">
            <v>156</v>
          </cell>
          <cell r="AA516">
            <v>1</v>
          </cell>
        </row>
        <row r="517">
          <cell r="I517">
            <v>652</v>
          </cell>
          <cell r="J517">
            <v>26327.608724999998</v>
          </cell>
          <cell r="P517">
            <v>4</v>
          </cell>
          <cell r="Q517">
            <v>1</v>
          </cell>
          <cell r="R517">
            <v>1</v>
          </cell>
          <cell r="V517">
            <v>1</v>
          </cell>
          <cell r="W517">
            <v>5</v>
          </cell>
          <cell r="Y517">
            <v>5</v>
          </cell>
          <cell r="Z517">
            <v>156</v>
          </cell>
          <cell r="AA517">
            <v>1</v>
          </cell>
        </row>
        <row r="518">
          <cell r="I518">
            <v>653</v>
          </cell>
          <cell r="J518">
            <v>43415.7371012</v>
          </cell>
          <cell r="P518">
            <v>6</v>
          </cell>
          <cell r="Q518">
            <v>1</v>
          </cell>
          <cell r="R518">
            <v>1</v>
          </cell>
          <cell r="V518">
            <v>1</v>
          </cell>
          <cell r="W518">
            <v>5</v>
          </cell>
          <cell r="Y518">
            <v>5</v>
          </cell>
          <cell r="Z518">
            <v>364</v>
          </cell>
          <cell r="AA518">
            <v>1</v>
          </cell>
        </row>
        <row r="519">
          <cell r="I519">
            <v>654</v>
          </cell>
          <cell r="J519">
            <v>22696.5321802</v>
          </cell>
          <cell r="P519">
            <v>8</v>
          </cell>
          <cell r="Q519">
            <v>1</v>
          </cell>
          <cell r="R519">
            <v>1</v>
          </cell>
          <cell r="V519">
            <v>1</v>
          </cell>
          <cell r="W519">
            <v>1</v>
          </cell>
          <cell r="Y519">
            <v>1</v>
          </cell>
          <cell r="Z519">
            <v>364</v>
          </cell>
          <cell r="AA519">
            <v>1</v>
          </cell>
        </row>
        <row r="520">
          <cell r="I520">
            <v>655</v>
          </cell>
          <cell r="J520">
            <v>31001.205331900001</v>
          </cell>
          <cell r="P520">
            <v>8</v>
          </cell>
          <cell r="Q520">
            <v>1</v>
          </cell>
          <cell r="R520">
            <v>1</v>
          </cell>
          <cell r="V520">
            <v>1</v>
          </cell>
          <cell r="W520">
            <v>5</v>
          </cell>
          <cell r="Y520">
            <v>5</v>
          </cell>
          <cell r="Z520">
            <v>364</v>
          </cell>
          <cell r="AA520">
            <v>0.75</v>
          </cell>
        </row>
        <row r="521">
          <cell r="I521">
            <v>656</v>
          </cell>
          <cell r="J521">
            <v>29248.476332400001</v>
          </cell>
          <cell r="P521">
            <v>12</v>
          </cell>
          <cell r="Q521">
            <v>1</v>
          </cell>
          <cell r="R521">
            <v>1</v>
          </cell>
          <cell r="V521">
            <v>1</v>
          </cell>
          <cell r="W521">
            <v>5</v>
          </cell>
          <cell r="Y521">
            <v>1</v>
          </cell>
          <cell r="Z521">
            <v>156</v>
          </cell>
          <cell r="AA521">
            <v>0.75</v>
          </cell>
        </row>
        <row r="522">
          <cell r="I522">
            <v>657</v>
          </cell>
          <cell r="J522">
            <v>33999.786111000001</v>
          </cell>
          <cell r="P522">
            <v>5</v>
          </cell>
          <cell r="Q522">
            <v>1</v>
          </cell>
          <cell r="R522">
            <v>1</v>
          </cell>
          <cell r="V522">
            <v>1</v>
          </cell>
          <cell r="W522">
            <v>1</v>
          </cell>
          <cell r="Y522">
            <v>1</v>
          </cell>
          <cell r="Z522">
            <v>156</v>
          </cell>
          <cell r="AA522">
            <v>1</v>
          </cell>
        </row>
        <row r="523">
          <cell r="I523">
            <v>658</v>
          </cell>
          <cell r="J523">
            <v>5102.9327186</v>
          </cell>
          <cell r="P523">
            <v>2</v>
          </cell>
          <cell r="Q523">
            <v>1</v>
          </cell>
          <cell r="R523">
            <v>1</v>
          </cell>
          <cell r="V523">
            <v>0</v>
          </cell>
          <cell r="W523">
            <v>99</v>
          </cell>
          <cell r="Y523">
            <v>1</v>
          </cell>
          <cell r="Z523">
            <v>156</v>
          </cell>
          <cell r="AA523">
            <v>0</v>
          </cell>
        </row>
        <row r="524">
          <cell r="I524">
            <v>660</v>
          </cell>
          <cell r="J524">
            <v>19372.366583300001</v>
          </cell>
          <cell r="P524">
            <v>7</v>
          </cell>
          <cell r="Q524">
            <v>1</v>
          </cell>
          <cell r="R524">
            <v>1</v>
          </cell>
          <cell r="V524">
            <v>1</v>
          </cell>
          <cell r="W524">
            <v>5</v>
          </cell>
          <cell r="Y524">
            <v>5</v>
          </cell>
          <cell r="Z524">
            <v>364</v>
          </cell>
          <cell r="AA524">
            <v>1</v>
          </cell>
        </row>
        <row r="525">
          <cell r="I525">
            <v>661</v>
          </cell>
          <cell r="J525">
            <v>24411.019366500001</v>
          </cell>
          <cell r="P525">
            <v>8</v>
          </cell>
          <cell r="Q525">
            <v>1</v>
          </cell>
          <cell r="R525">
            <v>1</v>
          </cell>
          <cell r="V525">
            <v>1</v>
          </cell>
          <cell r="W525">
            <v>5</v>
          </cell>
          <cell r="Y525">
            <v>3</v>
          </cell>
          <cell r="Z525">
            <v>156</v>
          </cell>
          <cell r="AA525">
            <v>1</v>
          </cell>
        </row>
        <row r="526">
          <cell r="I526">
            <v>662</v>
          </cell>
          <cell r="J526">
            <v>7029.9306196999996</v>
          </cell>
          <cell r="P526">
            <v>4</v>
          </cell>
          <cell r="Q526">
            <v>1</v>
          </cell>
          <cell r="R526">
            <v>1</v>
          </cell>
          <cell r="V526">
            <v>1</v>
          </cell>
          <cell r="W526">
            <v>5</v>
          </cell>
          <cell r="Y526">
            <v>1</v>
          </cell>
          <cell r="Z526">
            <v>156</v>
          </cell>
          <cell r="AA526">
            <v>1</v>
          </cell>
        </row>
        <row r="527">
          <cell r="I527">
            <v>663</v>
          </cell>
          <cell r="J527">
            <v>53013.488115</v>
          </cell>
          <cell r="P527">
            <v>1</v>
          </cell>
          <cell r="Q527">
            <v>1</v>
          </cell>
          <cell r="R527">
            <v>1</v>
          </cell>
          <cell r="V527">
            <v>1</v>
          </cell>
          <cell r="W527">
            <v>5</v>
          </cell>
          <cell r="Y527">
            <v>1</v>
          </cell>
          <cell r="Z527">
            <v>156</v>
          </cell>
          <cell r="AA527">
            <v>1</v>
          </cell>
        </row>
        <row r="528">
          <cell r="I528">
            <v>664</v>
          </cell>
          <cell r="J528">
            <v>27015.628564800001</v>
          </cell>
          <cell r="P528">
            <v>4</v>
          </cell>
          <cell r="Q528">
            <v>1</v>
          </cell>
          <cell r="R528">
            <v>1</v>
          </cell>
          <cell r="V528">
            <v>1</v>
          </cell>
          <cell r="W528">
            <v>1</v>
          </cell>
          <cell r="Y528">
            <v>5</v>
          </cell>
          <cell r="Z528">
            <v>364</v>
          </cell>
          <cell r="AA528">
            <v>0.25</v>
          </cell>
        </row>
        <row r="529">
          <cell r="I529">
            <v>665</v>
          </cell>
          <cell r="J529">
            <v>30307.033536800001</v>
          </cell>
          <cell r="P529">
            <v>9</v>
          </cell>
          <cell r="Q529">
            <v>1</v>
          </cell>
          <cell r="R529">
            <v>1</v>
          </cell>
          <cell r="V529">
            <v>1</v>
          </cell>
          <cell r="W529">
            <v>5</v>
          </cell>
          <cell r="Y529">
            <v>1</v>
          </cell>
          <cell r="Z529">
            <v>1014</v>
          </cell>
          <cell r="AA529">
            <v>1</v>
          </cell>
        </row>
        <row r="530">
          <cell r="I530">
            <v>667</v>
          </cell>
          <cell r="J530">
            <v>27504.078578600001</v>
          </cell>
          <cell r="P530">
            <v>9</v>
          </cell>
          <cell r="Q530">
            <v>1</v>
          </cell>
          <cell r="R530">
            <v>1</v>
          </cell>
          <cell r="V530">
            <v>1</v>
          </cell>
          <cell r="W530">
            <v>5</v>
          </cell>
          <cell r="Y530">
            <v>5</v>
          </cell>
          <cell r="Z530">
            <v>364</v>
          </cell>
          <cell r="AA530">
            <v>1</v>
          </cell>
        </row>
        <row r="531">
          <cell r="I531">
            <v>668</v>
          </cell>
          <cell r="J531">
            <v>27900.9022874</v>
          </cell>
          <cell r="P531">
            <v>11</v>
          </cell>
          <cell r="Q531">
            <v>1</v>
          </cell>
          <cell r="R531">
            <v>1</v>
          </cell>
          <cell r="V531">
            <v>1</v>
          </cell>
          <cell r="W531">
            <v>5</v>
          </cell>
          <cell r="Y531">
            <v>5</v>
          </cell>
          <cell r="Z531">
            <v>156</v>
          </cell>
          <cell r="AA531">
            <v>1</v>
          </cell>
        </row>
        <row r="532">
          <cell r="I532">
            <v>670</v>
          </cell>
          <cell r="J532">
            <v>3881.0805700999999</v>
          </cell>
          <cell r="P532">
            <v>5</v>
          </cell>
          <cell r="Q532">
            <v>1</v>
          </cell>
          <cell r="R532">
            <v>1</v>
          </cell>
          <cell r="V532">
            <v>1</v>
          </cell>
          <cell r="W532">
            <v>5</v>
          </cell>
          <cell r="Y532">
            <v>5</v>
          </cell>
          <cell r="Z532">
            <v>364</v>
          </cell>
          <cell r="AA532">
            <v>0.75</v>
          </cell>
        </row>
        <row r="533">
          <cell r="I533">
            <v>671</v>
          </cell>
          <cell r="J533">
            <v>25059.85657</v>
          </cell>
          <cell r="P533">
            <v>5</v>
          </cell>
          <cell r="Q533">
            <v>1</v>
          </cell>
          <cell r="R533">
            <v>1</v>
          </cell>
          <cell r="V533">
            <v>1</v>
          </cell>
          <cell r="W533">
            <v>5</v>
          </cell>
          <cell r="Y533">
            <v>1</v>
          </cell>
          <cell r="Z533">
            <v>156</v>
          </cell>
          <cell r="AA533">
            <v>0.25</v>
          </cell>
        </row>
        <row r="534">
          <cell r="I534">
            <v>672</v>
          </cell>
          <cell r="J534">
            <v>24239.041636000002</v>
          </cell>
          <cell r="P534">
            <v>1</v>
          </cell>
          <cell r="Q534">
            <v>1</v>
          </cell>
          <cell r="R534">
            <v>1</v>
          </cell>
          <cell r="V534">
            <v>1</v>
          </cell>
          <cell r="W534">
            <v>5</v>
          </cell>
          <cell r="Y534">
            <v>2</v>
          </cell>
          <cell r="Z534">
            <v>650</v>
          </cell>
          <cell r="AA534">
            <v>0.75</v>
          </cell>
        </row>
        <row r="535">
          <cell r="I535">
            <v>675</v>
          </cell>
          <cell r="J535">
            <v>14540.7810634</v>
          </cell>
          <cell r="P535">
            <v>3</v>
          </cell>
          <cell r="Q535">
            <v>1</v>
          </cell>
          <cell r="R535">
            <v>1</v>
          </cell>
          <cell r="V535">
            <v>1</v>
          </cell>
          <cell r="W535">
            <v>5</v>
          </cell>
          <cell r="Y535">
            <v>3</v>
          </cell>
          <cell r="Z535">
            <v>156</v>
          </cell>
          <cell r="AA535">
            <v>1</v>
          </cell>
        </row>
        <row r="536">
          <cell r="I536">
            <v>676</v>
          </cell>
          <cell r="J536">
            <v>22807.338338599999</v>
          </cell>
          <cell r="P536">
            <v>6</v>
          </cell>
          <cell r="Q536">
            <v>1</v>
          </cell>
          <cell r="R536">
            <v>1</v>
          </cell>
          <cell r="V536">
            <v>1</v>
          </cell>
          <cell r="W536">
            <v>5</v>
          </cell>
          <cell r="Y536">
            <v>5</v>
          </cell>
          <cell r="Z536">
            <v>156</v>
          </cell>
          <cell r="AA536">
            <v>1</v>
          </cell>
        </row>
        <row r="537">
          <cell r="I537">
            <v>677</v>
          </cell>
          <cell r="J537">
            <v>23366.529177799999</v>
          </cell>
          <cell r="P537">
            <v>8</v>
          </cell>
          <cell r="Q537">
            <v>1</v>
          </cell>
          <cell r="R537">
            <v>1</v>
          </cell>
          <cell r="V537">
            <v>1</v>
          </cell>
          <cell r="W537">
            <v>5</v>
          </cell>
          <cell r="Y537">
            <v>5</v>
          </cell>
          <cell r="Z537">
            <v>364</v>
          </cell>
          <cell r="AA537">
            <v>0.75</v>
          </cell>
        </row>
        <row r="538">
          <cell r="I538">
            <v>678</v>
          </cell>
          <cell r="J538">
            <v>41206.037133500002</v>
          </cell>
          <cell r="P538">
            <v>3</v>
          </cell>
          <cell r="Q538">
            <v>1</v>
          </cell>
          <cell r="R538">
            <v>1</v>
          </cell>
          <cell r="V538">
            <v>1</v>
          </cell>
          <cell r="W538">
            <v>1</v>
          </cell>
          <cell r="Y538">
            <v>1</v>
          </cell>
          <cell r="Z538">
            <v>156</v>
          </cell>
          <cell r="AA538">
            <v>0.75</v>
          </cell>
        </row>
        <row r="539">
          <cell r="I539">
            <v>679</v>
          </cell>
          <cell r="J539">
            <v>8236.7058142999995</v>
          </cell>
          <cell r="P539">
            <v>3</v>
          </cell>
          <cell r="Q539">
            <v>1</v>
          </cell>
          <cell r="R539">
            <v>1</v>
          </cell>
          <cell r="V539">
            <v>1</v>
          </cell>
          <cell r="W539">
            <v>5</v>
          </cell>
          <cell r="Y539">
            <v>1</v>
          </cell>
          <cell r="Z539">
            <v>156</v>
          </cell>
          <cell r="AA539">
            <v>1</v>
          </cell>
        </row>
        <row r="540">
          <cell r="I540">
            <v>680</v>
          </cell>
          <cell r="J540">
            <v>22231.2108639</v>
          </cell>
          <cell r="P540">
            <v>6</v>
          </cell>
          <cell r="Q540">
            <v>1</v>
          </cell>
          <cell r="R540">
            <v>1</v>
          </cell>
          <cell r="V540">
            <v>1</v>
          </cell>
          <cell r="W540">
            <v>5</v>
          </cell>
          <cell r="Y540">
            <v>1</v>
          </cell>
          <cell r="Z540">
            <v>364</v>
          </cell>
          <cell r="AA540">
            <v>1</v>
          </cell>
        </row>
        <row r="541">
          <cell r="I541">
            <v>681</v>
          </cell>
          <cell r="J541">
            <v>5196.1370950999999</v>
          </cell>
          <cell r="P541">
            <v>9</v>
          </cell>
          <cell r="Q541">
            <v>1</v>
          </cell>
          <cell r="R541">
            <v>1</v>
          </cell>
          <cell r="V541">
            <v>1</v>
          </cell>
          <cell r="W541">
            <v>5</v>
          </cell>
          <cell r="Y541">
            <v>5</v>
          </cell>
          <cell r="Z541">
            <v>364</v>
          </cell>
          <cell r="AA541">
            <v>1</v>
          </cell>
        </row>
        <row r="542">
          <cell r="I542">
            <v>682</v>
          </cell>
          <cell r="J542">
            <v>29638.015709700001</v>
          </cell>
          <cell r="P542">
            <v>6</v>
          </cell>
          <cell r="Q542">
            <v>1</v>
          </cell>
          <cell r="R542">
            <v>1</v>
          </cell>
          <cell r="V542">
            <v>1</v>
          </cell>
          <cell r="W542">
            <v>1</v>
          </cell>
          <cell r="Y542">
            <v>1</v>
          </cell>
          <cell r="Z542">
            <v>1014</v>
          </cell>
          <cell r="AA542">
            <v>1</v>
          </cell>
        </row>
        <row r="543">
          <cell r="I543">
            <v>683</v>
          </cell>
          <cell r="J543">
            <v>23269.251043</v>
          </cell>
          <cell r="P543">
            <v>6</v>
          </cell>
          <cell r="Q543">
            <v>1</v>
          </cell>
          <cell r="R543">
            <v>1</v>
          </cell>
          <cell r="V543">
            <v>1</v>
          </cell>
          <cell r="W543">
            <v>5</v>
          </cell>
          <cell r="Y543">
            <v>5</v>
          </cell>
          <cell r="Z543">
            <v>364</v>
          </cell>
          <cell r="AA543">
            <v>1</v>
          </cell>
        </row>
        <row r="544">
          <cell r="I544">
            <v>684</v>
          </cell>
          <cell r="J544">
            <v>38658.324411699999</v>
          </cell>
          <cell r="P544">
            <v>2</v>
          </cell>
          <cell r="Q544">
            <v>1</v>
          </cell>
          <cell r="R544">
            <v>1</v>
          </cell>
          <cell r="V544">
            <v>1</v>
          </cell>
          <cell r="W544">
            <v>1</v>
          </cell>
          <cell r="Y544">
            <v>1</v>
          </cell>
          <cell r="Z544">
            <v>31.2</v>
          </cell>
          <cell r="AA544">
            <v>1</v>
          </cell>
        </row>
        <row r="545">
          <cell r="I545">
            <v>685</v>
          </cell>
          <cell r="J545">
            <v>42964.106192500003</v>
          </cell>
          <cell r="P545">
            <v>4</v>
          </cell>
          <cell r="Q545">
            <v>1</v>
          </cell>
          <cell r="R545">
            <v>1</v>
          </cell>
          <cell r="V545">
            <v>1</v>
          </cell>
          <cell r="W545">
            <v>1</v>
          </cell>
          <cell r="Y545">
            <v>5</v>
          </cell>
          <cell r="Z545">
            <v>156</v>
          </cell>
          <cell r="AA545">
            <v>1</v>
          </cell>
        </row>
        <row r="546">
          <cell r="I546">
            <v>688</v>
          </cell>
          <cell r="J546">
            <v>23269.251043</v>
          </cell>
          <cell r="P546">
            <v>3</v>
          </cell>
          <cell r="Q546">
            <v>1</v>
          </cell>
          <cell r="R546">
            <v>1</v>
          </cell>
          <cell r="V546">
            <v>1</v>
          </cell>
          <cell r="W546">
            <v>5</v>
          </cell>
          <cell r="Y546">
            <v>1</v>
          </cell>
          <cell r="Z546">
            <v>364</v>
          </cell>
          <cell r="AA546">
            <v>0.75</v>
          </cell>
        </row>
        <row r="547">
          <cell r="I547">
            <v>689</v>
          </cell>
          <cell r="J547">
            <v>24273.850862300002</v>
          </cell>
          <cell r="P547">
            <v>1</v>
          </cell>
          <cell r="Q547">
            <v>1</v>
          </cell>
          <cell r="R547">
            <v>1</v>
          </cell>
          <cell r="V547">
            <v>1</v>
          </cell>
          <cell r="W547">
            <v>1</v>
          </cell>
          <cell r="Y547">
            <v>1</v>
          </cell>
          <cell r="Z547">
            <v>650</v>
          </cell>
          <cell r="AA547">
            <v>1</v>
          </cell>
        </row>
        <row r="548">
          <cell r="I548">
            <v>696</v>
          </cell>
          <cell r="J548">
            <v>34488.419879300003</v>
          </cell>
          <cell r="P548">
            <v>1</v>
          </cell>
          <cell r="Q548">
            <v>1</v>
          </cell>
          <cell r="R548">
            <v>1</v>
          </cell>
          <cell r="V548">
            <v>1</v>
          </cell>
          <cell r="W548">
            <v>5</v>
          </cell>
          <cell r="Y548">
            <v>1</v>
          </cell>
          <cell r="Z548">
            <v>650</v>
          </cell>
          <cell r="AA548">
            <v>1</v>
          </cell>
        </row>
        <row r="549">
          <cell r="I549">
            <v>697</v>
          </cell>
          <cell r="J549">
            <v>22729.3191081</v>
          </cell>
          <cell r="P549">
            <v>7</v>
          </cell>
          <cell r="Q549">
            <v>1</v>
          </cell>
          <cell r="R549">
            <v>1</v>
          </cell>
          <cell r="V549">
            <v>1</v>
          </cell>
          <cell r="W549">
            <v>1</v>
          </cell>
          <cell r="Y549">
            <v>5</v>
          </cell>
          <cell r="Z549">
            <v>156</v>
          </cell>
          <cell r="AA549">
            <v>1</v>
          </cell>
        </row>
        <row r="550">
          <cell r="I550">
            <v>698</v>
          </cell>
          <cell r="J550">
            <v>19093.404504499998</v>
          </cell>
          <cell r="P550">
            <v>9</v>
          </cell>
          <cell r="Q550">
            <v>1</v>
          </cell>
          <cell r="R550">
            <v>1</v>
          </cell>
          <cell r="V550">
            <v>1</v>
          </cell>
          <cell r="W550">
            <v>5</v>
          </cell>
          <cell r="Y550">
            <v>1</v>
          </cell>
          <cell r="Z550">
            <v>364</v>
          </cell>
          <cell r="AA550">
            <v>1</v>
          </cell>
        </row>
        <row r="551">
          <cell r="I551">
            <v>699</v>
          </cell>
          <cell r="J551">
            <v>29066.958494400002</v>
          </cell>
          <cell r="P551">
            <v>3</v>
          </cell>
          <cell r="Q551">
            <v>1</v>
          </cell>
          <cell r="R551">
            <v>1</v>
          </cell>
          <cell r="V551">
            <v>1</v>
          </cell>
          <cell r="W551">
            <v>5</v>
          </cell>
          <cell r="Y551">
            <v>5</v>
          </cell>
          <cell r="Z551">
            <v>364</v>
          </cell>
          <cell r="AA551">
            <v>0.75</v>
          </cell>
        </row>
        <row r="552">
          <cell r="I552">
            <v>700</v>
          </cell>
          <cell r="J552">
            <v>14399.168643200001</v>
          </cell>
          <cell r="P552">
            <v>9</v>
          </cell>
          <cell r="Q552">
            <v>1</v>
          </cell>
          <cell r="R552">
            <v>1</v>
          </cell>
          <cell r="V552">
            <v>1</v>
          </cell>
          <cell r="W552">
            <v>1</v>
          </cell>
          <cell r="Y552">
            <v>1</v>
          </cell>
          <cell r="Z552">
            <v>364</v>
          </cell>
          <cell r="AA552">
            <v>1</v>
          </cell>
        </row>
        <row r="553">
          <cell r="I553">
            <v>702</v>
          </cell>
          <cell r="J553">
            <v>44020.771155499999</v>
          </cell>
          <cell r="P553">
            <v>9</v>
          </cell>
          <cell r="Q553">
            <v>1</v>
          </cell>
          <cell r="R553">
            <v>1</v>
          </cell>
          <cell r="V553">
            <v>1</v>
          </cell>
          <cell r="W553">
            <v>5</v>
          </cell>
          <cell r="Y553">
            <v>5</v>
          </cell>
          <cell r="Z553">
            <v>364</v>
          </cell>
          <cell r="AA553">
            <v>1</v>
          </cell>
        </row>
        <row r="554">
          <cell r="I554">
            <v>705</v>
          </cell>
          <cell r="J554">
            <v>8845.2028226000002</v>
          </cell>
          <cell r="P554">
            <v>1</v>
          </cell>
          <cell r="Q554">
            <v>1</v>
          </cell>
          <cell r="R554">
            <v>1</v>
          </cell>
          <cell r="V554">
            <v>1</v>
          </cell>
          <cell r="W554">
            <v>1</v>
          </cell>
          <cell r="Y554">
            <v>1</v>
          </cell>
          <cell r="Z554">
            <v>364</v>
          </cell>
          <cell r="AA554">
            <v>1</v>
          </cell>
        </row>
        <row r="555">
          <cell r="I555">
            <v>706</v>
          </cell>
          <cell r="J555">
            <v>52838.233377299999</v>
          </cell>
          <cell r="P555">
            <v>4</v>
          </cell>
          <cell r="Q555">
            <v>1</v>
          </cell>
          <cell r="R555">
            <v>1</v>
          </cell>
          <cell r="V555">
            <v>0</v>
          </cell>
          <cell r="W555">
            <v>99</v>
          </cell>
          <cell r="Y555">
            <v>1</v>
          </cell>
          <cell r="Z555">
            <v>364</v>
          </cell>
          <cell r="AA555">
            <v>0</v>
          </cell>
        </row>
        <row r="556">
          <cell r="I556">
            <v>707</v>
          </cell>
          <cell r="J556">
            <v>24902.138019099999</v>
          </cell>
          <cell r="P556">
            <v>1</v>
          </cell>
          <cell r="Q556">
            <v>1</v>
          </cell>
          <cell r="R556">
            <v>1</v>
          </cell>
          <cell r="V556">
            <v>1</v>
          </cell>
          <cell r="W556">
            <v>5</v>
          </cell>
          <cell r="Y556">
            <v>5</v>
          </cell>
          <cell r="Z556">
            <v>364</v>
          </cell>
          <cell r="AA556">
            <v>1</v>
          </cell>
        </row>
        <row r="557">
          <cell r="I557">
            <v>709</v>
          </cell>
          <cell r="J557">
            <v>31449.167621100001</v>
          </cell>
          <cell r="P557">
            <v>2</v>
          </cell>
          <cell r="Q557">
            <v>1</v>
          </cell>
          <cell r="R557">
            <v>1</v>
          </cell>
          <cell r="V557">
            <v>1</v>
          </cell>
          <cell r="W557">
            <v>1</v>
          </cell>
          <cell r="Y557">
            <v>1</v>
          </cell>
          <cell r="Z557">
            <v>156</v>
          </cell>
          <cell r="AA557">
            <v>0.75</v>
          </cell>
        </row>
        <row r="558">
          <cell r="I558">
            <v>710</v>
          </cell>
          <cell r="J558">
            <v>24344.8308779</v>
          </cell>
          <cell r="P558">
            <v>4</v>
          </cell>
          <cell r="Q558">
            <v>1</v>
          </cell>
          <cell r="R558">
            <v>1</v>
          </cell>
          <cell r="V558">
            <v>1</v>
          </cell>
          <cell r="W558">
            <v>5</v>
          </cell>
          <cell r="Y558">
            <v>5</v>
          </cell>
          <cell r="Z558">
            <v>156</v>
          </cell>
          <cell r="AA558">
            <v>1</v>
          </cell>
        </row>
        <row r="559">
          <cell r="I559">
            <v>711</v>
          </cell>
          <cell r="J559">
            <v>5360.7252324999999</v>
          </cell>
          <cell r="P559">
            <v>1</v>
          </cell>
          <cell r="Q559">
            <v>1</v>
          </cell>
          <cell r="R559">
            <v>1</v>
          </cell>
          <cell r="V559">
            <v>1</v>
          </cell>
          <cell r="W559">
            <v>5</v>
          </cell>
          <cell r="Y559">
            <v>3</v>
          </cell>
          <cell r="Z559">
            <v>650</v>
          </cell>
          <cell r="AA559">
            <v>0.75</v>
          </cell>
        </row>
        <row r="560">
          <cell r="I560">
            <v>712</v>
          </cell>
          <cell r="J560">
            <v>31806.295015899999</v>
          </cell>
          <cell r="P560">
            <v>1</v>
          </cell>
          <cell r="Q560">
            <v>1</v>
          </cell>
          <cell r="R560">
            <v>1</v>
          </cell>
          <cell r="V560">
            <v>1</v>
          </cell>
          <cell r="W560">
            <v>1</v>
          </cell>
          <cell r="Y560">
            <v>5</v>
          </cell>
          <cell r="Z560">
            <v>1014</v>
          </cell>
          <cell r="AA560">
            <v>1</v>
          </cell>
        </row>
        <row r="561">
          <cell r="I561">
            <v>713</v>
          </cell>
          <cell r="J561">
            <v>29467.611839500001</v>
          </cell>
          <cell r="P561">
            <v>5</v>
          </cell>
          <cell r="Q561">
            <v>1</v>
          </cell>
          <cell r="R561">
            <v>1</v>
          </cell>
          <cell r="V561">
            <v>1</v>
          </cell>
          <cell r="W561">
            <v>5</v>
          </cell>
          <cell r="Y561">
            <v>5</v>
          </cell>
          <cell r="Z561">
            <v>156</v>
          </cell>
          <cell r="AA561">
            <v>1</v>
          </cell>
        </row>
        <row r="562">
          <cell r="I562">
            <v>715</v>
          </cell>
          <cell r="J562">
            <v>27167.2596108</v>
          </cell>
          <cell r="P562">
            <v>2</v>
          </cell>
          <cell r="Q562">
            <v>1</v>
          </cell>
          <cell r="R562">
            <v>1</v>
          </cell>
          <cell r="V562">
            <v>1</v>
          </cell>
          <cell r="W562">
            <v>5</v>
          </cell>
          <cell r="Y562">
            <v>1</v>
          </cell>
          <cell r="Z562">
            <v>156</v>
          </cell>
          <cell r="AA562">
            <v>1</v>
          </cell>
        </row>
        <row r="563">
          <cell r="I563">
            <v>716</v>
          </cell>
          <cell r="J563">
            <v>30109.4704408</v>
          </cell>
          <cell r="P563">
            <v>9</v>
          </cell>
          <cell r="Q563">
            <v>1</v>
          </cell>
          <cell r="R563">
            <v>1</v>
          </cell>
          <cell r="V563">
            <v>1</v>
          </cell>
          <cell r="W563">
            <v>5</v>
          </cell>
          <cell r="Y563">
            <v>1</v>
          </cell>
          <cell r="Z563">
            <v>650</v>
          </cell>
          <cell r="AA563">
            <v>1</v>
          </cell>
        </row>
        <row r="564">
          <cell r="I564">
            <v>717</v>
          </cell>
          <cell r="J564">
            <v>23926.932629399998</v>
          </cell>
          <cell r="P564">
            <v>1</v>
          </cell>
          <cell r="Q564">
            <v>1</v>
          </cell>
          <cell r="R564">
            <v>1</v>
          </cell>
          <cell r="V564">
            <v>1</v>
          </cell>
          <cell r="W564">
            <v>5</v>
          </cell>
          <cell r="Y564">
            <v>5</v>
          </cell>
          <cell r="Z564">
            <v>1014</v>
          </cell>
          <cell r="AA564">
            <v>1</v>
          </cell>
        </row>
        <row r="565">
          <cell r="I565">
            <v>720</v>
          </cell>
          <cell r="J565">
            <v>35917.1534713</v>
          </cell>
          <cell r="P565">
            <v>5</v>
          </cell>
          <cell r="Q565">
            <v>1</v>
          </cell>
          <cell r="R565">
            <v>1</v>
          </cell>
          <cell r="V565">
            <v>1</v>
          </cell>
          <cell r="W565">
            <v>5</v>
          </cell>
          <cell r="Y565">
            <v>5</v>
          </cell>
          <cell r="Z565">
            <v>156</v>
          </cell>
          <cell r="AA565">
            <v>1</v>
          </cell>
        </row>
        <row r="566">
          <cell r="I566">
            <v>721</v>
          </cell>
          <cell r="J566">
            <v>31025.725401200001</v>
          </cell>
          <cell r="P566">
            <v>12</v>
          </cell>
          <cell r="Q566">
            <v>1</v>
          </cell>
          <cell r="R566">
            <v>1</v>
          </cell>
          <cell r="V566">
            <v>1</v>
          </cell>
          <cell r="W566">
            <v>5</v>
          </cell>
          <cell r="Y566">
            <v>1</v>
          </cell>
          <cell r="Z566">
            <v>364</v>
          </cell>
          <cell r="AA566">
            <v>1</v>
          </cell>
        </row>
        <row r="567">
          <cell r="I567">
            <v>722</v>
          </cell>
          <cell r="J567">
            <v>36012.5200358</v>
          </cell>
          <cell r="P567">
            <v>1</v>
          </cell>
          <cell r="Q567">
            <v>1</v>
          </cell>
          <cell r="R567">
            <v>1</v>
          </cell>
          <cell r="V567">
            <v>1</v>
          </cell>
          <cell r="W567">
            <v>5</v>
          </cell>
          <cell r="Y567">
            <v>1</v>
          </cell>
          <cell r="Z567">
            <v>31.2</v>
          </cell>
          <cell r="AA567">
            <v>1</v>
          </cell>
        </row>
        <row r="568">
          <cell r="I568">
            <v>725</v>
          </cell>
          <cell r="J568">
            <v>28252.941146100002</v>
          </cell>
          <cell r="P568">
            <v>8</v>
          </cell>
          <cell r="Q568">
            <v>1</v>
          </cell>
          <cell r="R568">
            <v>1</v>
          </cell>
          <cell r="V568">
            <v>1</v>
          </cell>
          <cell r="W568">
            <v>1</v>
          </cell>
          <cell r="Y568">
            <v>1</v>
          </cell>
          <cell r="Z568">
            <v>156</v>
          </cell>
          <cell r="AA568">
            <v>1</v>
          </cell>
        </row>
        <row r="569">
          <cell r="I569">
            <v>727</v>
          </cell>
          <cell r="J569">
            <v>31027.3006226</v>
          </cell>
          <cell r="P569">
            <v>7</v>
          </cell>
          <cell r="Q569">
            <v>1</v>
          </cell>
          <cell r="R569">
            <v>1</v>
          </cell>
          <cell r="V569">
            <v>1</v>
          </cell>
          <cell r="W569">
            <v>5</v>
          </cell>
          <cell r="Y569">
            <v>5</v>
          </cell>
          <cell r="Z569">
            <v>650</v>
          </cell>
          <cell r="AA569">
            <v>0.75</v>
          </cell>
        </row>
        <row r="570">
          <cell r="I570">
            <v>728</v>
          </cell>
          <cell r="J570">
            <v>3186.1899696</v>
          </cell>
          <cell r="P570">
            <v>1</v>
          </cell>
          <cell r="Q570">
            <v>1</v>
          </cell>
          <cell r="R570">
            <v>1</v>
          </cell>
          <cell r="V570">
            <v>1</v>
          </cell>
          <cell r="W570">
            <v>1</v>
          </cell>
          <cell r="Y570">
            <v>1</v>
          </cell>
          <cell r="Z570">
            <v>156</v>
          </cell>
          <cell r="AA570">
            <v>1</v>
          </cell>
        </row>
        <row r="571">
          <cell r="I571">
            <v>730</v>
          </cell>
          <cell r="J571">
            <v>33514.279019900001</v>
          </cell>
          <cell r="P571">
            <v>7</v>
          </cell>
          <cell r="Q571">
            <v>1</v>
          </cell>
          <cell r="R571">
            <v>1</v>
          </cell>
          <cell r="V571">
            <v>1</v>
          </cell>
          <cell r="W571">
            <v>5</v>
          </cell>
          <cell r="Y571">
            <v>5</v>
          </cell>
          <cell r="Z571">
            <v>156</v>
          </cell>
          <cell r="AA571">
            <v>1</v>
          </cell>
        </row>
        <row r="572">
          <cell r="I572">
            <v>732</v>
          </cell>
          <cell r="J572">
            <v>6659.7672586999997</v>
          </cell>
          <cell r="P572">
            <v>3</v>
          </cell>
          <cell r="Q572">
            <v>1</v>
          </cell>
          <cell r="R572">
            <v>1</v>
          </cell>
          <cell r="V572">
            <v>1</v>
          </cell>
          <cell r="W572">
            <v>5</v>
          </cell>
          <cell r="Y572">
            <v>1</v>
          </cell>
          <cell r="Z572">
            <v>650</v>
          </cell>
          <cell r="AA572">
            <v>1</v>
          </cell>
        </row>
        <row r="573">
          <cell r="I573">
            <v>733</v>
          </cell>
          <cell r="J573">
            <v>28710.4121466</v>
          </cell>
          <cell r="P573">
            <v>3</v>
          </cell>
          <cell r="Q573">
            <v>1</v>
          </cell>
          <cell r="R573">
            <v>1</v>
          </cell>
          <cell r="V573">
            <v>1</v>
          </cell>
          <cell r="W573">
            <v>5</v>
          </cell>
          <cell r="Y573">
            <v>1</v>
          </cell>
          <cell r="Z573">
            <v>156</v>
          </cell>
          <cell r="AA573">
            <v>0.75</v>
          </cell>
        </row>
        <row r="574">
          <cell r="I574">
            <v>735</v>
          </cell>
          <cell r="J574">
            <v>5675.9686502000004</v>
          </cell>
          <cell r="P574">
            <v>4</v>
          </cell>
          <cell r="Q574">
            <v>1</v>
          </cell>
          <cell r="R574">
            <v>1</v>
          </cell>
          <cell r="V574">
            <v>1</v>
          </cell>
          <cell r="W574">
            <v>5</v>
          </cell>
          <cell r="Y574">
            <v>1</v>
          </cell>
          <cell r="Z574">
            <v>650</v>
          </cell>
          <cell r="AA574">
            <v>1</v>
          </cell>
        </row>
        <row r="575">
          <cell r="I575">
            <v>736</v>
          </cell>
          <cell r="J575">
            <v>29553.203062100001</v>
          </cell>
          <cell r="P575">
            <v>3</v>
          </cell>
          <cell r="Q575">
            <v>1</v>
          </cell>
          <cell r="R575">
            <v>1</v>
          </cell>
          <cell r="V575">
            <v>1</v>
          </cell>
          <cell r="W575">
            <v>5</v>
          </cell>
          <cell r="Y575">
            <v>1</v>
          </cell>
          <cell r="Z575">
            <v>31.2</v>
          </cell>
          <cell r="AA575">
            <v>1</v>
          </cell>
        </row>
        <row r="576">
          <cell r="I576">
            <v>737</v>
          </cell>
          <cell r="J576">
            <v>25955.156549700001</v>
          </cell>
          <cell r="P576">
            <v>3</v>
          </cell>
          <cell r="Q576">
            <v>1</v>
          </cell>
          <cell r="R576">
            <v>1</v>
          </cell>
          <cell r="V576">
            <v>1</v>
          </cell>
          <cell r="W576">
            <v>1</v>
          </cell>
          <cell r="Y576">
            <v>1</v>
          </cell>
          <cell r="Z576">
            <v>364</v>
          </cell>
          <cell r="AA576">
            <v>1</v>
          </cell>
        </row>
        <row r="577">
          <cell r="I577">
            <v>739</v>
          </cell>
          <cell r="J577">
            <v>12852.663474499999</v>
          </cell>
          <cell r="P577">
            <v>1</v>
          </cell>
          <cell r="Q577">
            <v>1</v>
          </cell>
          <cell r="R577">
            <v>1</v>
          </cell>
          <cell r="V577">
            <v>1</v>
          </cell>
          <cell r="W577">
            <v>5</v>
          </cell>
          <cell r="Y577">
            <v>1</v>
          </cell>
          <cell r="Z577">
            <v>650</v>
          </cell>
          <cell r="AA577">
            <v>0.75</v>
          </cell>
        </row>
        <row r="578">
          <cell r="I578">
            <v>740</v>
          </cell>
          <cell r="J578">
            <v>30385.015550299999</v>
          </cell>
          <cell r="P578">
            <v>7</v>
          </cell>
          <cell r="Q578">
            <v>1</v>
          </cell>
          <cell r="R578">
            <v>1</v>
          </cell>
          <cell r="V578">
            <v>1</v>
          </cell>
          <cell r="W578">
            <v>5</v>
          </cell>
          <cell r="Y578">
            <v>5</v>
          </cell>
          <cell r="Z578">
            <v>364</v>
          </cell>
          <cell r="AA578">
            <v>1</v>
          </cell>
        </row>
        <row r="579">
          <cell r="I579">
            <v>741</v>
          </cell>
          <cell r="J579">
            <v>27601.009912900001</v>
          </cell>
          <cell r="P579">
            <v>8</v>
          </cell>
          <cell r="Q579">
            <v>1</v>
          </cell>
          <cell r="R579">
            <v>1</v>
          </cell>
          <cell r="V579">
            <v>1</v>
          </cell>
          <cell r="W579">
            <v>5</v>
          </cell>
          <cell r="Y579">
            <v>5</v>
          </cell>
          <cell r="Z579">
            <v>650</v>
          </cell>
          <cell r="AA579">
            <v>1</v>
          </cell>
        </row>
        <row r="580">
          <cell r="I580">
            <v>742</v>
          </cell>
          <cell r="J580">
            <v>22132.6167766</v>
          </cell>
          <cell r="P580">
            <v>3</v>
          </cell>
          <cell r="Q580">
            <v>1</v>
          </cell>
          <cell r="R580">
            <v>1</v>
          </cell>
          <cell r="V580">
            <v>1</v>
          </cell>
          <cell r="W580">
            <v>1</v>
          </cell>
          <cell r="Y580">
            <v>1</v>
          </cell>
          <cell r="Z580">
            <v>364</v>
          </cell>
          <cell r="AA580">
            <v>0.75</v>
          </cell>
        </row>
        <row r="581">
          <cell r="I581">
            <v>744</v>
          </cell>
          <cell r="J581">
            <v>24261.8102616</v>
          </cell>
          <cell r="P581">
            <v>4</v>
          </cell>
          <cell r="Q581">
            <v>1</v>
          </cell>
          <cell r="R581">
            <v>1</v>
          </cell>
          <cell r="V581">
            <v>1</v>
          </cell>
          <cell r="W581">
            <v>1</v>
          </cell>
          <cell r="Y581">
            <v>1</v>
          </cell>
          <cell r="Z581">
            <v>364</v>
          </cell>
          <cell r="AA581">
            <v>1</v>
          </cell>
        </row>
        <row r="582">
          <cell r="I582">
            <v>745</v>
          </cell>
          <cell r="J582">
            <v>32056.755242899999</v>
          </cell>
          <cell r="P582">
            <v>7</v>
          </cell>
          <cell r="Q582">
            <v>1</v>
          </cell>
          <cell r="R582">
            <v>1</v>
          </cell>
          <cell r="V582">
            <v>1</v>
          </cell>
          <cell r="W582">
            <v>1</v>
          </cell>
          <cell r="Y582">
            <v>1</v>
          </cell>
          <cell r="Z582">
            <v>364</v>
          </cell>
          <cell r="AA582">
            <v>1</v>
          </cell>
        </row>
        <row r="583">
          <cell r="I583">
            <v>746</v>
          </cell>
          <cell r="J583">
            <v>31158.060505699999</v>
          </cell>
          <cell r="P583">
            <v>1</v>
          </cell>
          <cell r="Q583">
            <v>1</v>
          </cell>
          <cell r="R583">
            <v>1</v>
          </cell>
          <cell r="V583">
            <v>1</v>
          </cell>
          <cell r="W583">
            <v>5</v>
          </cell>
          <cell r="Y583">
            <v>5</v>
          </cell>
          <cell r="Z583">
            <v>156</v>
          </cell>
          <cell r="AA583">
            <v>1</v>
          </cell>
        </row>
        <row r="584">
          <cell r="I584">
            <v>748</v>
          </cell>
          <cell r="J584">
            <v>5196.1370950999999</v>
          </cell>
          <cell r="P584">
            <v>9</v>
          </cell>
          <cell r="Q584">
            <v>1</v>
          </cell>
          <cell r="R584">
            <v>1</v>
          </cell>
          <cell r="V584">
            <v>1</v>
          </cell>
          <cell r="W584">
            <v>5</v>
          </cell>
          <cell r="Y584">
            <v>5</v>
          </cell>
          <cell r="Z584">
            <v>156</v>
          </cell>
          <cell r="AA584">
            <v>1</v>
          </cell>
        </row>
        <row r="585">
          <cell r="I585">
            <v>750</v>
          </cell>
          <cell r="J585">
            <v>32170.5598833</v>
          </cell>
          <cell r="P585">
            <v>1</v>
          </cell>
          <cell r="Q585">
            <v>1</v>
          </cell>
          <cell r="R585">
            <v>1</v>
          </cell>
          <cell r="V585">
            <v>1</v>
          </cell>
          <cell r="W585">
            <v>1</v>
          </cell>
          <cell r="Y585">
            <v>1</v>
          </cell>
          <cell r="Z585">
            <v>31.2</v>
          </cell>
          <cell r="AA585">
            <v>0.25</v>
          </cell>
        </row>
        <row r="586">
          <cell r="I586">
            <v>751</v>
          </cell>
          <cell r="J586">
            <v>29887.067504800001</v>
          </cell>
          <cell r="P586">
            <v>1</v>
          </cell>
          <cell r="Q586">
            <v>1</v>
          </cell>
          <cell r="R586">
            <v>1</v>
          </cell>
          <cell r="V586">
            <v>1</v>
          </cell>
          <cell r="W586">
            <v>5</v>
          </cell>
          <cell r="Y586">
            <v>1</v>
          </cell>
          <cell r="Z586">
            <v>650</v>
          </cell>
          <cell r="AA586">
            <v>1</v>
          </cell>
        </row>
        <row r="587">
          <cell r="I587">
            <v>752</v>
          </cell>
          <cell r="J587">
            <v>27192.6354259</v>
          </cell>
          <cell r="P587">
            <v>6</v>
          </cell>
          <cell r="Q587">
            <v>1</v>
          </cell>
          <cell r="R587">
            <v>1</v>
          </cell>
          <cell r="V587">
            <v>1</v>
          </cell>
          <cell r="W587">
            <v>5</v>
          </cell>
          <cell r="Y587">
            <v>5</v>
          </cell>
          <cell r="Z587">
            <v>156</v>
          </cell>
          <cell r="AA587">
            <v>1</v>
          </cell>
        </row>
        <row r="588">
          <cell r="I588">
            <v>753</v>
          </cell>
          <cell r="J588">
            <v>25714.904380100001</v>
          </cell>
          <cell r="P588">
            <v>4</v>
          </cell>
          <cell r="Q588">
            <v>1</v>
          </cell>
          <cell r="R588">
            <v>1</v>
          </cell>
          <cell r="V588">
            <v>1</v>
          </cell>
          <cell r="W588">
            <v>5</v>
          </cell>
          <cell r="Y588">
            <v>1</v>
          </cell>
          <cell r="Z588">
            <v>364</v>
          </cell>
          <cell r="AA588">
            <v>1</v>
          </cell>
        </row>
        <row r="589">
          <cell r="I589">
            <v>755</v>
          </cell>
          <cell r="J589">
            <v>24411.019366500001</v>
          </cell>
          <cell r="P589">
            <v>5</v>
          </cell>
          <cell r="Q589">
            <v>1</v>
          </cell>
          <cell r="R589">
            <v>1</v>
          </cell>
          <cell r="V589">
            <v>1</v>
          </cell>
          <cell r="W589">
            <v>5</v>
          </cell>
          <cell r="Y589">
            <v>3</v>
          </cell>
          <cell r="Z589">
            <v>156</v>
          </cell>
          <cell r="AA589">
            <v>1</v>
          </cell>
        </row>
        <row r="590">
          <cell r="I590">
            <v>758</v>
          </cell>
          <cell r="J590">
            <v>28531.0724964</v>
          </cell>
          <cell r="P590">
            <v>6</v>
          </cell>
          <cell r="Q590">
            <v>1</v>
          </cell>
          <cell r="R590">
            <v>1</v>
          </cell>
          <cell r="V590">
            <v>1</v>
          </cell>
          <cell r="W590">
            <v>5</v>
          </cell>
          <cell r="Y590">
            <v>5</v>
          </cell>
          <cell r="Z590">
            <v>156</v>
          </cell>
          <cell r="AA590">
            <v>1</v>
          </cell>
        </row>
        <row r="591">
          <cell r="I591">
            <v>759</v>
          </cell>
          <cell r="J591">
            <v>13842.409109599999</v>
          </cell>
          <cell r="P591">
            <v>8</v>
          </cell>
          <cell r="Q591">
            <v>1</v>
          </cell>
          <cell r="R591">
            <v>1</v>
          </cell>
          <cell r="V591">
            <v>1</v>
          </cell>
          <cell r="W591">
            <v>5</v>
          </cell>
          <cell r="Y591">
            <v>3</v>
          </cell>
          <cell r="Z591">
            <v>364</v>
          </cell>
          <cell r="AA591">
            <v>1</v>
          </cell>
        </row>
        <row r="592">
          <cell r="I592">
            <v>761</v>
          </cell>
          <cell r="J592">
            <v>27168.905691299999</v>
          </cell>
          <cell r="P592">
            <v>6</v>
          </cell>
          <cell r="Q592">
            <v>1</v>
          </cell>
          <cell r="R592">
            <v>1</v>
          </cell>
          <cell r="V592">
            <v>1</v>
          </cell>
          <cell r="W592">
            <v>5</v>
          </cell>
          <cell r="Y592">
            <v>5</v>
          </cell>
          <cell r="Z592">
            <v>31.2</v>
          </cell>
          <cell r="AA592">
            <v>1</v>
          </cell>
        </row>
        <row r="593">
          <cell r="I593">
            <v>765</v>
          </cell>
          <cell r="J593">
            <v>45867.311386900001</v>
          </cell>
          <cell r="P593">
            <v>2</v>
          </cell>
          <cell r="Q593">
            <v>1</v>
          </cell>
          <cell r="R593">
            <v>1</v>
          </cell>
          <cell r="V593">
            <v>1</v>
          </cell>
          <cell r="W593">
            <v>1</v>
          </cell>
          <cell r="Y593">
            <v>1</v>
          </cell>
          <cell r="Z593">
            <v>364</v>
          </cell>
          <cell r="AA593">
            <v>1</v>
          </cell>
        </row>
        <row r="594">
          <cell r="I594">
            <v>766</v>
          </cell>
          <cell r="J594">
            <v>13842.409109599999</v>
          </cell>
          <cell r="P594">
            <v>5</v>
          </cell>
          <cell r="Q594">
            <v>1</v>
          </cell>
          <cell r="R594">
            <v>1</v>
          </cell>
          <cell r="V594">
            <v>1</v>
          </cell>
          <cell r="W594">
            <v>5</v>
          </cell>
          <cell r="Y594">
            <v>3</v>
          </cell>
          <cell r="Z594">
            <v>364</v>
          </cell>
          <cell r="AA594">
            <v>1</v>
          </cell>
        </row>
        <row r="595">
          <cell r="I595">
            <v>767</v>
          </cell>
          <cell r="J595">
            <v>37371.032071499998</v>
          </cell>
          <cell r="P595">
            <v>1</v>
          </cell>
          <cell r="Q595">
            <v>1</v>
          </cell>
          <cell r="R595">
            <v>1</v>
          </cell>
          <cell r="V595">
            <v>0</v>
          </cell>
          <cell r="W595">
            <v>99</v>
          </cell>
          <cell r="Y595">
            <v>1</v>
          </cell>
          <cell r="Z595">
            <v>31.2</v>
          </cell>
          <cell r="AA595">
            <v>0</v>
          </cell>
        </row>
        <row r="596">
          <cell r="I596">
            <v>768</v>
          </cell>
          <cell r="J596">
            <v>4499.1976322</v>
          </cell>
          <cell r="P596">
            <v>5</v>
          </cell>
          <cell r="Q596">
            <v>1</v>
          </cell>
          <cell r="R596">
            <v>1</v>
          </cell>
          <cell r="V596">
            <v>1</v>
          </cell>
          <cell r="W596">
            <v>5</v>
          </cell>
          <cell r="Y596">
            <v>5</v>
          </cell>
          <cell r="Z596">
            <v>1014</v>
          </cell>
          <cell r="AA596">
            <v>1</v>
          </cell>
        </row>
        <row r="597">
          <cell r="I597">
            <v>769</v>
          </cell>
          <cell r="J597">
            <v>26362.7426122</v>
          </cell>
          <cell r="P597">
            <v>10</v>
          </cell>
          <cell r="Q597">
            <v>1</v>
          </cell>
          <cell r="R597">
            <v>1</v>
          </cell>
          <cell r="V597">
            <v>1</v>
          </cell>
          <cell r="W597">
            <v>5</v>
          </cell>
          <cell r="Y597">
            <v>5</v>
          </cell>
          <cell r="Z597">
            <v>156</v>
          </cell>
          <cell r="AA597">
            <v>1</v>
          </cell>
        </row>
        <row r="598">
          <cell r="I598">
            <v>770</v>
          </cell>
          <cell r="J598">
            <v>35439.5949444</v>
          </cell>
          <cell r="P598">
            <v>11</v>
          </cell>
          <cell r="Q598">
            <v>1</v>
          </cell>
          <cell r="R598">
            <v>1</v>
          </cell>
          <cell r="V598">
            <v>1</v>
          </cell>
          <cell r="W598">
            <v>5</v>
          </cell>
          <cell r="Y598">
            <v>1</v>
          </cell>
          <cell r="Z598">
            <v>156</v>
          </cell>
          <cell r="AA598">
            <v>0.75</v>
          </cell>
        </row>
        <row r="599">
          <cell r="I599">
            <v>772</v>
          </cell>
          <cell r="J599">
            <v>5030.0403038000004</v>
          </cell>
          <cell r="P599">
            <v>1</v>
          </cell>
          <cell r="Q599">
            <v>1</v>
          </cell>
          <cell r="R599">
            <v>1</v>
          </cell>
          <cell r="V599">
            <v>0</v>
          </cell>
          <cell r="W599">
            <v>99</v>
          </cell>
          <cell r="Y599">
            <v>3</v>
          </cell>
          <cell r="Z599">
            <v>31.2</v>
          </cell>
          <cell r="AA599">
            <v>0</v>
          </cell>
        </row>
        <row r="600">
          <cell r="I600">
            <v>774</v>
          </cell>
          <cell r="J600">
            <v>27419.364872999999</v>
          </cell>
          <cell r="P600">
            <v>9</v>
          </cell>
          <cell r="Q600">
            <v>1</v>
          </cell>
          <cell r="R600">
            <v>1</v>
          </cell>
          <cell r="V600">
            <v>1</v>
          </cell>
          <cell r="W600">
            <v>5</v>
          </cell>
          <cell r="Y600">
            <v>1</v>
          </cell>
          <cell r="Z600">
            <v>650</v>
          </cell>
          <cell r="AA600">
            <v>1</v>
          </cell>
        </row>
        <row r="601">
          <cell r="I601">
            <v>775</v>
          </cell>
          <cell r="J601">
            <v>18258.8362065</v>
          </cell>
          <cell r="P601">
            <v>8</v>
          </cell>
          <cell r="Q601">
            <v>1</v>
          </cell>
          <cell r="R601">
            <v>1</v>
          </cell>
          <cell r="V601">
            <v>1</v>
          </cell>
          <cell r="W601">
            <v>5</v>
          </cell>
          <cell r="Y601">
            <v>1</v>
          </cell>
          <cell r="Z601">
            <v>364</v>
          </cell>
          <cell r="AA601">
            <v>1</v>
          </cell>
        </row>
        <row r="602">
          <cell r="I602">
            <v>776</v>
          </cell>
          <cell r="J602">
            <v>27504.078578600001</v>
          </cell>
          <cell r="P602">
            <v>5</v>
          </cell>
          <cell r="Q602">
            <v>1</v>
          </cell>
          <cell r="R602">
            <v>1</v>
          </cell>
          <cell r="V602">
            <v>1</v>
          </cell>
          <cell r="W602">
            <v>5</v>
          </cell>
          <cell r="Y602">
            <v>5</v>
          </cell>
          <cell r="Z602">
            <v>364</v>
          </cell>
          <cell r="AA602">
            <v>1</v>
          </cell>
        </row>
        <row r="603">
          <cell r="I603">
            <v>778</v>
          </cell>
          <cell r="J603">
            <v>26007.697352399999</v>
          </cell>
          <cell r="P603">
            <v>5</v>
          </cell>
          <cell r="Q603">
            <v>1</v>
          </cell>
          <cell r="R603">
            <v>1</v>
          </cell>
          <cell r="V603">
            <v>1</v>
          </cell>
          <cell r="W603">
            <v>5</v>
          </cell>
          <cell r="Y603">
            <v>5</v>
          </cell>
          <cell r="Z603">
            <v>31.2</v>
          </cell>
          <cell r="AA603">
            <v>0.25</v>
          </cell>
        </row>
        <row r="604">
          <cell r="I604">
            <v>781</v>
          </cell>
          <cell r="J604">
            <v>28364.578478399999</v>
          </cell>
          <cell r="P604">
            <v>6</v>
          </cell>
          <cell r="Q604">
            <v>1</v>
          </cell>
          <cell r="R604">
            <v>1</v>
          </cell>
          <cell r="V604">
            <v>0</v>
          </cell>
          <cell r="W604">
            <v>99</v>
          </cell>
          <cell r="Y604">
            <v>5</v>
          </cell>
          <cell r="Z604">
            <v>650</v>
          </cell>
          <cell r="AA604">
            <v>0</v>
          </cell>
        </row>
        <row r="605">
          <cell r="I605">
            <v>783</v>
          </cell>
          <cell r="J605">
            <v>5777.1950034000001</v>
          </cell>
          <cell r="P605">
            <v>6</v>
          </cell>
          <cell r="Q605">
            <v>1</v>
          </cell>
          <cell r="R605">
            <v>1</v>
          </cell>
          <cell r="V605">
            <v>1</v>
          </cell>
          <cell r="W605">
            <v>5</v>
          </cell>
          <cell r="Y605">
            <v>1</v>
          </cell>
          <cell r="Z605">
            <v>156</v>
          </cell>
          <cell r="AA605">
            <v>1</v>
          </cell>
        </row>
        <row r="606">
          <cell r="I606">
            <v>784</v>
          </cell>
          <cell r="J606">
            <v>15100.809937800001</v>
          </cell>
          <cell r="P606">
            <v>8</v>
          </cell>
          <cell r="Q606">
            <v>1</v>
          </cell>
          <cell r="R606">
            <v>1</v>
          </cell>
          <cell r="V606">
            <v>1</v>
          </cell>
          <cell r="W606">
            <v>5</v>
          </cell>
          <cell r="Y606">
            <v>3</v>
          </cell>
          <cell r="Z606">
            <v>650</v>
          </cell>
          <cell r="AA606">
            <v>1</v>
          </cell>
        </row>
        <row r="607">
          <cell r="I607">
            <v>786</v>
          </cell>
          <cell r="J607">
            <v>27167.2596108</v>
          </cell>
          <cell r="P607">
            <v>1</v>
          </cell>
          <cell r="Q607">
            <v>1</v>
          </cell>
          <cell r="R607">
            <v>1</v>
          </cell>
          <cell r="V607">
            <v>1</v>
          </cell>
          <cell r="W607">
            <v>5</v>
          </cell>
          <cell r="Y607">
            <v>5</v>
          </cell>
          <cell r="Z607">
            <v>364</v>
          </cell>
          <cell r="AA607">
            <v>1</v>
          </cell>
        </row>
        <row r="608">
          <cell r="I608">
            <v>787</v>
          </cell>
          <cell r="J608">
            <v>26362.7426122</v>
          </cell>
          <cell r="P608">
            <v>8</v>
          </cell>
          <cell r="Q608">
            <v>1</v>
          </cell>
          <cell r="R608">
            <v>1</v>
          </cell>
          <cell r="V608">
            <v>1</v>
          </cell>
          <cell r="W608">
            <v>5</v>
          </cell>
          <cell r="Y608">
            <v>5</v>
          </cell>
          <cell r="Z608">
            <v>156</v>
          </cell>
          <cell r="AA608">
            <v>1</v>
          </cell>
        </row>
        <row r="609">
          <cell r="I609">
            <v>788</v>
          </cell>
          <cell r="J609">
            <v>30280.660022100001</v>
          </cell>
          <cell r="P609">
            <v>9</v>
          </cell>
          <cell r="Q609">
            <v>1</v>
          </cell>
          <cell r="R609">
            <v>1</v>
          </cell>
          <cell r="V609">
            <v>1</v>
          </cell>
          <cell r="W609">
            <v>5</v>
          </cell>
          <cell r="Y609">
            <v>1</v>
          </cell>
          <cell r="Z609">
            <v>156</v>
          </cell>
          <cell r="AA609">
            <v>1</v>
          </cell>
        </row>
        <row r="610">
          <cell r="I610">
            <v>789</v>
          </cell>
          <cell r="J610">
            <v>26216.8436979</v>
          </cell>
          <cell r="P610">
            <v>9</v>
          </cell>
          <cell r="Q610">
            <v>1</v>
          </cell>
          <cell r="R610">
            <v>1</v>
          </cell>
          <cell r="V610">
            <v>1</v>
          </cell>
          <cell r="W610">
            <v>5</v>
          </cell>
          <cell r="Y610">
            <v>1</v>
          </cell>
          <cell r="Z610">
            <v>650</v>
          </cell>
          <cell r="AA610">
            <v>1</v>
          </cell>
        </row>
        <row r="611">
          <cell r="I611">
            <v>790</v>
          </cell>
          <cell r="J611">
            <v>29605.975437599998</v>
          </cell>
          <cell r="P611">
            <v>3</v>
          </cell>
          <cell r="Q611">
            <v>1</v>
          </cell>
          <cell r="R611">
            <v>1</v>
          </cell>
          <cell r="V611">
            <v>1</v>
          </cell>
          <cell r="W611">
            <v>5</v>
          </cell>
          <cell r="Y611">
            <v>1</v>
          </cell>
          <cell r="Z611">
            <v>156</v>
          </cell>
          <cell r="AA611">
            <v>1</v>
          </cell>
        </row>
        <row r="612">
          <cell r="I612">
            <v>791</v>
          </cell>
          <cell r="J612">
            <v>26700.5359823</v>
          </cell>
          <cell r="P612">
            <v>3</v>
          </cell>
          <cell r="Q612">
            <v>1</v>
          </cell>
          <cell r="R612">
            <v>1</v>
          </cell>
          <cell r="V612">
            <v>1</v>
          </cell>
          <cell r="W612">
            <v>5</v>
          </cell>
          <cell r="Y612">
            <v>5</v>
          </cell>
          <cell r="Z612">
            <v>156</v>
          </cell>
          <cell r="AA612">
            <v>1</v>
          </cell>
        </row>
        <row r="613">
          <cell r="I613">
            <v>792</v>
          </cell>
          <cell r="J613">
            <v>20600.421940100001</v>
          </cell>
          <cell r="P613">
            <v>6</v>
          </cell>
          <cell r="Q613">
            <v>1</v>
          </cell>
          <cell r="R613">
            <v>1</v>
          </cell>
          <cell r="V613">
            <v>0</v>
          </cell>
          <cell r="W613">
            <v>99</v>
          </cell>
          <cell r="Y613">
            <v>1</v>
          </cell>
          <cell r="Z613">
            <v>364</v>
          </cell>
          <cell r="AA613">
            <v>0</v>
          </cell>
        </row>
        <row r="614">
          <cell r="I614">
            <v>793</v>
          </cell>
          <cell r="J614">
            <v>33658.960858699997</v>
          </cell>
          <cell r="P614">
            <v>3</v>
          </cell>
          <cell r="Q614">
            <v>1</v>
          </cell>
          <cell r="R614">
            <v>1</v>
          </cell>
          <cell r="V614">
            <v>1</v>
          </cell>
          <cell r="W614">
            <v>5</v>
          </cell>
          <cell r="Y614">
            <v>1</v>
          </cell>
          <cell r="Z614">
            <v>156</v>
          </cell>
          <cell r="AA614">
            <v>1</v>
          </cell>
        </row>
        <row r="615">
          <cell r="I615">
            <v>796</v>
          </cell>
          <cell r="J615">
            <v>47440.473104500001</v>
          </cell>
          <cell r="P615">
            <v>8</v>
          </cell>
          <cell r="Q615">
            <v>1</v>
          </cell>
          <cell r="R615">
            <v>1</v>
          </cell>
          <cell r="V615">
            <v>1</v>
          </cell>
          <cell r="W615">
            <v>5</v>
          </cell>
          <cell r="Y615">
            <v>5</v>
          </cell>
          <cell r="Z615">
            <v>156</v>
          </cell>
          <cell r="AA615">
            <v>1</v>
          </cell>
        </row>
        <row r="616">
          <cell r="I616">
            <v>797</v>
          </cell>
          <cell r="J616">
            <v>5626.2203606000003</v>
          </cell>
          <cell r="P616">
            <v>1</v>
          </cell>
          <cell r="Q616">
            <v>1</v>
          </cell>
          <cell r="R616">
            <v>1</v>
          </cell>
          <cell r="V616">
            <v>1</v>
          </cell>
          <cell r="W616">
            <v>5</v>
          </cell>
          <cell r="Y616">
            <v>1</v>
          </cell>
          <cell r="Z616">
            <v>364</v>
          </cell>
          <cell r="AA616">
            <v>1</v>
          </cell>
        </row>
        <row r="617">
          <cell r="I617">
            <v>798</v>
          </cell>
          <cell r="J617">
            <v>27913.485838100001</v>
          </cell>
          <cell r="P617">
            <v>2</v>
          </cell>
          <cell r="Q617">
            <v>1</v>
          </cell>
          <cell r="R617">
            <v>1</v>
          </cell>
          <cell r="V617">
            <v>1</v>
          </cell>
          <cell r="W617">
            <v>1</v>
          </cell>
          <cell r="Y617">
            <v>1</v>
          </cell>
          <cell r="Z617">
            <v>156</v>
          </cell>
          <cell r="AA617">
            <v>1</v>
          </cell>
        </row>
        <row r="618">
          <cell r="I618">
            <v>799</v>
          </cell>
          <cell r="J618">
            <v>31413.7915526</v>
          </cell>
          <cell r="P618">
            <v>10</v>
          </cell>
          <cell r="Q618">
            <v>1</v>
          </cell>
          <cell r="R618">
            <v>1</v>
          </cell>
          <cell r="V618">
            <v>1</v>
          </cell>
          <cell r="W618">
            <v>5</v>
          </cell>
          <cell r="Y618">
            <v>5</v>
          </cell>
          <cell r="Z618">
            <v>31.2</v>
          </cell>
          <cell r="AA618">
            <v>1</v>
          </cell>
        </row>
        <row r="619">
          <cell r="I619">
            <v>801</v>
          </cell>
          <cell r="J619">
            <v>19172.8207119</v>
          </cell>
          <cell r="P619">
            <v>5</v>
          </cell>
          <cell r="Q619">
            <v>1</v>
          </cell>
          <cell r="R619">
            <v>1</v>
          </cell>
          <cell r="V619">
            <v>1</v>
          </cell>
          <cell r="W619">
            <v>5</v>
          </cell>
          <cell r="Y619">
            <v>1</v>
          </cell>
          <cell r="Z619">
            <v>650</v>
          </cell>
          <cell r="AA619">
            <v>1</v>
          </cell>
        </row>
        <row r="620">
          <cell r="I620">
            <v>802</v>
          </cell>
          <cell r="J620">
            <v>52532.387265400001</v>
          </cell>
          <cell r="P620">
            <v>2</v>
          </cell>
          <cell r="Q620">
            <v>1</v>
          </cell>
          <cell r="R620">
            <v>1</v>
          </cell>
          <cell r="V620">
            <v>1</v>
          </cell>
          <cell r="W620">
            <v>1</v>
          </cell>
          <cell r="Y620">
            <v>1</v>
          </cell>
          <cell r="Z620">
            <v>31.2</v>
          </cell>
          <cell r="AA620">
            <v>1</v>
          </cell>
        </row>
        <row r="621">
          <cell r="I621">
            <v>803</v>
          </cell>
          <cell r="J621">
            <v>37671.047118000002</v>
          </cell>
          <cell r="P621">
            <v>5</v>
          </cell>
          <cell r="Q621">
            <v>1</v>
          </cell>
          <cell r="R621">
            <v>1</v>
          </cell>
          <cell r="V621">
            <v>1</v>
          </cell>
          <cell r="W621">
            <v>5</v>
          </cell>
          <cell r="Y621">
            <v>5</v>
          </cell>
          <cell r="Z621">
            <v>156</v>
          </cell>
          <cell r="AA621">
            <v>1</v>
          </cell>
        </row>
        <row r="622">
          <cell r="I622">
            <v>804</v>
          </cell>
          <cell r="J622">
            <v>3807.4832651000002</v>
          </cell>
          <cell r="P622">
            <v>1</v>
          </cell>
          <cell r="Q622">
            <v>1</v>
          </cell>
          <cell r="R622">
            <v>1</v>
          </cell>
          <cell r="V622">
            <v>1</v>
          </cell>
          <cell r="W622">
            <v>5</v>
          </cell>
          <cell r="Y622">
            <v>1</v>
          </cell>
          <cell r="Z622">
            <v>156</v>
          </cell>
          <cell r="AA622">
            <v>1</v>
          </cell>
        </row>
        <row r="623">
          <cell r="I623">
            <v>806</v>
          </cell>
          <cell r="J623">
            <v>33310.826848199998</v>
          </cell>
          <cell r="P623">
            <v>5</v>
          </cell>
          <cell r="Q623">
            <v>1</v>
          </cell>
          <cell r="R623">
            <v>1</v>
          </cell>
          <cell r="V623">
            <v>1</v>
          </cell>
          <cell r="W623">
            <v>5</v>
          </cell>
          <cell r="Y623">
            <v>5</v>
          </cell>
          <cell r="Z623">
            <v>364</v>
          </cell>
          <cell r="AA623">
            <v>1</v>
          </cell>
        </row>
        <row r="624">
          <cell r="I624">
            <v>807</v>
          </cell>
          <cell r="J624">
            <v>28195.318648699998</v>
          </cell>
          <cell r="P624">
            <v>2</v>
          </cell>
          <cell r="Q624">
            <v>1</v>
          </cell>
          <cell r="R624">
            <v>1</v>
          </cell>
          <cell r="V624">
            <v>1</v>
          </cell>
          <cell r="W624">
            <v>5</v>
          </cell>
          <cell r="Y624">
            <v>5</v>
          </cell>
          <cell r="Z624">
            <v>364</v>
          </cell>
          <cell r="AA624">
            <v>1</v>
          </cell>
        </row>
        <row r="625">
          <cell r="I625">
            <v>809</v>
          </cell>
          <cell r="J625">
            <v>25862.802319999999</v>
          </cell>
          <cell r="P625">
            <v>8</v>
          </cell>
          <cell r="Q625">
            <v>1</v>
          </cell>
          <cell r="R625">
            <v>1</v>
          </cell>
          <cell r="V625">
            <v>1</v>
          </cell>
          <cell r="W625">
            <v>5</v>
          </cell>
          <cell r="Y625">
            <v>1</v>
          </cell>
          <cell r="Z625">
            <v>31.2</v>
          </cell>
          <cell r="AA625">
            <v>1</v>
          </cell>
        </row>
        <row r="626">
          <cell r="I626">
            <v>811</v>
          </cell>
          <cell r="J626">
            <v>13842.409109599999</v>
          </cell>
          <cell r="P626">
            <v>5</v>
          </cell>
          <cell r="Q626">
            <v>1</v>
          </cell>
          <cell r="R626">
            <v>1</v>
          </cell>
          <cell r="V626">
            <v>1</v>
          </cell>
          <cell r="W626">
            <v>5</v>
          </cell>
          <cell r="Y626">
            <v>3</v>
          </cell>
          <cell r="Z626">
            <v>364</v>
          </cell>
          <cell r="AA626">
            <v>0.75</v>
          </cell>
        </row>
        <row r="627">
          <cell r="I627">
            <v>813</v>
          </cell>
          <cell r="J627">
            <v>22742.4361599</v>
          </cell>
          <cell r="P627">
            <v>5</v>
          </cell>
          <cell r="Q627">
            <v>1</v>
          </cell>
          <cell r="R627">
            <v>1</v>
          </cell>
          <cell r="V627">
            <v>1</v>
          </cell>
          <cell r="W627">
            <v>5</v>
          </cell>
          <cell r="Y627">
            <v>8</v>
          </cell>
          <cell r="Z627">
            <v>364</v>
          </cell>
          <cell r="AA627">
            <v>1</v>
          </cell>
        </row>
        <row r="628">
          <cell r="I628">
            <v>814</v>
          </cell>
          <cell r="J628">
            <v>4560.3905418000004</v>
          </cell>
          <cell r="P628">
            <v>4</v>
          </cell>
          <cell r="Q628">
            <v>1</v>
          </cell>
          <cell r="R628">
            <v>1</v>
          </cell>
          <cell r="V628">
            <v>1</v>
          </cell>
          <cell r="W628">
            <v>1</v>
          </cell>
          <cell r="Y628">
            <v>1</v>
          </cell>
          <cell r="Z628">
            <v>156</v>
          </cell>
          <cell r="AA628">
            <v>0.25</v>
          </cell>
        </row>
        <row r="629">
          <cell r="I629">
            <v>815</v>
          </cell>
          <cell r="J629">
            <v>27413.354076399999</v>
          </cell>
          <cell r="P629">
            <v>5</v>
          </cell>
          <cell r="Q629">
            <v>1</v>
          </cell>
          <cell r="R629">
            <v>1</v>
          </cell>
          <cell r="V629">
            <v>1</v>
          </cell>
          <cell r="W629">
            <v>5</v>
          </cell>
          <cell r="Y629">
            <v>2</v>
          </cell>
          <cell r="Z629">
            <v>650</v>
          </cell>
          <cell r="AA629">
            <v>1</v>
          </cell>
        </row>
        <row r="630">
          <cell r="I630">
            <v>816</v>
          </cell>
          <cell r="J630">
            <v>37699.890322599997</v>
          </cell>
          <cell r="P630">
            <v>1</v>
          </cell>
          <cell r="Q630">
            <v>1</v>
          </cell>
          <cell r="R630">
            <v>1</v>
          </cell>
          <cell r="V630">
            <v>1</v>
          </cell>
          <cell r="W630">
            <v>5</v>
          </cell>
          <cell r="Y630">
            <v>5</v>
          </cell>
          <cell r="Z630">
            <v>156</v>
          </cell>
          <cell r="AA630">
            <v>1</v>
          </cell>
        </row>
        <row r="631">
          <cell r="I631">
            <v>818</v>
          </cell>
          <cell r="J631">
            <v>31001.205331900001</v>
          </cell>
          <cell r="P631">
            <v>8</v>
          </cell>
          <cell r="Q631">
            <v>1</v>
          </cell>
          <cell r="R631">
            <v>1</v>
          </cell>
          <cell r="V631">
            <v>1</v>
          </cell>
          <cell r="W631">
            <v>5</v>
          </cell>
          <cell r="Y631">
            <v>5</v>
          </cell>
          <cell r="Z631">
            <v>364</v>
          </cell>
          <cell r="AA631">
            <v>1</v>
          </cell>
        </row>
        <row r="632">
          <cell r="I632">
            <v>819</v>
          </cell>
          <cell r="J632">
            <v>29329.387293700001</v>
          </cell>
          <cell r="P632">
            <v>1</v>
          </cell>
          <cell r="Q632">
            <v>1</v>
          </cell>
          <cell r="R632">
            <v>1</v>
          </cell>
          <cell r="V632">
            <v>1</v>
          </cell>
          <cell r="W632">
            <v>1</v>
          </cell>
          <cell r="Y632">
            <v>1</v>
          </cell>
          <cell r="Z632">
            <v>156</v>
          </cell>
          <cell r="AA632">
            <v>1</v>
          </cell>
        </row>
        <row r="633">
          <cell r="I633">
            <v>820</v>
          </cell>
          <cell r="J633">
            <v>28746.901894400002</v>
          </cell>
          <cell r="P633">
            <v>5</v>
          </cell>
          <cell r="Q633">
            <v>1</v>
          </cell>
          <cell r="R633">
            <v>1</v>
          </cell>
          <cell r="V633">
            <v>1</v>
          </cell>
          <cell r="W633">
            <v>5</v>
          </cell>
          <cell r="Y633">
            <v>5</v>
          </cell>
          <cell r="Z633">
            <v>364</v>
          </cell>
          <cell r="AA633">
            <v>1</v>
          </cell>
        </row>
        <row r="634">
          <cell r="I634">
            <v>821</v>
          </cell>
          <cell r="J634">
            <v>22807.338338599999</v>
          </cell>
          <cell r="P634">
            <v>7</v>
          </cell>
          <cell r="Q634">
            <v>1</v>
          </cell>
          <cell r="R634">
            <v>1</v>
          </cell>
          <cell r="V634">
            <v>1</v>
          </cell>
          <cell r="W634">
            <v>5</v>
          </cell>
          <cell r="Y634">
            <v>1</v>
          </cell>
          <cell r="Z634">
            <v>156</v>
          </cell>
          <cell r="AA634">
            <v>1</v>
          </cell>
        </row>
        <row r="635">
          <cell r="I635">
            <v>823</v>
          </cell>
          <cell r="J635">
            <v>24411.019366500001</v>
          </cell>
          <cell r="P635">
            <v>6</v>
          </cell>
          <cell r="Q635">
            <v>1</v>
          </cell>
          <cell r="R635">
            <v>1</v>
          </cell>
          <cell r="V635">
            <v>1</v>
          </cell>
          <cell r="W635">
            <v>5</v>
          </cell>
          <cell r="Y635">
            <v>3</v>
          </cell>
          <cell r="Z635">
            <v>156</v>
          </cell>
          <cell r="AA635">
            <v>1</v>
          </cell>
        </row>
        <row r="636">
          <cell r="I636">
            <v>826</v>
          </cell>
          <cell r="J636">
            <v>28060.1948452</v>
          </cell>
          <cell r="P636">
            <v>4</v>
          </cell>
          <cell r="Q636">
            <v>1</v>
          </cell>
          <cell r="R636">
            <v>1</v>
          </cell>
          <cell r="V636">
            <v>1</v>
          </cell>
          <cell r="W636">
            <v>5</v>
          </cell>
          <cell r="Y636">
            <v>1</v>
          </cell>
          <cell r="Z636">
            <v>364</v>
          </cell>
          <cell r="AA636">
            <v>1</v>
          </cell>
        </row>
        <row r="637">
          <cell r="I637">
            <v>827</v>
          </cell>
          <cell r="J637">
            <v>43903.644739299998</v>
          </cell>
          <cell r="P637">
            <v>5</v>
          </cell>
          <cell r="Q637">
            <v>1</v>
          </cell>
          <cell r="R637">
            <v>1</v>
          </cell>
          <cell r="V637">
            <v>1</v>
          </cell>
          <cell r="W637">
            <v>5</v>
          </cell>
          <cell r="Y637">
            <v>1</v>
          </cell>
          <cell r="Z637">
            <v>31.2</v>
          </cell>
          <cell r="AA637">
            <v>0.75</v>
          </cell>
        </row>
        <row r="638">
          <cell r="I638">
            <v>828</v>
          </cell>
          <cell r="J638">
            <v>37350.242629400003</v>
          </cell>
          <cell r="P638">
            <v>4</v>
          </cell>
          <cell r="Q638">
            <v>1</v>
          </cell>
          <cell r="R638">
            <v>1</v>
          </cell>
          <cell r="V638">
            <v>1</v>
          </cell>
          <cell r="W638">
            <v>5</v>
          </cell>
          <cell r="Y638">
            <v>1</v>
          </cell>
          <cell r="Z638">
            <v>156</v>
          </cell>
          <cell r="AA638">
            <v>1</v>
          </cell>
        </row>
        <row r="639">
          <cell r="I639">
            <v>829</v>
          </cell>
          <cell r="J639">
            <v>24091.236997399999</v>
          </cell>
          <cell r="P639">
            <v>12</v>
          </cell>
          <cell r="Q639">
            <v>1</v>
          </cell>
          <cell r="R639">
            <v>1</v>
          </cell>
          <cell r="V639">
            <v>1</v>
          </cell>
          <cell r="W639">
            <v>5</v>
          </cell>
          <cell r="Y639">
            <v>5</v>
          </cell>
          <cell r="Z639">
            <v>156</v>
          </cell>
          <cell r="AA639">
            <v>1</v>
          </cell>
        </row>
        <row r="640">
          <cell r="I640">
            <v>831</v>
          </cell>
          <cell r="J640">
            <v>22667.162244499999</v>
          </cell>
          <cell r="P640">
            <v>9</v>
          </cell>
          <cell r="Q640">
            <v>1</v>
          </cell>
          <cell r="R640">
            <v>1</v>
          </cell>
          <cell r="V640">
            <v>1</v>
          </cell>
          <cell r="W640">
            <v>5</v>
          </cell>
          <cell r="Y640">
            <v>1</v>
          </cell>
          <cell r="Z640">
            <v>156</v>
          </cell>
          <cell r="AA640">
            <v>1</v>
          </cell>
        </row>
        <row r="641">
          <cell r="I641">
            <v>832</v>
          </cell>
          <cell r="J641">
            <v>4082.9749676000001</v>
          </cell>
          <cell r="P641">
            <v>2</v>
          </cell>
          <cell r="Q641">
            <v>1</v>
          </cell>
          <cell r="R641">
            <v>1</v>
          </cell>
          <cell r="V641">
            <v>1</v>
          </cell>
          <cell r="W641">
            <v>5</v>
          </cell>
          <cell r="Y641">
            <v>5</v>
          </cell>
          <cell r="Z641">
            <v>364</v>
          </cell>
          <cell r="AA641">
            <v>0.75</v>
          </cell>
        </row>
        <row r="642">
          <cell r="I642">
            <v>834</v>
          </cell>
          <cell r="J642">
            <v>39956.431676</v>
          </cell>
          <cell r="P642">
            <v>7</v>
          </cell>
          <cell r="Q642">
            <v>1</v>
          </cell>
          <cell r="R642">
            <v>1</v>
          </cell>
          <cell r="V642">
            <v>1</v>
          </cell>
          <cell r="W642">
            <v>5</v>
          </cell>
          <cell r="Y642">
            <v>5</v>
          </cell>
          <cell r="Z642">
            <v>156</v>
          </cell>
          <cell r="AA642">
            <v>1</v>
          </cell>
        </row>
        <row r="643">
          <cell r="I643">
            <v>835</v>
          </cell>
          <cell r="J643">
            <v>28481.169387999998</v>
          </cell>
          <cell r="P643">
            <v>5</v>
          </cell>
          <cell r="Q643">
            <v>1</v>
          </cell>
          <cell r="R643">
            <v>1</v>
          </cell>
          <cell r="V643">
            <v>1</v>
          </cell>
          <cell r="W643">
            <v>5</v>
          </cell>
          <cell r="Y643">
            <v>5</v>
          </cell>
          <cell r="Z643">
            <v>156</v>
          </cell>
          <cell r="AA643">
            <v>1</v>
          </cell>
        </row>
        <row r="644">
          <cell r="I644">
            <v>837</v>
          </cell>
          <cell r="J644">
            <v>26016.250915799999</v>
          </cell>
          <cell r="P644">
            <v>7</v>
          </cell>
          <cell r="Q644">
            <v>1</v>
          </cell>
          <cell r="R644">
            <v>1</v>
          </cell>
          <cell r="V644">
            <v>1</v>
          </cell>
          <cell r="W644">
            <v>5</v>
          </cell>
          <cell r="Y644">
            <v>1</v>
          </cell>
          <cell r="Z644">
            <v>650</v>
          </cell>
          <cell r="AA644">
            <v>1</v>
          </cell>
        </row>
        <row r="645">
          <cell r="I645">
            <v>838</v>
          </cell>
          <cell r="J645">
            <v>27969.121337699999</v>
          </cell>
          <cell r="P645">
            <v>2</v>
          </cell>
          <cell r="Q645">
            <v>1</v>
          </cell>
          <cell r="R645">
            <v>1</v>
          </cell>
          <cell r="V645">
            <v>1</v>
          </cell>
          <cell r="W645">
            <v>1</v>
          </cell>
          <cell r="Y645">
            <v>1</v>
          </cell>
          <cell r="Z645">
            <v>364</v>
          </cell>
          <cell r="AA645">
            <v>1</v>
          </cell>
        </row>
        <row r="646">
          <cell r="I646">
            <v>839</v>
          </cell>
          <cell r="J646">
            <v>19271.2933663</v>
          </cell>
          <cell r="P646">
            <v>10</v>
          </cell>
          <cell r="Q646">
            <v>1</v>
          </cell>
          <cell r="R646">
            <v>1</v>
          </cell>
          <cell r="V646">
            <v>1</v>
          </cell>
          <cell r="W646">
            <v>5</v>
          </cell>
          <cell r="Y646">
            <v>5</v>
          </cell>
          <cell r="Z646">
            <v>364</v>
          </cell>
          <cell r="AA646">
            <v>1</v>
          </cell>
        </row>
        <row r="647">
          <cell r="I647">
            <v>840</v>
          </cell>
          <cell r="J647">
            <v>4537.2950152000003</v>
          </cell>
          <cell r="P647">
            <v>6</v>
          </cell>
          <cell r="Q647">
            <v>1</v>
          </cell>
          <cell r="R647">
            <v>1</v>
          </cell>
          <cell r="V647">
            <v>1</v>
          </cell>
          <cell r="W647">
            <v>5</v>
          </cell>
          <cell r="Y647">
            <v>5</v>
          </cell>
          <cell r="Z647">
            <v>1014</v>
          </cell>
          <cell r="AA647">
            <v>1</v>
          </cell>
        </row>
        <row r="648">
          <cell r="I648">
            <v>841</v>
          </cell>
          <cell r="J648">
            <v>30280.660022100001</v>
          </cell>
          <cell r="P648">
            <v>10</v>
          </cell>
          <cell r="Q648">
            <v>1</v>
          </cell>
          <cell r="R648">
            <v>1</v>
          </cell>
          <cell r="V648">
            <v>1</v>
          </cell>
          <cell r="W648">
            <v>5</v>
          </cell>
          <cell r="Y648">
            <v>1</v>
          </cell>
          <cell r="Z648">
            <v>364</v>
          </cell>
          <cell r="AA648">
            <v>0.75</v>
          </cell>
        </row>
        <row r="649">
          <cell r="I649">
            <v>843</v>
          </cell>
          <cell r="J649">
            <v>24945.732939099998</v>
          </cell>
          <cell r="P649">
            <v>1</v>
          </cell>
          <cell r="Q649">
            <v>1</v>
          </cell>
          <cell r="R649">
            <v>1</v>
          </cell>
          <cell r="V649">
            <v>1</v>
          </cell>
          <cell r="W649">
            <v>5</v>
          </cell>
          <cell r="Y649">
            <v>1</v>
          </cell>
          <cell r="Z649">
            <v>156</v>
          </cell>
          <cell r="AA649">
            <v>0.75</v>
          </cell>
        </row>
        <row r="650">
          <cell r="I650">
            <v>844</v>
          </cell>
          <cell r="J650">
            <v>21193.18345</v>
          </cell>
          <cell r="P650">
            <v>5</v>
          </cell>
          <cell r="Q650">
            <v>1</v>
          </cell>
          <cell r="R650">
            <v>1</v>
          </cell>
          <cell r="V650">
            <v>0</v>
          </cell>
          <cell r="W650">
            <v>99</v>
          </cell>
          <cell r="Y650">
            <v>2</v>
          </cell>
          <cell r="Z650">
            <v>156</v>
          </cell>
          <cell r="AA650">
            <v>0</v>
          </cell>
        </row>
        <row r="651">
          <cell r="I651">
            <v>845</v>
          </cell>
          <cell r="J651">
            <v>5375.3258506000002</v>
          </cell>
          <cell r="P651">
            <v>1</v>
          </cell>
          <cell r="Q651">
            <v>1</v>
          </cell>
          <cell r="R651">
            <v>1</v>
          </cell>
          <cell r="V651">
            <v>1</v>
          </cell>
          <cell r="W651">
            <v>5</v>
          </cell>
          <cell r="Y651">
            <v>5</v>
          </cell>
          <cell r="Z651">
            <v>364</v>
          </cell>
          <cell r="AA651">
            <v>1</v>
          </cell>
        </row>
        <row r="652">
          <cell r="I652">
            <v>846</v>
          </cell>
          <cell r="J652">
            <v>37375.439634199996</v>
          </cell>
          <cell r="P652">
            <v>5</v>
          </cell>
          <cell r="Q652">
            <v>1</v>
          </cell>
          <cell r="R652">
            <v>1</v>
          </cell>
          <cell r="V652">
            <v>1</v>
          </cell>
          <cell r="W652">
            <v>5</v>
          </cell>
          <cell r="Y652">
            <v>5</v>
          </cell>
          <cell r="Z652">
            <v>31.2</v>
          </cell>
          <cell r="AA652">
            <v>1</v>
          </cell>
        </row>
        <row r="653">
          <cell r="I653">
            <v>847</v>
          </cell>
          <cell r="J653">
            <v>23881.2920089</v>
          </cell>
          <cell r="P653">
            <v>1</v>
          </cell>
          <cell r="Q653">
            <v>1</v>
          </cell>
          <cell r="R653">
            <v>1</v>
          </cell>
          <cell r="V653">
            <v>1</v>
          </cell>
          <cell r="W653">
            <v>1</v>
          </cell>
          <cell r="Y653">
            <v>1</v>
          </cell>
          <cell r="Z653">
            <v>156</v>
          </cell>
          <cell r="AA653">
            <v>1</v>
          </cell>
        </row>
        <row r="654">
          <cell r="I654">
            <v>848</v>
          </cell>
          <cell r="J654">
            <v>38772.468374700002</v>
          </cell>
          <cell r="P654">
            <v>5</v>
          </cell>
          <cell r="Q654">
            <v>1</v>
          </cell>
          <cell r="R654">
            <v>1</v>
          </cell>
          <cell r="V654">
            <v>1</v>
          </cell>
          <cell r="W654">
            <v>1</v>
          </cell>
          <cell r="Y654">
            <v>1</v>
          </cell>
          <cell r="Z654">
            <v>156</v>
          </cell>
          <cell r="AA654">
            <v>1</v>
          </cell>
        </row>
        <row r="655">
          <cell r="I655">
            <v>849</v>
          </cell>
          <cell r="J655">
            <v>14776.9932986</v>
          </cell>
          <cell r="P655">
            <v>1</v>
          </cell>
          <cell r="Q655">
            <v>1</v>
          </cell>
          <cell r="R655">
            <v>1</v>
          </cell>
          <cell r="V655">
            <v>1</v>
          </cell>
          <cell r="W655">
            <v>1</v>
          </cell>
          <cell r="Y655">
            <v>1</v>
          </cell>
          <cell r="Z655">
            <v>156</v>
          </cell>
          <cell r="AA655">
            <v>1</v>
          </cell>
        </row>
        <row r="656">
          <cell r="I656">
            <v>850</v>
          </cell>
          <cell r="J656">
            <v>26988.544394799999</v>
          </cell>
          <cell r="P656">
            <v>6</v>
          </cell>
          <cell r="Q656">
            <v>1</v>
          </cell>
          <cell r="R656">
            <v>1</v>
          </cell>
          <cell r="V656">
            <v>1</v>
          </cell>
          <cell r="W656">
            <v>5</v>
          </cell>
          <cell r="Y656">
            <v>5</v>
          </cell>
          <cell r="Z656">
            <v>156</v>
          </cell>
          <cell r="AA656">
            <v>1</v>
          </cell>
        </row>
        <row r="657">
          <cell r="I657">
            <v>853</v>
          </cell>
          <cell r="J657">
            <v>31737.362477999999</v>
          </cell>
          <cell r="P657">
            <v>2</v>
          </cell>
          <cell r="Q657">
            <v>1</v>
          </cell>
          <cell r="R657">
            <v>1</v>
          </cell>
          <cell r="V657">
            <v>1</v>
          </cell>
          <cell r="W657">
            <v>1</v>
          </cell>
          <cell r="Y657">
            <v>1</v>
          </cell>
          <cell r="Z657">
            <v>156</v>
          </cell>
          <cell r="AA657">
            <v>0.75</v>
          </cell>
        </row>
        <row r="658">
          <cell r="I658">
            <v>855</v>
          </cell>
          <cell r="J658">
            <v>3807.4832651000002</v>
          </cell>
          <cell r="P658">
            <v>1</v>
          </cell>
          <cell r="Q658">
            <v>1</v>
          </cell>
          <cell r="R658">
            <v>1</v>
          </cell>
          <cell r="V658">
            <v>1</v>
          </cell>
          <cell r="W658">
            <v>5</v>
          </cell>
          <cell r="Y658">
            <v>1</v>
          </cell>
          <cell r="Z658">
            <v>156</v>
          </cell>
          <cell r="AA658">
            <v>1</v>
          </cell>
        </row>
        <row r="659">
          <cell r="I659">
            <v>857</v>
          </cell>
          <cell r="J659">
            <v>35685.811900100001</v>
          </cell>
          <cell r="P659">
            <v>4</v>
          </cell>
          <cell r="Q659">
            <v>1</v>
          </cell>
          <cell r="R659">
            <v>1</v>
          </cell>
          <cell r="V659">
            <v>1</v>
          </cell>
          <cell r="W659">
            <v>5</v>
          </cell>
          <cell r="Y659">
            <v>5</v>
          </cell>
          <cell r="Z659">
            <v>156</v>
          </cell>
          <cell r="AA659">
            <v>0.75</v>
          </cell>
        </row>
        <row r="660">
          <cell r="I660">
            <v>858</v>
          </cell>
          <cell r="J660">
            <v>5675.9686502000004</v>
          </cell>
          <cell r="P660">
            <v>6</v>
          </cell>
          <cell r="Q660">
            <v>1</v>
          </cell>
          <cell r="R660">
            <v>1</v>
          </cell>
          <cell r="V660">
            <v>1</v>
          </cell>
          <cell r="W660">
            <v>5</v>
          </cell>
          <cell r="Y660">
            <v>1</v>
          </cell>
          <cell r="Z660">
            <v>156</v>
          </cell>
          <cell r="AA660">
            <v>1</v>
          </cell>
        </row>
        <row r="661">
          <cell r="I661">
            <v>859</v>
          </cell>
          <cell r="J661">
            <v>3323.5079773000002</v>
          </cell>
          <cell r="P661">
            <v>4</v>
          </cell>
          <cell r="Q661">
            <v>1</v>
          </cell>
          <cell r="R661">
            <v>1</v>
          </cell>
          <cell r="V661">
            <v>1</v>
          </cell>
          <cell r="W661">
            <v>5</v>
          </cell>
          <cell r="Y661">
            <v>3</v>
          </cell>
          <cell r="Z661">
            <v>364</v>
          </cell>
          <cell r="AA661">
            <v>0.75</v>
          </cell>
        </row>
        <row r="662">
          <cell r="I662">
            <v>860</v>
          </cell>
          <cell r="J662">
            <v>38082.013202399998</v>
          </cell>
          <cell r="P662">
            <v>5</v>
          </cell>
          <cell r="Q662">
            <v>1</v>
          </cell>
          <cell r="R662">
            <v>1</v>
          </cell>
          <cell r="V662">
            <v>1</v>
          </cell>
          <cell r="W662">
            <v>5</v>
          </cell>
          <cell r="Y662">
            <v>5</v>
          </cell>
          <cell r="Z662">
            <v>156</v>
          </cell>
          <cell r="AA662">
            <v>0.25</v>
          </cell>
        </row>
        <row r="663">
          <cell r="I663">
            <v>861</v>
          </cell>
          <cell r="J663">
            <v>27601.009912900001</v>
          </cell>
          <cell r="P663">
            <v>11</v>
          </cell>
          <cell r="Q663">
            <v>1</v>
          </cell>
          <cell r="R663">
            <v>1</v>
          </cell>
          <cell r="V663">
            <v>1</v>
          </cell>
          <cell r="W663">
            <v>5</v>
          </cell>
          <cell r="Y663">
            <v>5</v>
          </cell>
          <cell r="Z663">
            <v>156</v>
          </cell>
          <cell r="AA663">
            <v>1</v>
          </cell>
        </row>
        <row r="664">
          <cell r="I664">
            <v>862</v>
          </cell>
          <cell r="J664">
            <v>52799.665148200002</v>
          </cell>
          <cell r="P664">
            <v>2</v>
          </cell>
          <cell r="Q664">
            <v>1</v>
          </cell>
          <cell r="R664">
            <v>1</v>
          </cell>
          <cell r="V664">
            <v>1</v>
          </cell>
          <cell r="W664">
            <v>1</v>
          </cell>
          <cell r="Y664">
            <v>1</v>
          </cell>
          <cell r="Z664">
            <v>156</v>
          </cell>
          <cell r="AA664">
            <v>1</v>
          </cell>
        </row>
        <row r="665">
          <cell r="I665">
            <v>863</v>
          </cell>
          <cell r="J665">
            <v>33977.529732800002</v>
          </cell>
          <cell r="P665">
            <v>1</v>
          </cell>
          <cell r="Q665">
            <v>1</v>
          </cell>
          <cell r="R665">
            <v>1</v>
          </cell>
          <cell r="V665">
            <v>1</v>
          </cell>
          <cell r="W665">
            <v>1</v>
          </cell>
          <cell r="Y665">
            <v>1</v>
          </cell>
          <cell r="Z665">
            <v>156</v>
          </cell>
          <cell r="AA665">
            <v>1</v>
          </cell>
        </row>
        <row r="666">
          <cell r="I666">
            <v>866</v>
          </cell>
          <cell r="J666">
            <v>28968.904093500001</v>
          </cell>
          <cell r="P666">
            <v>10</v>
          </cell>
          <cell r="Q666">
            <v>1</v>
          </cell>
          <cell r="R666">
            <v>1</v>
          </cell>
          <cell r="V666">
            <v>1</v>
          </cell>
          <cell r="W666">
            <v>5</v>
          </cell>
          <cell r="Y666">
            <v>5</v>
          </cell>
          <cell r="Z666">
            <v>650</v>
          </cell>
          <cell r="AA666">
            <v>1</v>
          </cell>
        </row>
        <row r="667">
          <cell r="I667">
            <v>867</v>
          </cell>
          <cell r="J667">
            <v>52189.257967099998</v>
          </cell>
          <cell r="P667">
            <v>4</v>
          </cell>
          <cell r="Q667">
            <v>1</v>
          </cell>
          <cell r="R667">
            <v>1</v>
          </cell>
          <cell r="V667">
            <v>1</v>
          </cell>
          <cell r="W667">
            <v>5</v>
          </cell>
          <cell r="Y667">
            <v>5</v>
          </cell>
          <cell r="Z667">
            <v>31.2</v>
          </cell>
          <cell r="AA667">
            <v>0.25</v>
          </cell>
        </row>
        <row r="668">
          <cell r="I668">
            <v>868</v>
          </cell>
          <cell r="J668">
            <v>12018.214766700001</v>
          </cell>
          <cell r="P668">
            <v>1</v>
          </cell>
          <cell r="Q668">
            <v>1</v>
          </cell>
          <cell r="R668">
            <v>1</v>
          </cell>
          <cell r="V668">
            <v>1</v>
          </cell>
          <cell r="W668">
            <v>5</v>
          </cell>
          <cell r="Y668">
            <v>3</v>
          </cell>
          <cell r="Z668">
            <v>156</v>
          </cell>
          <cell r="AA668">
            <v>1</v>
          </cell>
        </row>
        <row r="669">
          <cell r="I669">
            <v>870</v>
          </cell>
          <cell r="J669">
            <v>27805.306266600001</v>
          </cell>
          <cell r="P669">
            <v>5</v>
          </cell>
          <cell r="Q669">
            <v>1</v>
          </cell>
          <cell r="R669">
            <v>1</v>
          </cell>
          <cell r="V669">
            <v>1</v>
          </cell>
          <cell r="W669">
            <v>5</v>
          </cell>
          <cell r="Y669">
            <v>5</v>
          </cell>
          <cell r="Z669">
            <v>364</v>
          </cell>
          <cell r="AA669">
            <v>1</v>
          </cell>
        </row>
        <row r="670">
          <cell r="I670">
            <v>871</v>
          </cell>
          <cell r="J670">
            <v>31020.098327299998</v>
          </cell>
          <cell r="P670">
            <v>5</v>
          </cell>
          <cell r="Q670">
            <v>1</v>
          </cell>
          <cell r="R670">
            <v>1</v>
          </cell>
          <cell r="V670">
            <v>1</v>
          </cell>
          <cell r="W670">
            <v>5</v>
          </cell>
          <cell r="Y670">
            <v>1</v>
          </cell>
          <cell r="Z670">
            <v>364</v>
          </cell>
          <cell r="AA670">
            <v>0.75</v>
          </cell>
        </row>
        <row r="671">
          <cell r="I671">
            <v>872</v>
          </cell>
          <cell r="J671">
            <v>30842.501128299999</v>
          </cell>
          <cell r="P671">
            <v>3</v>
          </cell>
          <cell r="Q671">
            <v>1</v>
          </cell>
          <cell r="R671">
            <v>1</v>
          </cell>
          <cell r="V671">
            <v>1</v>
          </cell>
          <cell r="W671">
            <v>5</v>
          </cell>
          <cell r="Y671">
            <v>1</v>
          </cell>
          <cell r="Z671">
            <v>156</v>
          </cell>
          <cell r="AA671">
            <v>0.75</v>
          </cell>
        </row>
        <row r="672">
          <cell r="I672">
            <v>873</v>
          </cell>
          <cell r="J672">
            <v>31305.561627899999</v>
          </cell>
          <cell r="P672">
            <v>5</v>
          </cell>
          <cell r="Q672">
            <v>1</v>
          </cell>
          <cell r="R672">
            <v>1</v>
          </cell>
          <cell r="V672">
            <v>1</v>
          </cell>
          <cell r="W672">
            <v>5</v>
          </cell>
          <cell r="Y672">
            <v>1</v>
          </cell>
          <cell r="Z672">
            <v>156</v>
          </cell>
          <cell r="AA672">
            <v>1</v>
          </cell>
        </row>
        <row r="673">
          <cell r="I673">
            <v>874</v>
          </cell>
          <cell r="J673">
            <v>28195.318648699998</v>
          </cell>
          <cell r="P673">
            <v>6</v>
          </cell>
          <cell r="Q673">
            <v>1</v>
          </cell>
          <cell r="R673">
            <v>1</v>
          </cell>
          <cell r="V673">
            <v>1</v>
          </cell>
          <cell r="W673">
            <v>5</v>
          </cell>
          <cell r="Y673">
            <v>5</v>
          </cell>
          <cell r="Z673">
            <v>364</v>
          </cell>
          <cell r="AA673">
            <v>1</v>
          </cell>
        </row>
        <row r="674">
          <cell r="I674">
            <v>877</v>
          </cell>
          <cell r="J674">
            <v>32103.4725688</v>
          </cell>
          <cell r="P674">
            <v>6</v>
          </cell>
          <cell r="Q674">
            <v>1</v>
          </cell>
          <cell r="R674">
            <v>1</v>
          </cell>
          <cell r="V674">
            <v>1</v>
          </cell>
          <cell r="W674">
            <v>5</v>
          </cell>
          <cell r="Y674">
            <v>1</v>
          </cell>
          <cell r="Z674">
            <v>364</v>
          </cell>
          <cell r="AA674">
            <v>1</v>
          </cell>
        </row>
        <row r="675">
          <cell r="I675">
            <v>878</v>
          </cell>
          <cell r="J675">
            <v>36916.766478700003</v>
          </cell>
          <cell r="P675">
            <v>9</v>
          </cell>
          <cell r="Q675">
            <v>1</v>
          </cell>
          <cell r="R675">
            <v>1</v>
          </cell>
          <cell r="V675">
            <v>1</v>
          </cell>
          <cell r="W675">
            <v>1</v>
          </cell>
          <cell r="Y675">
            <v>1</v>
          </cell>
          <cell r="Z675">
            <v>31.2</v>
          </cell>
          <cell r="AA675">
            <v>0.25</v>
          </cell>
        </row>
        <row r="676">
          <cell r="I676">
            <v>880</v>
          </cell>
          <cell r="J676">
            <v>34107.240300799996</v>
          </cell>
          <cell r="P676">
            <v>5</v>
          </cell>
          <cell r="Q676">
            <v>1</v>
          </cell>
          <cell r="R676">
            <v>1</v>
          </cell>
          <cell r="V676">
            <v>1</v>
          </cell>
          <cell r="W676">
            <v>5</v>
          </cell>
          <cell r="Y676">
            <v>5</v>
          </cell>
          <cell r="Z676">
            <v>156</v>
          </cell>
          <cell r="AA676">
            <v>1</v>
          </cell>
        </row>
        <row r="677">
          <cell r="I677">
            <v>881</v>
          </cell>
          <cell r="J677">
            <v>28252.941146100002</v>
          </cell>
          <cell r="P677">
            <v>5</v>
          </cell>
          <cell r="Q677">
            <v>1</v>
          </cell>
          <cell r="R677">
            <v>1</v>
          </cell>
          <cell r="V677">
            <v>1</v>
          </cell>
          <cell r="W677">
            <v>5</v>
          </cell>
          <cell r="Y677">
            <v>1</v>
          </cell>
          <cell r="Z677">
            <v>156</v>
          </cell>
          <cell r="AA677">
            <v>1</v>
          </cell>
        </row>
        <row r="678">
          <cell r="I678">
            <v>882</v>
          </cell>
          <cell r="J678">
            <v>36197.515676800002</v>
          </cell>
          <cell r="P678">
            <v>1</v>
          </cell>
          <cell r="Q678">
            <v>1</v>
          </cell>
          <cell r="R678">
            <v>1</v>
          </cell>
          <cell r="V678">
            <v>1</v>
          </cell>
          <cell r="W678">
            <v>5</v>
          </cell>
          <cell r="Y678">
            <v>5</v>
          </cell>
          <cell r="Z678">
            <v>156</v>
          </cell>
          <cell r="AA678">
            <v>0.75</v>
          </cell>
        </row>
        <row r="679">
          <cell r="I679">
            <v>883</v>
          </cell>
          <cell r="J679">
            <v>29248.476332400001</v>
          </cell>
          <cell r="P679">
            <v>7</v>
          </cell>
          <cell r="Q679">
            <v>1</v>
          </cell>
          <cell r="R679">
            <v>1</v>
          </cell>
          <cell r="V679">
            <v>1</v>
          </cell>
          <cell r="W679">
            <v>5</v>
          </cell>
          <cell r="Y679">
            <v>1</v>
          </cell>
          <cell r="Z679">
            <v>364</v>
          </cell>
          <cell r="AA679">
            <v>0.25</v>
          </cell>
        </row>
        <row r="680">
          <cell r="I680">
            <v>884</v>
          </cell>
          <cell r="J680">
            <v>4997.0665417</v>
          </cell>
          <cell r="P680">
            <v>6</v>
          </cell>
          <cell r="Q680">
            <v>1</v>
          </cell>
          <cell r="R680">
            <v>1</v>
          </cell>
          <cell r="V680">
            <v>1</v>
          </cell>
          <cell r="W680">
            <v>5</v>
          </cell>
          <cell r="Y680">
            <v>1</v>
          </cell>
          <cell r="Z680">
            <v>650</v>
          </cell>
          <cell r="AA680">
            <v>1</v>
          </cell>
        </row>
        <row r="681">
          <cell r="I681">
            <v>885</v>
          </cell>
          <cell r="J681">
            <v>11921.692056100001</v>
          </cell>
          <cell r="P681">
            <v>4</v>
          </cell>
          <cell r="Q681">
            <v>1</v>
          </cell>
          <cell r="R681">
            <v>1</v>
          </cell>
          <cell r="V681">
            <v>1</v>
          </cell>
          <cell r="W681">
            <v>5</v>
          </cell>
          <cell r="Y681">
            <v>3</v>
          </cell>
          <cell r="Z681">
            <v>156</v>
          </cell>
          <cell r="AA681">
            <v>0.75</v>
          </cell>
        </row>
        <row r="682">
          <cell r="I682">
            <v>887</v>
          </cell>
          <cell r="J682">
            <v>33658.960858699997</v>
          </cell>
          <cell r="P682">
            <v>7</v>
          </cell>
          <cell r="Q682">
            <v>1</v>
          </cell>
          <cell r="R682">
            <v>1</v>
          </cell>
          <cell r="V682">
            <v>1</v>
          </cell>
          <cell r="W682">
            <v>5</v>
          </cell>
          <cell r="Y682">
            <v>5</v>
          </cell>
          <cell r="Z682">
            <v>156</v>
          </cell>
          <cell r="AA682">
            <v>0.75</v>
          </cell>
        </row>
        <row r="683">
          <cell r="I683">
            <v>889</v>
          </cell>
          <cell r="J683">
            <v>42964.106192500003</v>
          </cell>
          <cell r="P683">
            <v>6</v>
          </cell>
          <cell r="Q683">
            <v>1</v>
          </cell>
          <cell r="R683">
            <v>1</v>
          </cell>
          <cell r="V683">
            <v>0</v>
          </cell>
          <cell r="W683">
            <v>99</v>
          </cell>
          <cell r="Y683">
            <v>5</v>
          </cell>
          <cell r="Z683">
            <v>31.2</v>
          </cell>
          <cell r="AA683">
            <v>0</v>
          </cell>
        </row>
        <row r="684">
          <cell r="I684">
            <v>890</v>
          </cell>
          <cell r="J684">
            <v>26330.6011899</v>
          </cell>
          <cell r="P684">
            <v>8</v>
          </cell>
          <cell r="Q684">
            <v>1</v>
          </cell>
          <cell r="R684">
            <v>1</v>
          </cell>
          <cell r="V684">
            <v>1</v>
          </cell>
          <cell r="W684">
            <v>1</v>
          </cell>
          <cell r="Y684">
            <v>1</v>
          </cell>
          <cell r="Z684">
            <v>156</v>
          </cell>
          <cell r="AA684">
            <v>0.75</v>
          </cell>
        </row>
        <row r="685">
          <cell r="I685">
            <v>891</v>
          </cell>
          <cell r="J685">
            <v>36968.727064400002</v>
          </cell>
          <cell r="P685">
            <v>6</v>
          </cell>
          <cell r="Q685">
            <v>1</v>
          </cell>
          <cell r="R685">
            <v>1</v>
          </cell>
          <cell r="V685">
            <v>1</v>
          </cell>
          <cell r="W685">
            <v>5</v>
          </cell>
          <cell r="Y685">
            <v>5</v>
          </cell>
          <cell r="Z685">
            <v>156</v>
          </cell>
          <cell r="AA685">
            <v>1</v>
          </cell>
        </row>
        <row r="686">
          <cell r="I686">
            <v>892</v>
          </cell>
          <cell r="J686">
            <v>15100.809937800001</v>
          </cell>
          <cell r="P686">
            <v>8</v>
          </cell>
          <cell r="Q686">
            <v>1</v>
          </cell>
          <cell r="R686">
            <v>1</v>
          </cell>
          <cell r="V686">
            <v>1</v>
          </cell>
          <cell r="W686">
            <v>5</v>
          </cell>
          <cell r="Y686">
            <v>3</v>
          </cell>
          <cell r="Z686">
            <v>364</v>
          </cell>
          <cell r="AA686">
            <v>1</v>
          </cell>
        </row>
        <row r="687">
          <cell r="I687">
            <v>893</v>
          </cell>
          <cell r="J687">
            <v>6835.3884717000001</v>
          </cell>
          <cell r="P687">
            <v>5</v>
          </cell>
          <cell r="Q687">
            <v>1</v>
          </cell>
          <cell r="R687">
            <v>1</v>
          </cell>
          <cell r="V687">
            <v>1</v>
          </cell>
          <cell r="W687">
            <v>5</v>
          </cell>
          <cell r="Y687">
            <v>1</v>
          </cell>
          <cell r="Z687">
            <v>156</v>
          </cell>
          <cell r="AA687">
            <v>1</v>
          </cell>
        </row>
        <row r="688">
          <cell r="I688">
            <v>894</v>
          </cell>
          <cell r="J688">
            <v>13247.7521466</v>
          </cell>
          <cell r="P688">
            <v>5</v>
          </cell>
          <cell r="Q688">
            <v>1</v>
          </cell>
          <cell r="R688">
            <v>1</v>
          </cell>
          <cell r="V688">
            <v>1</v>
          </cell>
          <cell r="W688">
            <v>2</v>
          </cell>
          <cell r="Y688">
            <v>2</v>
          </cell>
          <cell r="Z688">
            <v>156</v>
          </cell>
          <cell r="AA688">
            <v>1</v>
          </cell>
        </row>
        <row r="689">
          <cell r="I689">
            <v>895</v>
          </cell>
          <cell r="J689">
            <v>36926.192730700001</v>
          </cell>
          <cell r="P689">
            <v>7</v>
          </cell>
          <cell r="Q689">
            <v>1</v>
          </cell>
          <cell r="R689">
            <v>1</v>
          </cell>
          <cell r="V689">
            <v>1</v>
          </cell>
          <cell r="W689">
            <v>1</v>
          </cell>
          <cell r="Y689">
            <v>1</v>
          </cell>
          <cell r="Z689">
            <v>364</v>
          </cell>
          <cell r="AA689">
            <v>1</v>
          </cell>
        </row>
        <row r="690">
          <cell r="I690">
            <v>896</v>
          </cell>
          <cell r="J690">
            <v>27892.1077768</v>
          </cell>
          <cell r="P690">
            <v>6</v>
          </cell>
          <cell r="Q690">
            <v>1</v>
          </cell>
          <cell r="R690">
            <v>1</v>
          </cell>
          <cell r="V690">
            <v>1</v>
          </cell>
          <cell r="W690">
            <v>5</v>
          </cell>
          <cell r="Y690">
            <v>5</v>
          </cell>
          <cell r="Z690">
            <v>364</v>
          </cell>
          <cell r="AA690">
            <v>1</v>
          </cell>
        </row>
        <row r="691">
          <cell r="I691">
            <v>897</v>
          </cell>
          <cell r="J691">
            <v>13422.9421669</v>
          </cell>
          <cell r="P691">
            <v>3</v>
          </cell>
          <cell r="Q691">
            <v>1</v>
          </cell>
          <cell r="R691">
            <v>1</v>
          </cell>
          <cell r="V691">
            <v>1</v>
          </cell>
          <cell r="W691">
            <v>5</v>
          </cell>
          <cell r="Y691">
            <v>5</v>
          </cell>
          <cell r="Z691">
            <v>364</v>
          </cell>
          <cell r="AA691">
            <v>1</v>
          </cell>
        </row>
        <row r="692">
          <cell r="I692">
            <v>898</v>
          </cell>
          <cell r="J692">
            <v>27419.364872999999</v>
          </cell>
          <cell r="P692">
            <v>5</v>
          </cell>
          <cell r="Q692">
            <v>1</v>
          </cell>
          <cell r="R692">
            <v>1</v>
          </cell>
          <cell r="V692">
            <v>1</v>
          </cell>
          <cell r="W692">
            <v>5</v>
          </cell>
          <cell r="Y692">
            <v>1</v>
          </cell>
          <cell r="Z692">
            <v>364</v>
          </cell>
          <cell r="AA692">
            <v>1</v>
          </cell>
        </row>
        <row r="693">
          <cell r="I693">
            <v>899</v>
          </cell>
          <cell r="J693">
            <v>16283.6139613</v>
          </cell>
          <cell r="P693">
            <v>4</v>
          </cell>
          <cell r="Q693">
            <v>1</v>
          </cell>
          <cell r="R693">
            <v>1</v>
          </cell>
          <cell r="V693">
            <v>1</v>
          </cell>
          <cell r="W693">
            <v>5</v>
          </cell>
          <cell r="Y693">
            <v>5</v>
          </cell>
          <cell r="Z693">
            <v>156</v>
          </cell>
          <cell r="AA693">
            <v>1</v>
          </cell>
        </row>
        <row r="694">
          <cell r="I694">
            <v>900</v>
          </cell>
          <cell r="J694">
            <v>31001.205331900001</v>
          </cell>
          <cell r="P694">
            <v>7</v>
          </cell>
          <cell r="Q694">
            <v>1</v>
          </cell>
          <cell r="R694">
            <v>1</v>
          </cell>
          <cell r="V694">
            <v>1</v>
          </cell>
          <cell r="W694">
            <v>5</v>
          </cell>
          <cell r="Y694">
            <v>5</v>
          </cell>
          <cell r="Z694">
            <v>364</v>
          </cell>
          <cell r="AA694">
            <v>1</v>
          </cell>
        </row>
        <row r="695">
          <cell r="I695">
            <v>901</v>
          </cell>
          <cell r="J695">
            <v>27969.121337699999</v>
          </cell>
          <cell r="P695">
            <v>9</v>
          </cell>
          <cell r="Q695">
            <v>1</v>
          </cell>
          <cell r="R695">
            <v>1</v>
          </cell>
          <cell r="V695">
            <v>1</v>
          </cell>
          <cell r="W695">
            <v>1</v>
          </cell>
          <cell r="Y695">
            <v>1</v>
          </cell>
          <cell r="Z695">
            <v>364</v>
          </cell>
          <cell r="AA695">
            <v>1</v>
          </cell>
        </row>
        <row r="696">
          <cell r="I696">
            <v>903</v>
          </cell>
          <cell r="J696">
            <v>27890.461958</v>
          </cell>
          <cell r="P696">
            <v>9</v>
          </cell>
          <cell r="Q696">
            <v>1</v>
          </cell>
          <cell r="R696">
            <v>1</v>
          </cell>
          <cell r="V696">
            <v>1</v>
          </cell>
          <cell r="W696">
            <v>5</v>
          </cell>
          <cell r="Y696">
            <v>1</v>
          </cell>
          <cell r="Z696">
            <v>156</v>
          </cell>
          <cell r="AA696">
            <v>1</v>
          </cell>
        </row>
        <row r="697">
          <cell r="I697">
            <v>904</v>
          </cell>
          <cell r="J697">
            <v>4170.1851373</v>
          </cell>
          <cell r="P697">
            <v>5</v>
          </cell>
          <cell r="Q697">
            <v>1</v>
          </cell>
          <cell r="R697">
            <v>1</v>
          </cell>
          <cell r="V697">
            <v>1</v>
          </cell>
          <cell r="W697">
            <v>5</v>
          </cell>
          <cell r="Y697">
            <v>1</v>
          </cell>
          <cell r="Z697">
            <v>156</v>
          </cell>
          <cell r="AA697">
            <v>1</v>
          </cell>
        </row>
        <row r="698">
          <cell r="I698">
            <v>905</v>
          </cell>
          <cell r="J698">
            <v>39289.155816400002</v>
          </cell>
          <cell r="P698">
            <v>1</v>
          </cell>
          <cell r="Q698">
            <v>1</v>
          </cell>
          <cell r="R698">
            <v>1</v>
          </cell>
          <cell r="V698">
            <v>0</v>
          </cell>
          <cell r="W698">
            <v>99</v>
          </cell>
          <cell r="Y698">
            <v>5</v>
          </cell>
          <cell r="Z698">
            <v>156</v>
          </cell>
          <cell r="AA698">
            <v>0</v>
          </cell>
        </row>
        <row r="699">
          <cell r="I699">
            <v>907</v>
          </cell>
          <cell r="J699">
            <v>20160.602697800001</v>
          </cell>
          <cell r="P699">
            <v>7</v>
          </cell>
          <cell r="Q699">
            <v>1</v>
          </cell>
          <cell r="R699">
            <v>1</v>
          </cell>
          <cell r="V699">
            <v>1</v>
          </cell>
          <cell r="W699">
            <v>5</v>
          </cell>
          <cell r="Y699">
            <v>1</v>
          </cell>
          <cell r="Z699">
            <v>156</v>
          </cell>
          <cell r="AA699">
            <v>1</v>
          </cell>
        </row>
        <row r="700">
          <cell r="I700">
            <v>909</v>
          </cell>
          <cell r="J700">
            <v>25500.613510300002</v>
          </cell>
          <cell r="P700">
            <v>5</v>
          </cell>
          <cell r="Q700">
            <v>1</v>
          </cell>
          <cell r="R700">
            <v>1</v>
          </cell>
          <cell r="V700">
            <v>1</v>
          </cell>
          <cell r="W700">
            <v>5</v>
          </cell>
          <cell r="Y700">
            <v>1</v>
          </cell>
          <cell r="Z700">
            <v>364</v>
          </cell>
          <cell r="AA700">
            <v>1</v>
          </cell>
        </row>
        <row r="701">
          <cell r="I701">
            <v>912</v>
          </cell>
          <cell r="J701">
            <v>23494.175377200001</v>
          </cell>
          <cell r="P701">
            <v>4</v>
          </cell>
          <cell r="Q701">
            <v>1</v>
          </cell>
          <cell r="R701">
            <v>1</v>
          </cell>
          <cell r="V701">
            <v>1</v>
          </cell>
          <cell r="W701">
            <v>5</v>
          </cell>
          <cell r="Y701">
            <v>2</v>
          </cell>
          <cell r="Z701">
            <v>364</v>
          </cell>
          <cell r="AA701">
            <v>1</v>
          </cell>
        </row>
        <row r="702">
          <cell r="I702">
            <v>913</v>
          </cell>
          <cell r="J702">
            <v>26505.274407199999</v>
          </cell>
          <cell r="P702">
            <v>3</v>
          </cell>
          <cell r="Q702">
            <v>1</v>
          </cell>
          <cell r="R702">
            <v>1</v>
          </cell>
          <cell r="V702">
            <v>0</v>
          </cell>
          <cell r="W702">
            <v>99</v>
          </cell>
          <cell r="Y702">
            <v>1</v>
          </cell>
          <cell r="Z702">
            <v>31.2</v>
          </cell>
          <cell r="AA702">
            <v>0</v>
          </cell>
        </row>
        <row r="703">
          <cell r="I703">
            <v>914</v>
          </cell>
          <cell r="J703">
            <v>34572.066300400002</v>
          </cell>
          <cell r="P703">
            <v>5</v>
          </cell>
          <cell r="Q703">
            <v>1</v>
          </cell>
          <cell r="R703">
            <v>1</v>
          </cell>
          <cell r="V703">
            <v>0</v>
          </cell>
          <cell r="W703">
            <v>99</v>
          </cell>
          <cell r="Y703">
            <v>5</v>
          </cell>
          <cell r="Z703">
            <v>156</v>
          </cell>
          <cell r="AA703">
            <v>0</v>
          </cell>
        </row>
        <row r="704">
          <cell r="I704">
            <v>915</v>
          </cell>
          <cell r="J704">
            <v>27015.628564800001</v>
          </cell>
          <cell r="P704">
            <v>4</v>
          </cell>
          <cell r="Q704">
            <v>1</v>
          </cell>
          <cell r="R704">
            <v>1</v>
          </cell>
          <cell r="V704">
            <v>1</v>
          </cell>
          <cell r="W704">
            <v>5</v>
          </cell>
          <cell r="Y704">
            <v>1</v>
          </cell>
          <cell r="Z704">
            <v>650</v>
          </cell>
          <cell r="AA704">
            <v>1</v>
          </cell>
        </row>
        <row r="705">
          <cell r="I705">
            <v>916</v>
          </cell>
          <cell r="J705">
            <v>40880.671752499999</v>
          </cell>
          <cell r="P705">
            <v>9</v>
          </cell>
          <cell r="Q705">
            <v>1</v>
          </cell>
          <cell r="R705">
            <v>1</v>
          </cell>
          <cell r="V705">
            <v>1</v>
          </cell>
          <cell r="W705">
            <v>5</v>
          </cell>
          <cell r="Y705">
            <v>5</v>
          </cell>
          <cell r="Z705">
            <v>31.2</v>
          </cell>
          <cell r="AA705">
            <v>1</v>
          </cell>
        </row>
        <row r="706">
          <cell r="I706">
            <v>917</v>
          </cell>
          <cell r="J706">
            <v>30307.033536800001</v>
          </cell>
          <cell r="P706">
            <v>3</v>
          </cell>
          <cell r="Q706">
            <v>1</v>
          </cell>
          <cell r="R706">
            <v>1</v>
          </cell>
          <cell r="V706">
            <v>1</v>
          </cell>
          <cell r="W706">
            <v>1</v>
          </cell>
          <cell r="Y706">
            <v>1</v>
          </cell>
          <cell r="Z706">
            <v>364</v>
          </cell>
          <cell r="AA706">
            <v>1</v>
          </cell>
        </row>
        <row r="707">
          <cell r="I707">
            <v>920</v>
          </cell>
          <cell r="J707">
            <v>25337.7389458</v>
          </cell>
          <cell r="P707">
            <v>6</v>
          </cell>
          <cell r="Q707">
            <v>1</v>
          </cell>
          <cell r="R707">
            <v>1</v>
          </cell>
          <cell r="V707">
            <v>1</v>
          </cell>
          <cell r="W707">
            <v>5</v>
          </cell>
          <cell r="Y707">
            <v>1</v>
          </cell>
          <cell r="Z707">
            <v>156</v>
          </cell>
          <cell r="AA707">
            <v>0.75</v>
          </cell>
        </row>
        <row r="708">
          <cell r="I708">
            <v>921</v>
          </cell>
          <cell r="J708">
            <v>22807.338338599999</v>
          </cell>
          <cell r="P708">
            <v>5</v>
          </cell>
          <cell r="Q708">
            <v>1</v>
          </cell>
          <cell r="R708">
            <v>1</v>
          </cell>
          <cell r="V708">
            <v>1</v>
          </cell>
          <cell r="W708">
            <v>5</v>
          </cell>
          <cell r="Y708">
            <v>5</v>
          </cell>
          <cell r="Z708">
            <v>364</v>
          </cell>
          <cell r="AA708">
            <v>1</v>
          </cell>
        </row>
        <row r="709">
          <cell r="I709">
            <v>923</v>
          </cell>
          <cell r="J709">
            <v>28333.537114800001</v>
          </cell>
          <cell r="P709">
            <v>4</v>
          </cell>
          <cell r="Q709">
            <v>1</v>
          </cell>
          <cell r="R709">
            <v>1</v>
          </cell>
          <cell r="V709">
            <v>1</v>
          </cell>
          <cell r="W709">
            <v>1</v>
          </cell>
          <cell r="Y709">
            <v>1</v>
          </cell>
          <cell r="Z709">
            <v>156</v>
          </cell>
          <cell r="AA709">
            <v>1</v>
          </cell>
        </row>
        <row r="710">
          <cell r="I710">
            <v>924</v>
          </cell>
          <cell r="J710">
            <v>28252.941146100002</v>
          </cell>
          <cell r="P710">
            <v>6</v>
          </cell>
          <cell r="Q710">
            <v>1</v>
          </cell>
          <cell r="R710">
            <v>1</v>
          </cell>
          <cell r="V710">
            <v>1</v>
          </cell>
          <cell r="W710">
            <v>5</v>
          </cell>
          <cell r="Y710">
            <v>1</v>
          </cell>
          <cell r="Z710">
            <v>364</v>
          </cell>
          <cell r="AA710">
            <v>0.75</v>
          </cell>
        </row>
        <row r="711">
          <cell r="I711">
            <v>925</v>
          </cell>
          <cell r="J711">
            <v>19789.827740699999</v>
          </cell>
          <cell r="P711">
            <v>5</v>
          </cell>
          <cell r="Q711">
            <v>1</v>
          </cell>
          <cell r="R711">
            <v>1</v>
          </cell>
          <cell r="V711">
            <v>1</v>
          </cell>
          <cell r="W711">
            <v>5</v>
          </cell>
          <cell r="Y711">
            <v>5</v>
          </cell>
          <cell r="Z711">
            <v>650</v>
          </cell>
          <cell r="AA711">
            <v>0.75</v>
          </cell>
        </row>
        <row r="712">
          <cell r="I712">
            <v>926</v>
          </cell>
          <cell r="J712">
            <v>19484.075843099999</v>
          </cell>
          <cell r="P712">
            <v>10</v>
          </cell>
          <cell r="Q712">
            <v>1</v>
          </cell>
          <cell r="R712">
            <v>1</v>
          </cell>
          <cell r="V712">
            <v>1</v>
          </cell>
          <cell r="W712">
            <v>5</v>
          </cell>
          <cell r="Y712">
            <v>1</v>
          </cell>
          <cell r="Z712">
            <v>156</v>
          </cell>
          <cell r="AA712">
            <v>1</v>
          </cell>
        </row>
        <row r="713">
          <cell r="I713">
            <v>928</v>
          </cell>
          <cell r="J713">
            <v>13438.948675899999</v>
          </cell>
          <cell r="P713">
            <v>5</v>
          </cell>
          <cell r="Q713">
            <v>1</v>
          </cell>
          <cell r="R713">
            <v>1</v>
          </cell>
          <cell r="V713">
            <v>1</v>
          </cell>
          <cell r="W713">
            <v>5</v>
          </cell>
          <cell r="Y713">
            <v>8</v>
          </cell>
          <cell r="Z713">
            <v>364</v>
          </cell>
          <cell r="AA713">
            <v>0.75</v>
          </cell>
        </row>
        <row r="714">
          <cell r="I714">
            <v>929</v>
          </cell>
          <cell r="J714">
            <v>4337.6445243999997</v>
          </cell>
          <cell r="P714">
            <v>5</v>
          </cell>
          <cell r="Q714">
            <v>1</v>
          </cell>
          <cell r="R714">
            <v>1</v>
          </cell>
          <cell r="V714">
            <v>1</v>
          </cell>
          <cell r="W714">
            <v>5</v>
          </cell>
          <cell r="Y714">
            <v>5</v>
          </cell>
          <cell r="Z714">
            <v>156</v>
          </cell>
          <cell r="AA714">
            <v>0.75</v>
          </cell>
        </row>
        <row r="715">
          <cell r="I715">
            <v>930</v>
          </cell>
          <cell r="J715">
            <v>39886.544708300004</v>
          </cell>
          <cell r="P715">
            <v>4</v>
          </cell>
          <cell r="Q715">
            <v>1</v>
          </cell>
          <cell r="R715">
            <v>1</v>
          </cell>
          <cell r="V715">
            <v>1</v>
          </cell>
          <cell r="W715">
            <v>1</v>
          </cell>
          <cell r="Y715">
            <v>1</v>
          </cell>
          <cell r="Z715">
            <v>156</v>
          </cell>
          <cell r="AA715">
            <v>0.75</v>
          </cell>
        </row>
        <row r="716">
          <cell r="I716">
            <v>931</v>
          </cell>
          <cell r="J716">
            <v>20622.503052100001</v>
          </cell>
          <cell r="P716">
            <v>9</v>
          </cell>
          <cell r="Q716">
            <v>1</v>
          </cell>
          <cell r="R716">
            <v>1</v>
          </cell>
          <cell r="V716">
            <v>1</v>
          </cell>
          <cell r="W716">
            <v>5</v>
          </cell>
          <cell r="Y716">
            <v>1</v>
          </cell>
          <cell r="Z716">
            <v>650</v>
          </cell>
          <cell r="AA716">
            <v>1</v>
          </cell>
        </row>
        <row r="717">
          <cell r="I717">
            <v>932</v>
          </cell>
          <cell r="J717">
            <v>16365.619885100001</v>
          </cell>
          <cell r="P717">
            <v>2</v>
          </cell>
          <cell r="Q717">
            <v>1</v>
          </cell>
          <cell r="R717">
            <v>1</v>
          </cell>
          <cell r="V717">
            <v>1</v>
          </cell>
          <cell r="W717">
            <v>5</v>
          </cell>
          <cell r="Y717">
            <v>1</v>
          </cell>
          <cell r="Z717">
            <v>31.2</v>
          </cell>
          <cell r="AA717">
            <v>1</v>
          </cell>
        </row>
        <row r="718">
          <cell r="I718">
            <v>936</v>
          </cell>
          <cell r="J718">
            <v>27204.925178500001</v>
          </cell>
          <cell r="P718">
            <v>2</v>
          </cell>
          <cell r="Q718">
            <v>1</v>
          </cell>
          <cell r="R718">
            <v>1</v>
          </cell>
          <cell r="V718">
            <v>1</v>
          </cell>
          <cell r="W718">
            <v>5</v>
          </cell>
          <cell r="Y718">
            <v>5</v>
          </cell>
          <cell r="Z718">
            <v>364</v>
          </cell>
          <cell r="AA718">
            <v>1</v>
          </cell>
        </row>
        <row r="719">
          <cell r="I719">
            <v>937</v>
          </cell>
          <cell r="J719">
            <v>29903.426942999999</v>
          </cell>
          <cell r="P719">
            <v>9</v>
          </cell>
          <cell r="Q719">
            <v>1</v>
          </cell>
          <cell r="R719">
            <v>1</v>
          </cell>
          <cell r="V719">
            <v>1</v>
          </cell>
          <cell r="W719">
            <v>5</v>
          </cell>
          <cell r="Y719">
            <v>5</v>
          </cell>
          <cell r="Z719">
            <v>650</v>
          </cell>
          <cell r="AA719">
            <v>1</v>
          </cell>
        </row>
        <row r="720">
          <cell r="I720">
            <v>938</v>
          </cell>
          <cell r="J720">
            <v>28864.226866600002</v>
          </cell>
          <cell r="P720">
            <v>6</v>
          </cell>
          <cell r="Q720">
            <v>1</v>
          </cell>
          <cell r="R720">
            <v>1</v>
          </cell>
          <cell r="V720">
            <v>1</v>
          </cell>
          <cell r="W720">
            <v>1</v>
          </cell>
          <cell r="Y720">
            <v>1</v>
          </cell>
          <cell r="Z720">
            <v>156</v>
          </cell>
          <cell r="AA720">
            <v>1</v>
          </cell>
        </row>
        <row r="721">
          <cell r="I721">
            <v>939</v>
          </cell>
          <cell r="J721">
            <v>22431.161306900001</v>
          </cell>
          <cell r="P721">
            <v>10</v>
          </cell>
          <cell r="Q721">
            <v>1</v>
          </cell>
          <cell r="R721">
            <v>1</v>
          </cell>
          <cell r="V721">
            <v>1</v>
          </cell>
          <cell r="W721">
            <v>5</v>
          </cell>
          <cell r="Y721">
            <v>1</v>
          </cell>
          <cell r="Z721">
            <v>1014</v>
          </cell>
          <cell r="AA721">
            <v>1</v>
          </cell>
        </row>
        <row r="722">
          <cell r="I722">
            <v>940</v>
          </cell>
          <cell r="J722">
            <v>29827.233460799998</v>
          </cell>
          <cell r="P722">
            <v>10</v>
          </cell>
          <cell r="Q722">
            <v>1</v>
          </cell>
          <cell r="R722">
            <v>1</v>
          </cell>
          <cell r="V722">
            <v>1</v>
          </cell>
          <cell r="W722">
            <v>5</v>
          </cell>
          <cell r="Y722">
            <v>1</v>
          </cell>
          <cell r="Z722">
            <v>364</v>
          </cell>
          <cell r="AA722">
            <v>1</v>
          </cell>
        </row>
        <row r="723">
          <cell r="I723">
            <v>941</v>
          </cell>
          <cell r="J723">
            <v>26337.272550000002</v>
          </cell>
          <cell r="P723">
            <v>3</v>
          </cell>
          <cell r="Q723">
            <v>1</v>
          </cell>
          <cell r="R723">
            <v>1</v>
          </cell>
          <cell r="V723">
            <v>1</v>
          </cell>
          <cell r="W723">
            <v>5</v>
          </cell>
          <cell r="Y723">
            <v>1</v>
          </cell>
          <cell r="Z723">
            <v>364</v>
          </cell>
          <cell r="AA723">
            <v>1</v>
          </cell>
        </row>
        <row r="724">
          <cell r="I724">
            <v>943</v>
          </cell>
          <cell r="J724">
            <v>3807.4832651000002</v>
          </cell>
          <cell r="P724">
            <v>4</v>
          </cell>
          <cell r="Q724">
            <v>1</v>
          </cell>
          <cell r="R724">
            <v>1</v>
          </cell>
          <cell r="V724">
            <v>1</v>
          </cell>
          <cell r="W724">
            <v>5</v>
          </cell>
          <cell r="Y724">
            <v>1</v>
          </cell>
          <cell r="Z724">
            <v>364</v>
          </cell>
          <cell r="AA724">
            <v>0.75</v>
          </cell>
        </row>
        <row r="725">
          <cell r="I725">
            <v>946</v>
          </cell>
          <cell r="J725">
            <v>30628.713585599999</v>
          </cell>
          <cell r="P725">
            <v>1</v>
          </cell>
          <cell r="Q725">
            <v>1</v>
          </cell>
          <cell r="R725">
            <v>1</v>
          </cell>
          <cell r="V725">
            <v>1</v>
          </cell>
          <cell r="W725">
            <v>1</v>
          </cell>
          <cell r="Y725">
            <v>1</v>
          </cell>
          <cell r="Z725">
            <v>364</v>
          </cell>
          <cell r="AA725">
            <v>0.25</v>
          </cell>
        </row>
        <row r="726">
          <cell r="I726">
            <v>947</v>
          </cell>
          <cell r="J726">
            <v>22037.9626264</v>
          </cell>
          <cell r="P726">
            <v>9</v>
          </cell>
          <cell r="Q726">
            <v>1</v>
          </cell>
          <cell r="R726">
            <v>1</v>
          </cell>
          <cell r="V726">
            <v>1</v>
          </cell>
          <cell r="W726">
            <v>5</v>
          </cell>
          <cell r="Y726">
            <v>1</v>
          </cell>
          <cell r="Z726">
            <v>156</v>
          </cell>
          <cell r="AA726">
            <v>1</v>
          </cell>
        </row>
        <row r="727">
          <cell r="I727">
            <v>948</v>
          </cell>
          <cell r="J727">
            <v>20897.159307900001</v>
          </cell>
          <cell r="P727">
            <v>6</v>
          </cell>
          <cell r="Q727">
            <v>1</v>
          </cell>
          <cell r="R727">
            <v>1</v>
          </cell>
          <cell r="V727">
            <v>1</v>
          </cell>
          <cell r="W727">
            <v>5</v>
          </cell>
          <cell r="Y727">
            <v>5</v>
          </cell>
          <cell r="Z727">
            <v>364</v>
          </cell>
          <cell r="AA727">
            <v>1</v>
          </cell>
        </row>
        <row r="728">
          <cell r="I728">
            <v>949</v>
          </cell>
          <cell r="J728">
            <v>19117.751035099998</v>
          </cell>
          <cell r="P728">
            <v>6</v>
          </cell>
          <cell r="Q728">
            <v>1</v>
          </cell>
          <cell r="R728">
            <v>1</v>
          </cell>
          <cell r="V728">
            <v>1</v>
          </cell>
          <cell r="W728">
            <v>5</v>
          </cell>
          <cell r="Y728">
            <v>5</v>
          </cell>
          <cell r="Z728">
            <v>364</v>
          </cell>
          <cell r="AA728">
            <v>1</v>
          </cell>
        </row>
        <row r="729">
          <cell r="I729">
            <v>952</v>
          </cell>
          <cell r="J729">
            <v>24239.041636000002</v>
          </cell>
          <cell r="P729">
            <v>5</v>
          </cell>
          <cell r="Q729">
            <v>1</v>
          </cell>
          <cell r="R729">
            <v>1</v>
          </cell>
          <cell r="V729">
            <v>1</v>
          </cell>
          <cell r="W729">
            <v>5</v>
          </cell>
          <cell r="Y729">
            <v>5</v>
          </cell>
          <cell r="Z729">
            <v>650</v>
          </cell>
          <cell r="AA729">
            <v>1</v>
          </cell>
        </row>
        <row r="730">
          <cell r="I730">
            <v>953</v>
          </cell>
          <cell r="J730">
            <v>37510.9910122</v>
          </cell>
          <cell r="P730">
            <v>3</v>
          </cell>
          <cell r="Q730">
            <v>1</v>
          </cell>
          <cell r="R730">
            <v>1</v>
          </cell>
          <cell r="V730">
            <v>1</v>
          </cell>
          <cell r="W730">
            <v>1</v>
          </cell>
          <cell r="Y730">
            <v>1</v>
          </cell>
          <cell r="Z730">
            <v>156</v>
          </cell>
          <cell r="AA730">
            <v>0.75</v>
          </cell>
        </row>
        <row r="731">
          <cell r="I731">
            <v>954</v>
          </cell>
          <cell r="J731">
            <v>31498.272012500001</v>
          </cell>
          <cell r="P731">
            <v>3</v>
          </cell>
          <cell r="Q731">
            <v>1</v>
          </cell>
          <cell r="R731">
            <v>1</v>
          </cell>
          <cell r="V731">
            <v>1</v>
          </cell>
          <cell r="W731">
            <v>5</v>
          </cell>
          <cell r="Y731">
            <v>1</v>
          </cell>
          <cell r="Z731">
            <v>31.2</v>
          </cell>
          <cell r="AA731">
            <v>1</v>
          </cell>
        </row>
        <row r="732">
          <cell r="I732">
            <v>955</v>
          </cell>
          <cell r="J732">
            <v>35141.389396699997</v>
          </cell>
          <cell r="P732">
            <v>1</v>
          </cell>
          <cell r="Q732">
            <v>1</v>
          </cell>
          <cell r="R732">
            <v>1</v>
          </cell>
          <cell r="V732">
            <v>1</v>
          </cell>
          <cell r="W732">
            <v>5</v>
          </cell>
          <cell r="Y732">
            <v>5</v>
          </cell>
          <cell r="Z732">
            <v>31.2</v>
          </cell>
          <cell r="AA732">
            <v>1</v>
          </cell>
        </row>
        <row r="733">
          <cell r="I733">
            <v>956</v>
          </cell>
          <cell r="J733">
            <v>31568.619252199998</v>
          </cell>
          <cell r="P733">
            <v>6</v>
          </cell>
          <cell r="Q733">
            <v>1</v>
          </cell>
          <cell r="R733">
            <v>1</v>
          </cell>
          <cell r="V733">
            <v>1</v>
          </cell>
          <cell r="W733">
            <v>5</v>
          </cell>
          <cell r="Y733">
            <v>5</v>
          </cell>
          <cell r="Z733">
            <v>156</v>
          </cell>
          <cell r="AA733">
            <v>1</v>
          </cell>
        </row>
        <row r="734">
          <cell r="I734">
            <v>958</v>
          </cell>
          <cell r="J734">
            <v>22667.162244499999</v>
          </cell>
          <cell r="P734">
            <v>7</v>
          </cell>
          <cell r="Q734">
            <v>1</v>
          </cell>
          <cell r="R734">
            <v>1</v>
          </cell>
          <cell r="V734">
            <v>1</v>
          </cell>
          <cell r="W734">
            <v>1</v>
          </cell>
          <cell r="Y734">
            <v>1</v>
          </cell>
          <cell r="Z734">
            <v>364</v>
          </cell>
          <cell r="AA734">
            <v>1</v>
          </cell>
        </row>
        <row r="735">
          <cell r="I735">
            <v>959</v>
          </cell>
          <cell r="J735">
            <v>27969.121337699999</v>
          </cell>
          <cell r="P735">
            <v>4</v>
          </cell>
          <cell r="Q735">
            <v>1</v>
          </cell>
          <cell r="R735">
            <v>1</v>
          </cell>
          <cell r="V735">
            <v>1</v>
          </cell>
          <cell r="W735">
            <v>1</v>
          </cell>
          <cell r="Y735">
            <v>1</v>
          </cell>
          <cell r="Z735">
            <v>156</v>
          </cell>
          <cell r="AA735">
            <v>1</v>
          </cell>
        </row>
        <row r="736">
          <cell r="I736">
            <v>960</v>
          </cell>
          <cell r="J736">
            <v>20091.9116278</v>
          </cell>
          <cell r="P736">
            <v>4</v>
          </cell>
          <cell r="Q736">
            <v>1</v>
          </cell>
          <cell r="R736">
            <v>1</v>
          </cell>
          <cell r="V736">
            <v>1</v>
          </cell>
          <cell r="W736">
            <v>5</v>
          </cell>
          <cell r="Y736">
            <v>5</v>
          </cell>
          <cell r="Z736">
            <v>156</v>
          </cell>
          <cell r="AA736">
            <v>1</v>
          </cell>
        </row>
        <row r="737">
          <cell r="I737">
            <v>962</v>
          </cell>
          <cell r="J737">
            <v>27969.121337699999</v>
          </cell>
          <cell r="P737">
            <v>3</v>
          </cell>
          <cell r="Q737">
            <v>1</v>
          </cell>
          <cell r="R737">
            <v>1</v>
          </cell>
          <cell r="V737">
            <v>1</v>
          </cell>
          <cell r="W737">
            <v>1</v>
          </cell>
          <cell r="Y737">
            <v>1</v>
          </cell>
          <cell r="Z737">
            <v>364</v>
          </cell>
          <cell r="AA737">
            <v>0.75</v>
          </cell>
        </row>
        <row r="738">
          <cell r="I738">
            <v>964</v>
          </cell>
          <cell r="J738">
            <v>24273.850862300002</v>
          </cell>
          <cell r="P738">
            <v>5</v>
          </cell>
          <cell r="Q738">
            <v>1</v>
          </cell>
          <cell r="R738">
            <v>1</v>
          </cell>
          <cell r="V738">
            <v>1</v>
          </cell>
          <cell r="W738">
            <v>5</v>
          </cell>
          <cell r="Y738">
            <v>1</v>
          </cell>
          <cell r="Z738">
            <v>156</v>
          </cell>
          <cell r="AA738">
            <v>0.75</v>
          </cell>
        </row>
        <row r="739">
          <cell r="I739">
            <v>965</v>
          </cell>
          <cell r="J739">
            <v>15352.2671292</v>
          </cell>
          <cell r="P739">
            <v>6</v>
          </cell>
          <cell r="Q739">
            <v>1</v>
          </cell>
          <cell r="R739">
            <v>1</v>
          </cell>
          <cell r="V739">
            <v>0</v>
          </cell>
          <cell r="W739">
            <v>99</v>
          </cell>
          <cell r="Y739">
            <v>1</v>
          </cell>
          <cell r="Z739">
            <v>156</v>
          </cell>
          <cell r="AA739">
            <v>0</v>
          </cell>
        </row>
        <row r="740">
          <cell r="I740">
            <v>968</v>
          </cell>
          <cell r="J740">
            <v>22136.3433038</v>
          </cell>
          <cell r="P740">
            <v>3</v>
          </cell>
          <cell r="Q740">
            <v>1</v>
          </cell>
          <cell r="R740">
            <v>1</v>
          </cell>
          <cell r="V740">
            <v>1</v>
          </cell>
          <cell r="W740">
            <v>1</v>
          </cell>
          <cell r="Y740">
            <v>1</v>
          </cell>
          <cell r="Z740">
            <v>364</v>
          </cell>
          <cell r="AA740">
            <v>0.75</v>
          </cell>
        </row>
        <row r="741">
          <cell r="I741">
            <v>971</v>
          </cell>
          <cell r="J741">
            <v>24273.850862300002</v>
          </cell>
          <cell r="P741">
            <v>2</v>
          </cell>
          <cell r="Q741">
            <v>1</v>
          </cell>
          <cell r="R741">
            <v>1</v>
          </cell>
          <cell r="V741">
            <v>1</v>
          </cell>
          <cell r="W741">
            <v>1</v>
          </cell>
          <cell r="Y741">
            <v>1</v>
          </cell>
          <cell r="Z741">
            <v>156</v>
          </cell>
          <cell r="AA741">
            <v>1</v>
          </cell>
        </row>
        <row r="742">
          <cell r="I742">
            <v>975</v>
          </cell>
          <cell r="J742">
            <v>12268.983995000001</v>
          </cell>
          <cell r="P742">
            <v>5</v>
          </cell>
          <cell r="Q742">
            <v>1</v>
          </cell>
          <cell r="R742">
            <v>1</v>
          </cell>
          <cell r="V742">
            <v>1</v>
          </cell>
          <cell r="W742">
            <v>5</v>
          </cell>
          <cell r="Y742">
            <v>3</v>
          </cell>
          <cell r="Z742">
            <v>364</v>
          </cell>
          <cell r="AA742">
            <v>1</v>
          </cell>
        </row>
        <row r="743">
          <cell r="I743">
            <v>977</v>
          </cell>
          <cell r="J743">
            <v>41563.9108652</v>
          </cell>
          <cell r="P743">
            <v>4</v>
          </cell>
          <cell r="Q743">
            <v>1</v>
          </cell>
          <cell r="R743">
            <v>1</v>
          </cell>
          <cell r="V743">
            <v>1</v>
          </cell>
          <cell r="W743">
            <v>5</v>
          </cell>
          <cell r="Y743">
            <v>1</v>
          </cell>
          <cell r="Z743">
            <v>156</v>
          </cell>
          <cell r="AA743">
            <v>1</v>
          </cell>
        </row>
        <row r="744">
          <cell r="I744">
            <v>978</v>
          </cell>
          <cell r="J744">
            <v>24140.910052700001</v>
          </cell>
          <cell r="P744">
            <v>1</v>
          </cell>
          <cell r="Q744">
            <v>1</v>
          </cell>
          <cell r="R744">
            <v>1</v>
          </cell>
          <cell r="V744">
            <v>1</v>
          </cell>
          <cell r="W744">
            <v>5</v>
          </cell>
          <cell r="Y744">
            <v>1</v>
          </cell>
          <cell r="Z744">
            <v>156</v>
          </cell>
          <cell r="AA744">
            <v>1</v>
          </cell>
        </row>
        <row r="745">
          <cell r="I745">
            <v>979</v>
          </cell>
          <cell r="J745">
            <v>15728.659607600001</v>
          </cell>
          <cell r="P745">
            <v>4</v>
          </cell>
          <cell r="Q745">
            <v>1</v>
          </cell>
          <cell r="R745">
            <v>1</v>
          </cell>
          <cell r="V745">
            <v>0</v>
          </cell>
          <cell r="W745">
            <v>99</v>
          </cell>
          <cell r="Y745">
            <v>1</v>
          </cell>
          <cell r="Z745">
            <v>156</v>
          </cell>
          <cell r="AA745">
            <v>0</v>
          </cell>
        </row>
        <row r="746">
          <cell r="I746">
            <v>982</v>
          </cell>
          <cell r="J746">
            <v>22464.6060282</v>
          </cell>
          <cell r="P746">
            <v>5</v>
          </cell>
          <cell r="Q746">
            <v>1</v>
          </cell>
          <cell r="R746">
            <v>1</v>
          </cell>
          <cell r="V746">
            <v>1</v>
          </cell>
          <cell r="W746">
            <v>5</v>
          </cell>
          <cell r="Y746">
            <v>1</v>
          </cell>
          <cell r="Z746">
            <v>156</v>
          </cell>
          <cell r="AA746">
            <v>1</v>
          </cell>
        </row>
        <row r="747">
          <cell r="I747">
            <v>984</v>
          </cell>
          <cell r="J747">
            <v>26458.042679300001</v>
          </cell>
          <cell r="P747">
            <v>7</v>
          </cell>
          <cell r="Q747">
            <v>1</v>
          </cell>
          <cell r="R747">
            <v>1</v>
          </cell>
          <cell r="V747">
            <v>1</v>
          </cell>
          <cell r="W747">
            <v>5</v>
          </cell>
          <cell r="Y747">
            <v>1</v>
          </cell>
          <cell r="Z747">
            <v>156</v>
          </cell>
          <cell r="AA747">
            <v>0.75</v>
          </cell>
        </row>
        <row r="748">
          <cell r="I748">
            <v>985</v>
          </cell>
          <cell r="J748">
            <v>29556.513797600001</v>
          </cell>
          <cell r="P748">
            <v>1</v>
          </cell>
          <cell r="Q748">
            <v>1</v>
          </cell>
          <cell r="R748">
            <v>1</v>
          </cell>
          <cell r="V748">
            <v>1</v>
          </cell>
          <cell r="W748">
            <v>5</v>
          </cell>
          <cell r="Y748">
            <v>5</v>
          </cell>
          <cell r="Z748">
            <v>156</v>
          </cell>
          <cell r="AA748">
            <v>1</v>
          </cell>
        </row>
        <row r="749">
          <cell r="I749">
            <v>986</v>
          </cell>
          <cell r="J749">
            <v>30285.1118178</v>
          </cell>
          <cell r="P749">
            <v>1</v>
          </cell>
          <cell r="Q749">
            <v>1</v>
          </cell>
          <cell r="R749">
            <v>1</v>
          </cell>
          <cell r="V749">
            <v>1</v>
          </cell>
          <cell r="W749">
            <v>1</v>
          </cell>
          <cell r="Y749">
            <v>1</v>
          </cell>
          <cell r="Z749">
            <v>1014</v>
          </cell>
          <cell r="AA749">
            <v>0.75</v>
          </cell>
        </row>
        <row r="750">
          <cell r="I750">
            <v>987</v>
          </cell>
          <cell r="J750">
            <v>26505.274407199999</v>
          </cell>
          <cell r="P750">
            <v>1</v>
          </cell>
          <cell r="Q750">
            <v>1</v>
          </cell>
          <cell r="R750">
            <v>1</v>
          </cell>
          <cell r="V750">
            <v>0</v>
          </cell>
          <cell r="W750">
            <v>99</v>
          </cell>
          <cell r="Y750">
            <v>3</v>
          </cell>
          <cell r="Z750">
            <v>364</v>
          </cell>
          <cell r="AA750">
            <v>0</v>
          </cell>
        </row>
        <row r="751">
          <cell r="I751">
            <v>988</v>
          </cell>
          <cell r="J751">
            <v>54113.257980499999</v>
          </cell>
          <cell r="P751">
            <v>4</v>
          </cell>
          <cell r="Q751">
            <v>1</v>
          </cell>
          <cell r="R751">
            <v>1</v>
          </cell>
          <cell r="V751">
            <v>1</v>
          </cell>
          <cell r="W751">
            <v>5</v>
          </cell>
          <cell r="Y751">
            <v>5</v>
          </cell>
          <cell r="Z751">
            <v>364</v>
          </cell>
          <cell r="AA751">
            <v>1</v>
          </cell>
        </row>
        <row r="752">
          <cell r="I752">
            <v>989</v>
          </cell>
          <cell r="J752">
            <v>5102.9327186</v>
          </cell>
          <cell r="P752">
            <v>1</v>
          </cell>
          <cell r="Q752">
            <v>1</v>
          </cell>
          <cell r="R752">
            <v>1</v>
          </cell>
          <cell r="V752">
            <v>1</v>
          </cell>
          <cell r="W752">
            <v>5</v>
          </cell>
          <cell r="Y752">
            <v>1</v>
          </cell>
          <cell r="Z752">
            <v>364</v>
          </cell>
          <cell r="AA752">
            <v>1</v>
          </cell>
        </row>
        <row r="753">
          <cell r="I753">
            <v>990</v>
          </cell>
          <cell r="J753">
            <v>13303.094469</v>
          </cell>
          <cell r="P753">
            <v>1</v>
          </cell>
          <cell r="Q753">
            <v>1</v>
          </cell>
          <cell r="R753">
            <v>1</v>
          </cell>
          <cell r="V753">
            <v>1</v>
          </cell>
          <cell r="W753">
            <v>5</v>
          </cell>
          <cell r="Y753">
            <v>5</v>
          </cell>
          <cell r="Z753">
            <v>156</v>
          </cell>
          <cell r="AA753">
            <v>0.75</v>
          </cell>
        </row>
        <row r="754">
          <cell r="I754">
            <v>991</v>
          </cell>
          <cell r="J754">
            <v>21978.583467799999</v>
          </cell>
          <cell r="P754">
            <v>9</v>
          </cell>
          <cell r="Q754">
            <v>1</v>
          </cell>
          <cell r="R754">
            <v>1</v>
          </cell>
          <cell r="V754">
            <v>1</v>
          </cell>
          <cell r="W754">
            <v>5</v>
          </cell>
          <cell r="Y754">
            <v>1</v>
          </cell>
          <cell r="Z754">
            <v>156</v>
          </cell>
          <cell r="AA754">
            <v>1</v>
          </cell>
        </row>
        <row r="755">
          <cell r="I755">
            <v>992</v>
          </cell>
          <cell r="J755">
            <v>27168.8156924</v>
          </cell>
          <cell r="P755">
            <v>1</v>
          </cell>
          <cell r="Q755">
            <v>1</v>
          </cell>
          <cell r="R755">
            <v>1</v>
          </cell>
          <cell r="V755">
            <v>1</v>
          </cell>
          <cell r="W755">
            <v>5</v>
          </cell>
          <cell r="Y755">
            <v>1</v>
          </cell>
          <cell r="Z755">
            <v>156</v>
          </cell>
          <cell r="AA755">
            <v>0.75</v>
          </cell>
        </row>
        <row r="756">
          <cell r="I756">
            <v>994</v>
          </cell>
          <cell r="J756">
            <v>36130.370837900002</v>
          </cell>
          <cell r="P756">
            <v>7</v>
          </cell>
          <cell r="Q756">
            <v>1</v>
          </cell>
          <cell r="R756">
            <v>1</v>
          </cell>
          <cell r="V756">
            <v>1</v>
          </cell>
          <cell r="W756">
            <v>5</v>
          </cell>
          <cell r="Y756">
            <v>5</v>
          </cell>
          <cell r="Z756">
            <v>364</v>
          </cell>
          <cell r="AA756">
            <v>1</v>
          </cell>
        </row>
        <row r="757">
          <cell r="I757">
            <v>995</v>
          </cell>
          <cell r="J757">
            <v>19385.646084299999</v>
          </cell>
          <cell r="P757">
            <v>5</v>
          </cell>
          <cell r="Q757">
            <v>1</v>
          </cell>
          <cell r="R757">
            <v>1</v>
          </cell>
          <cell r="V757">
            <v>1</v>
          </cell>
          <cell r="W757">
            <v>5</v>
          </cell>
          <cell r="Y757">
            <v>3</v>
          </cell>
          <cell r="Z757">
            <v>156</v>
          </cell>
          <cell r="AA757">
            <v>1</v>
          </cell>
        </row>
        <row r="758">
          <cell r="I758">
            <v>998</v>
          </cell>
          <cell r="J758">
            <v>28531.0724964</v>
          </cell>
          <cell r="P758">
            <v>6</v>
          </cell>
          <cell r="Q758">
            <v>1</v>
          </cell>
          <cell r="R758">
            <v>1</v>
          </cell>
          <cell r="V758">
            <v>1</v>
          </cell>
          <cell r="W758">
            <v>5</v>
          </cell>
          <cell r="Y758">
            <v>5</v>
          </cell>
          <cell r="Z758">
            <v>156</v>
          </cell>
          <cell r="AA758">
            <v>1</v>
          </cell>
        </row>
        <row r="759">
          <cell r="I759">
            <v>1001</v>
          </cell>
          <cell r="J759">
            <v>29405.323538500001</v>
          </cell>
          <cell r="P759">
            <v>2</v>
          </cell>
          <cell r="Q759">
            <v>1</v>
          </cell>
          <cell r="R759">
            <v>1</v>
          </cell>
          <cell r="V759">
            <v>1</v>
          </cell>
          <cell r="W759">
            <v>5</v>
          </cell>
          <cell r="Y759">
            <v>2</v>
          </cell>
          <cell r="Z759">
            <v>156</v>
          </cell>
          <cell r="AA759">
            <v>1</v>
          </cell>
        </row>
        <row r="760">
          <cell r="I760">
            <v>1003</v>
          </cell>
          <cell r="J760">
            <v>30510.476778200002</v>
          </cell>
          <cell r="P760">
            <v>9</v>
          </cell>
          <cell r="Q760">
            <v>1</v>
          </cell>
          <cell r="R760">
            <v>1</v>
          </cell>
          <cell r="V760">
            <v>1</v>
          </cell>
          <cell r="W760">
            <v>5</v>
          </cell>
          <cell r="Y760">
            <v>1</v>
          </cell>
          <cell r="Z760">
            <v>364</v>
          </cell>
          <cell r="AA760">
            <v>1</v>
          </cell>
        </row>
        <row r="761">
          <cell r="I761">
            <v>1004</v>
          </cell>
          <cell r="J761">
            <v>28781.905397499999</v>
          </cell>
          <cell r="P761">
            <v>3</v>
          </cell>
          <cell r="Q761">
            <v>1</v>
          </cell>
          <cell r="R761">
            <v>1</v>
          </cell>
          <cell r="V761">
            <v>1</v>
          </cell>
          <cell r="W761">
            <v>5</v>
          </cell>
          <cell r="Y761">
            <v>5</v>
          </cell>
          <cell r="Z761">
            <v>364</v>
          </cell>
          <cell r="AA761">
            <v>1</v>
          </cell>
        </row>
        <row r="762">
          <cell r="I762">
            <v>1005</v>
          </cell>
          <cell r="J762">
            <v>23881.2920089</v>
          </cell>
          <cell r="P762">
            <v>1</v>
          </cell>
          <cell r="Q762">
            <v>1</v>
          </cell>
          <cell r="R762">
            <v>1</v>
          </cell>
          <cell r="V762">
            <v>1</v>
          </cell>
          <cell r="W762">
            <v>5</v>
          </cell>
          <cell r="Y762">
            <v>1</v>
          </cell>
          <cell r="Z762">
            <v>156</v>
          </cell>
          <cell r="AA762">
            <v>1</v>
          </cell>
        </row>
        <row r="763">
          <cell r="I763">
            <v>1006</v>
          </cell>
          <cell r="J763">
            <v>28691.2444846</v>
          </cell>
          <cell r="P763">
            <v>5</v>
          </cell>
          <cell r="Q763">
            <v>1</v>
          </cell>
          <cell r="R763">
            <v>1</v>
          </cell>
          <cell r="V763">
            <v>1</v>
          </cell>
          <cell r="W763">
            <v>5</v>
          </cell>
          <cell r="Y763">
            <v>5</v>
          </cell>
          <cell r="Z763">
            <v>364</v>
          </cell>
          <cell r="AA763">
            <v>1</v>
          </cell>
        </row>
        <row r="764">
          <cell r="I764">
            <v>1008</v>
          </cell>
          <cell r="J764">
            <v>24239.041636000002</v>
          </cell>
          <cell r="P764">
            <v>3</v>
          </cell>
          <cell r="Q764">
            <v>1</v>
          </cell>
          <cell r="R764">
            <v>1</v>
          </cell>
          <cell r="V764">
            <v>1</v>
          </cell>
          <cell r="W764">
            <v>5</v>
          </cell>
          <cell r="Y764">
            <v>2</v>
          </cell>
          <cell r="Z764">
            <v>364</v>
          </cell>
          <cell r="AA764">
            <v>0.75</v>
          </cell>
        </row>
        <row r="765">
          <cell r="I765">
            <v>1009</v>
          </cell>
          <cell r="J765">
            <v>16624.117460900001</v>
          </cell>
          <cell r="P765">
            <v>1</v>
          </cell>
          <cell r="Q765">
            <v>1</v>
          </cell>
          <cell r="R765">
            <v>1</v>
          </cell>
          <cell r="V765">
            <v>1</v>
          </cell>
          <cell r="W765">
            <v>1</v>
          </cell>
          <cell r="Y765">
            <v>1</v>
          </cell>
          <cell r="Z765">
            <v>364</v>
          </cell>
          <cell r="AA765">
            <v>1</v>
          </cell>
        </row>
        <row r="766">
          <cell r="I766">
            <v>1010</v>
          </cell>
          <cell r="J766">
            <v>19018.006247099998</v>
          </cell>
          <cell r="P766">
            <v>4</v>
          </cell>
          <cell r="Q766">
            <v>1</v>
          </cell>
          <cell r="R766">
            <v>1</v>
          </cell>
          <cell r="V766">
            <v>1</v>
          </cell>
          <cell r="W766">
            <v>5</v>
          </cell>
          <cell r="Y766">
            <v>1</v>
          </cell>
          <cell r="Z766">
            <v>364</v>
          </cell>
          <cell r="AA766">
            <v>1</v>
          </cell>
        </row>
        <row r="767">
          <cell r="I767">
            <v>1011</v>
          </cell>
          <cell r="J767">
            <v>35127.781039900001</v>
          </cell>
          <cell r="P767">
            <v>8</v>
          </cell>
          <cell r="Q767">
            <v>1</v>
          </cell>
          <cell r="R767">
            <v>1</v>
          </cell>
          <cell r="V767">
            <v>1</v>
          </cell>
          <cell r="W767">
            <v>5</v>
          </cell>
          <cell r="Y767">
            <v>5</v>
          </cell>
          <cell r="Z767">
            <v>156</v>
          </cell>
          <cell r="AA767">
            <v>1</v>
          </cell>
        </row>
        <row r="768">
          <cell r="I768">
            <v>1012</v>
          </cell>
          <cell r="J768">
            <v>17691.829311599999</v>
          </cell>
          <cell r="P768">
            <v>5</v>
          </cell>
          <cell r="Q768">
            <v>1</v>
          </cell>
          <cell r="R768">
            <v>1</v>
          </cell>
          <cell r="V768">
            <v>1</v>
          </cell>
          <cell r="W768">
            <v>5</v>
          </cell>
          <cell r="Y768">
            <v>5</v>
          </cell>
          <cell r="Z768">
            <v>156</v>
          </cell>
          <cell r="AA768">
            <v>1</v>
          </cell>
        </row>
        <row r="769">
          <cell r="I769">
            <v>1014</v>
          </cell>
          <cell r="J769">
            <v>23893.150898200001</v>
          </cell>
          <cell r="P769">
            <v>6</v>
          </cell>
          <cell r="Q769">
            <v>1</v>
          </cell>
          <cell r="R769">
            <v>1</v>
          </cell>
          <cell r="V769">
            <v>1</v>
          </cell>
          <cell r="W769">
            <v>5</v>
          </cell>
          <cell r="Y769">
            <v>1</v>
          </cell>
          <cell r="Z769">
            <v>156</v>
          </cell>
          <cell r="AA769">
            <v>1</v>
          </cell>
        </row>
        <row r="770">
          <cell r="I770">
            <v>1015</v>
          </cell>
          <cell r="J770">
            <v>27419.364872999999</v>
          </cell>
          <cell r="P770">
            <v>6</v>
          </cell>
          <cell r="Q770">
            <v>1</v>
          </cell>
          <cell r="R770">
            <v>1</v>
          </cell>
          <cell r="V770">
            <v>1</v>
          </cell>
          <cell r="W770">
            <v>5</v>
          </cell>
          <cell r="Y770">
            <v>1</v>
          </cell>
          <cell r="Z770">
            <v>650</v>
          </cell>
          <cell r="AA770">
            <v>1</v>
          </cell>
        </row>
        <row r="771">
          <cell r="I771">
            <v>1018</v>
          </cell>
          <cell r="J771">
            <v>20600.421940100001</v>
          </cell>
          <cell r="P771">
            <v>8</v>
          </cell>
          <cell r="Q771">
            <v>1</v>
          </cell>
          <cell r="R771">
            <v>1</v>
          </cell>
          <cell r="V771">
            <v>1</v>
          </cell>
          <cell r="W771">
            <v>1</v>
          </cell>
          <cell r="Y771">
            <v>1</v>
          </cell>
          <cell r="Z771">
            <v>364</v>
          </cell>
          <cell r="AA771">
            <v>0.75</v>
          </cell>
        </row>
        <row r="772">
          <cell r="I772">
            <v>1020</v>
          </cell>
          <cell r="J772">
            <v>21651.472665500001</v>
          </cell>
          <cell r="P772">
            <v>9</v>
          </cell>
          <cell r="Q772">
            <v>1</v>
          </cell>
          <cell r="R772">
            <v>1</v>
          </cell>
          <cell r="V772">
            <v>1</v>
          </cell>
          <cell r="W772">
            <v>5</v>
          </cell>
          <cell r="Y772">
            <v>5</v>
          </cell>
          <cell r="Z772">
            <v>364</v>
          </cell>
          <cell r="AA772">
            <v>1</v>
          </cell>
        </row>
        <row r="773">
          <cell r="I773">
            <v>1021</v>
          </cell>
          <cell r="J773">
            <v>22231.2108639</v>
          </cell>
          <cell r="P773">
            <v>11</v>
          </cell>
          <cell r="Q773">
            <v>1</v>
          </cell>
          <cell r="R773">
            <v>1</v>
          </cell>
          <cell r="V773">
            <v>1</v>
          </cell>
          <cell r="W773">
            <v>1</v>
          </cell>
          <cell r="Y773">
            <v>1</v>
          </cell>
          <cell r="Z773">
            <v>156</v>
          </cell>
          <cell r="AA773">
            <v>1</v>
          </cell>
        </row>
        <row r="774">
          <cell r="I774">
            <v>1022</v>
          </cell>
          <cell r="J774">
            <v>23378.834268099999</v>
          </cell>
          <cell r="P774">
            <v>2</v>
          </cell>
          <cell r="Q774">
            <v>1</v>
          </cell>
          <cell r="R774">
            <v>1</v>
          </cell>
          <cell r="V774">
            <v>1</v>
          </cell>
          <cell r="W774">
            <v>2</v>
          </cell>
          <cell r="Y774">
            <v>2</v>
          </cell>
          <cell r="Z774">
            <v>156</v>
          </cell>
          <cell r="AA774">
            <v>0.75</v>
          </cell>
        </row>
        <row r="775">
          <cell r="I775">
            <v>1023</v>
          </cell>
          <cell r="J775">
            <v>30971.355364499999</v>
          </cell>
          <cell r="P775">
            <v>13</v>
          </cell>
          <cell r="Q775">
            <v>1</v>
          </cell>
          <cell r="R775">
            <v>1</v>
          </cell>
          <cell r="V775">
            <v>1</v>
          </cell>
          <cell r="W775">
            <v>1</v>
          </cell>
          <cell r="Y775">
            <v>1</v>
          </cell>
          <cell r="Z775">
            <v>156</v>
          </cell>
          <cell r="AA775">
            <v>1</v>
          </cell>
        </row>
        <row r="776">
          <cell r="I776">
            <v>1024</v>
          </cell>
          <cell r="J776">
            <v>3323.5079773000002</v>
          </cell>
          <cell r="P776">
            <v>4</v>
          </cell>
          <cell r="Q776">
            <v>1</v>
          </cell>
          <cell r="R776">
            <v>1</v>
          </cell>
          <cell r="V776">
            <v>1</v>
          </cell>
          <cell r="W776">
            <v>5</v>
          </cell>
          <cell r="Y776">
            <v>5</v>
          </cell>
          <cell r="Z776">
            <v>156</v>
          </cell>
          <cell r="AA776">
            <v>0.25</v>
          </cell>
        </row>
        <row r="777">
          <cell r="I777">
            <v>1025</v>
          </cell>
          <cell r="J777">
            <v>19093.404504499998</v>
          </cell>
          <cell r="P777">
            <v>3</v>
          </cell>
          <cell r="Q777">
            <v>1</v>
          </cell>
          <cell r="R777">
            <v>1</v>
          </cell>
          <cell r="V777">
            <v>1</v>
          </cell>
          <cell r="W777">
            <v>5</v>
          </cell>
          <cell r="Y777">
            <v>5</v>
          </cell>
          <cell r="Z777">
            <v>156</v>
          </cell>
          <cell r="AA777">
            <v>1</v>
          </cell>
        </row>
        <row r="778">
          <cell r="I778">
            <v>1026</v>
          </cell>
          <cell r="J778">
            <v>26505.274407199999</v>
          </cell>
          <cell r="P778">
            <v>7</v>
          </cell>
          <cell r="Q778">
            <v>1</v>
          </cell>
          <cell r="R778">
            <v>1</v>
          </cell>
          <cell r="V778">
            <v>1</v>
          </cell>
          <cell r="W778">
            <v>5</v>
          </cell>
          <cell r="Y778">
            <v>1</v>
          </cell>
          <cell r="Z778">
            <v>364</v>
          </cell>
          <cell r="AA778">
            <v>1</v>
          </cell>
        </row>
        <row r="779">
          <cell r="I779">
            <v>1027</v>
          </cell>
          <cell r="J779">
            <v>35445.085916700002</v>
          </cell>
          <cell r="P779">
            <v>5</v>
          </cell>
          <cell r="Q779">
            <v>1</v>
          </cell>
          <cell r="R779">
            <v>1</v>
          </cell>
          <cell r="V779">
            <v>1</v>
          </cell>
          <cell r="W779">
            <v>5</v>
          </cell>
          <cell r="Y779">
            <v>1</v>
          </cell>
          <cell r="Z779">
            <v>364</v>
          </cell>
          <cell r="AA779">
            <v>1</v>
          </cell>
        </row>
        <row r="780">
          <cell r="I780">
            <v>1028</v>
          </cell>
          <cell r="J780">
            <v>23774.6002309</v>
          </cell>
          <cell r="P780">
            <v>4</v>
          </cell>
          <cell r="Q780">
            <v>1</v>
          </cell>
          <cell r="R780">
            <v>1</v>
          </cell>
          <cell r="V780">
            <v>1</v>
          </cell>
          <cell r="W780">
            <v>5</v>
          </cell>
          <cell r="Y780">
            <v>1</v>
          </cell>
          <cell r="Z780">
            <v>31.2</v>
          </cell>
          <cell r="AA780">
            <v>1</v>
          </cell>
        </row>
        <row r="781">
          <cell r="I781">
            <v>1029</v>
          </cell>
          <cell r="J781">
            <v>30640.459240600001</v>
          </cell>
          <cell r="P781">
            <v>5</v>
          </cell>
          <cell r="Q781">
            <v>1</v>
          </cell>
          <cell r="R781">
            <v>1</v>
          </cell>
          <cell r="V781">
            <v>1</v>
          </cell>
          <cell r="W781">
            <v>1</v>
          </cell>
          <cell r="Y781">
            <v>1</v>
          </cell>
          <cell r="Z781">
            <v>156</v>
          </cell>
          <cell r="AA781">
            <v>1</v>
          </cell>
        </row>
        <row r="782">
          <cell r="I782">
            <v>1030</v>
          </cell>
          <cell r="J782">
            <v>24921.096893599999</v>
          </cell>
          <cell r="P782">
            <v>5</v>
          </cell>
          <cell r="Q782">
            <v>1</v>
          </cell>
          <cell r="R782">
            <v>1</v>
          </cell>
          <cell r="V782">
            <v>1</v>
          </cell>
          <cell r="W782">
            <v>1</v>
          </cell>
          <cell r="Y782">
            <v>1</v>
          </cell>
          <cell r="Z782">
            <v>156</v>
          </cell>
          <cell r="AA782">
            <v>1</v>
          </cell>
        </row>
        <row r="783">
          <cell r="I783">
            <v>1031</v>
          </cell>
          <cell r="J783">
            <v>30813.526968800001</v>
          </cell>
          <cell r="P783">
            <v>5</v>
          </cell>
          <cell r="Q783">
            <v>1</v>
          </cell>
          <cell r="R783">
            <v>1</v>
          </cell>
          <cell r="V783">
            <v>1</v>
          </cell>
          <cell r="W783">
            <v>5</v>
          </cell>
          <cell r="Y783">
            <v>5</v>
          </cell>
          <cell r="Z783">
            <v>364</v>
          </cell>
          <cell r="AA783">
            <v>0.75</v>
          </cell>
        </row>
        <row r="784">
          <cell r="I784">
            <v>1032</v>
          </cell>
          <cell r="J784">
            <v>26340.5830647</v>
          </cell>
          <cell r="P784">
            <v>2</v>
          </cell>
          <cell r="Q784">
            <v>1</v>
          </cell>
          <cell r="R784">
            <v>1</v>
          </cell>
          <cell r="V784">
            <v>0</v>
          </cell>
          <cell r="W784">
            <v>99</v>
          </cell>
          <cell r="Y784">
            <v>1</v>
          </cell>
          <cell r="Z784">
            <v>156</v>
          </cell>
          <cell r="AA784">
            <v>0</v>
          </cell>
        </row>
        <row r="785">
          <cell r="I785">
            <v>1033</v>
          </cell>
          <cell r="J785">
            <v>12745.156720000001</v>
          </cell>
          <cell r="P785">
            <v>3</v>
          </cell>
          <cell r="Q785">
            <v>1</v>
          </cell>
          <cell r="R785">
            <v>1</v>
          </cell>
          <cell r="V785">
            <v>1</v>
          </cell>
          <cell r="W785">
            <v>1</v>
          </cell>
          <cell r="Y785">
            <v>1</v>
          </cell>
          <cell r="Z785">
            <v>364</v>
          </cell>
          <cell r="AA785">
            <v>0.75</v>
          </cell>
        </row>
        <row r="786">
          <cell r="I786">
            <v>1034</v>
          </cell>
          <cell r="J786">
            <v>18308.7403022</v>
          </cell>
          <cell r="P786">
            <v>1</v>
          </cell>
          <cell r="Q786">
            <v>1</v>
          </cell>
          <cell r="R786">
            <v>1</v>
          </cell>
          <cell r="V786">
            <v>0</v>
          </cell>
          <cell r="W786">
            <v>99</v>
          </cell>
          <cell r="Y786">
            <v>5</v>
          </cell>
          <cell r="Z786">
            <v>364</v>
          </cell>
          <cell r="AA786">
            <v>0</v>
          </cell>
        </row>
        <row r="787">
          <cell r="I787">
            <v>1035</v>
          </cell>
          <cell r="J787">
            <v>22882.162562099998</v>
          </cell>
          <cell r="P787">
            <v>4</v>
          </cell>
          <cell r="Q787">
            <v>1</v>
          </cell>
          <cell r="R787">
            <v>1</v>
          </cell>
          <cell r="V787">
            <v>1</v>
          </cell>
          <cell r="W787">
            <v>5</v>
          </cell>
          <cell r="Y787">
            <v>5</v>
          </cell>
          <cell r="Z787">
            <v>156</v>
          </cell>
          <cell r="AA787">
            <v>1</v>
          </cell>
        </row>
        <row r="788">
          <cell r="I788">
            <v>1036</v>
          </cell>
          <cell r="J788">
            <v>37566.673953500002</v>
          </cell>
          <cell r="P788">
            <v>7</v>
          </cell>
          <cell r="Q788">
            <v>1</v>
          </cell>
          <cell r="R788">
            <v>1</v>
          </cell>
          <cell r="V788">
            <v>1</v>
          </cell>
          <cell r="W788">
            <v>5</v>
          </cell>
          <cell r="Y788">
            <v>1</v>
          </cell>
          <cell r="Z788">
            <v>364</v>
          </cell>
          <cell r="AA788">
            <v>1</v>
          </cell>
        </row>
        <row r="789">
          <cell r="I789">
            <v>1037</v>
          </cell>
          <cell r="J789">
            <v>26641.865600000001</v>
          </cell>
          <cell r="P789">
            <v>1</v>
          </cell>
          <cell r="Q789">
            <v>1</v>
          </cell>
          <cell r="R789">
            <v>1</v>
          </cell>
          <cell r="V789">
            <v>1</v>
          </cell>
          <cell r="W789">
            <v>5</v>
          </cell>
          <cell r="Y789">
            <v>5</v>
          </cell>
          <cell r="Z789">
            <v>156</v>
          </cell>
          <cell r="AA789">
            <v>0.75</v>
          </cell>
        </row>
        <row r="790">
          <cell r="I790">
            <v>1038</v>
          </cell>
          <cell r="J790">
            <v>26873.502478400002</v>
          </cell>
          <cell r="P790">
            <v>3</v>
          </cell>
          <cell r="Q790">
            <v>1</v>
          </cell>
          <cell r="R790">
            <v>1</v>
          </cell>
          <cell r="V790">
            <v>1</v>
          </cell>
          <cell r="W790">
            <v>5</v>
          </cell>
          <cell r="Y790">
            <v>1</v>
          </cell>
          <cell r="Z790">
            <v>650</v>
          </cell>
          <cell r="AA790">
            <v>1</v>
          </cell>
        </row>
        <row r="791">
          <cell r="I791">
            <v>1039</v>
          </cell>
          <cell r="J791">
            <v>21344.701109900001</v>
          </cell>
          <cell r="P791">
            <v>5</v>
          </cell>
          <cell r="Q791">
            <v>1</v>
          </cell>
          <cell r="R791">
            <v>1</v>
          </cell>
          <cell r="V791">
            <v>1</v>
          </cell>
          <cell r="W791">
            <v>5</v>
          </cell>
          <cell r="Y791">
            <v>1</v>
          </cell>
          <cell r="Z791">
            <v>156</v>
          </cell>
          <cell r="AA791">
            <v>1</v>
          </cell>
        </row>
        <row r="792">
          <cell r="I792">
            <v>1040</v>
          </cell>
          <cell r="J792">
            <v>19093.404504499998</v>
          </cell>
          <cell r="P792">
            <v>8</v>
          </cell>
          <cell r="Q792">
            <v>1</v>
          </cell>
          <cell r="R792">
            <v>1</v>
          </cell>
          <cell r="V792">
            <v>1</v>
          </cell>
          <cell r="W792">
            <v>5</v>
          </cell>
          <cell r="Y792">
            <v>5</v>
          </cell>
          <cell r="Z792">
            <v>364</v>
          </cell>
          <cell r="AA792">
            <v>1</v>
          </cell>
        </row>
        <row r="793">
          <cell r="I793">
            <v>1042</v>
          </cell>
          <cell r="J793">
            <v>34073.769460800002</v>
          </cell>
          <cell r="P793">
            <v>2</v>
          </cell>
          <cell r="Q793">
            <v>1</v>
          </cell>
          <cell r="R793">
            <v>1</v>
          </cell>
          <cell r="V793">
            <v>1</v>
          </cell>
          <cell r="W793">
            <v>5</v>
          </cell>
          <cell r="Y793">
            <v>3</v>
          </cell>
          <cell r="Z793">
            <v>156</v>
          </cell>
          <cell r="AA793">
            <v>0.75</v>
          </cell>
        </row>
        <row r="794">
          <cell r="I794">
            <v>1043</v>
          </cell>
          <cell r="J794">
            <v>6242.4186984999997</v>
          </cell>
          <cell r="P794">
            <v>7</v>
          </cell>
          <cell r="Q794">
            <v>1</v>
          </cell>
          <cell r="R794">
            <v>1</v>
          </cell>
          <cell r="V794">
            <v>1</v>
          </cell>
          <cell r="W794">
            <v>5</v>
          </cell>
          <cell r="Y794">
            <v>5</v>
          </cell>
          <cell r="Z794">
            <v>364</v>
          </cell>
          <cell r="AA794">
            <v>1</v>
          </cell>
        </row>
        <row r="795">
          <cell r="I795">
            <v>1044</v>
          </cell>
          <cell r="J795">
            <v>25062.4919902</v>
          </cell>
          <cell r="P795">
            <v>4</v>
          </cell>
          <cell r="Q795">
            <v>1</v>
          </cell>
          <cell r="R795">
            <v>1</v>
          </cell>
          <cell r="V795">
            <v>1</v>
          </cell>
          <cell r="W795">
            <v>5</v>
          </cell>
          <cell r="Y795">
            <v>5</v>
          </cell>
          <cell r="Z795">
            <v>364</v>
          </cell>
          <cell r="AA795">
            <v>1</v>
          </cell>
        </row>
        <row r="796">
          <cell r="I796">
            <v>1045</v>
          </cell>
          <cell r="J796">
            <v>30035.5984522</v>
          </cell>
          <cell r="P796">
            <v>7</v>
          </cell>
          <cell r="Q796">
            <v>1</v>
          </cell>
          <cell r="R796">
            <v>1</v>
          </cell>
          <cell r="V796">
            <v>1</v>
          </cell>
          <cell r="W796">
            <v>1</v>
          </cell>
          <cell r="Y796">
            <v>1</v>
          </cell>
          <cell r="Z796">
            <v>156</v>
          </cell>
          <cell r="AA796">
            <v>1</v>
          </cell>
        </row>
        <row r="797">
          <cell r="I797">
            <v>1046</v>
          </cell>
          <cell r="J797">
            <v>6183.0868221000001</v>
          </cell>
          <cell r="P797">
            <v>6</v>
          </cell>
          <cell r="Q797">
            <v>1</v>
          </cell>
          <cell r="R797">
            <v>1</v>
          </cell>
          <cell r="V797">
            <v>1</v>
          </cell>
          <cell r="W797">
            <v>1</v>
          </cell>
          <cell r="Y797">
            <v>1</v>
          </cell>
          <cell r="Z797">
            <v>156</v>
          </cell>
          <cell r="AA797">
            <v>1</v>
          </cell>
        </row>
        <row r="798">
          <cell r="I798">
            <v>1047</v>
          </cell>
          <cell r="J798">
            <v>24086.193976899998</v>
          </cell>
          <cell r="P798">
            <v>1</v>
          </cell>
          <cell r="Q798">
            <v>1</v>
          </cell>
          <cell r="R798">
            <v>1</v>
          </cell>
          <cell r="V798">
            <v>1</v>
          </cell>
          <cell r="W798">
            <v>5</v>
          </cell>
          <cell r="Y798">
            <v>1</v>
          </cell>
          <cell r="Z798">
            <v>156</v>
          </cell>
          <cell r="AA798">
            <v>1</v>
          </cell>
        </row>
        <row r="799">
          <cell r="I799">
            <v>1048</v>
          </cell>
          <cell r="J799">
            <v>25292.6641772</v>
          </cell>
          <cell r="P799">
            <v>4</v>
          </cell>
          <cell r="Q799">
            <v>1</v>
          </cell>
          <cell r="R799">
            <v>1</v>
          </cell>
          <cell r="V799">
            <v>1</v>
          </cell>
          <cell r="W799">
            <v>1</v>
          </cell>
          <cell r="Y799">
            <v>1</v>
          </cell>
          <cell r="Z799">
            <v>364</v>
          </cell>
          <cell r="AA799">
            <v>1</v>
          </cell>
        </row>
        <row r="800">
          <cell r="I800">
            <v>1049</v>
          </cell>
          <cell r="J800">
            <v>22333.560845799999</v>
          </cell>
          <cell r="P800">
            <v>6</v>
          </cell>
          <cell r="Q800">
            <v>1</v>
          </cell>
          <cell r="R800">
            <v>1</v>
          </cell>
          <cell r="V800">
            <v>1</v>
          </cell>
          <cell r="W800">
            <v>5</v>
          </cell>
          <cell r="Y800">
            <v>5</v>
          </cell>
          <cell r="Z800">
            <v>364</v>
          </cell>
          <cell r="AA800">
            <v>1</v>
          </cell>
        </row>
        <row r="801">
          <cell r="I801">
            <v>1050</v>
          </cell>
          <cell r="J801">
            <v>4170.1851373</v>
          </cell>
          <cell r="P801">
            <v>1</v>
          </cell>
          <cell r="Q801">
            <v>1</v>
          </cell>
          <cell r="R801">
            <v>1</v>
          </cell>
          <cell r="V801">
            <v>1</v>
          </cell>
          <cell r="W801">
            <v>5</v>
          </cell>
          <cell r="Y801">
            <v>1</v>
          </cell>
          <cell r="Z801">
            <v>364</v>
          </cell>
          <cell r="AA801">
            <v>1</v>
          </cell>
        </row>
        <row r="802">
          <cell r="I802">
            <v>1052</v>
          </cell>
          <cell r="J802">
            <v>28781.905397499999</v>
          </cell>
          <cell r="P802">
            <v>6</v>
          </cell>
          <cell r="Q802">
            <v>1</v>
          </cell>
          <cell r="R802">
            <v>1</v>
          </cell>
          <cell r="V802">
            <v>1</v>
          </cell>
          <cell r="W802">
            <v>1</v>
          </cell>
          <cell r="Y802">
            <v>1</v>
          </cell>
          <cell r="Z802">
            <v>364</v>
          </cell>
          <cell r="AA802">
            <v>1</v>
          </cell>
        </row>
        <row r="803">
          <cell r="I803">
            <v>1053</v>
          </cell>
          <cell r="J803">
            <v>11185.7851391</v>
          </cell>
          <cell r="P803">
            <v>10</v>
          </cell>
          <cell r="Q803">
            <v>1</v>
          </cell>
          <cell r="R803">
            <v>1</v>
          </cell>
          <cell r="V803">
            <v>1</v>
          </cell>
          <cell r="W803">
            <v>5</v>
          </cell>
          <cell r="Y803">
            <v>3</v>
          </cell>
          <cell r="Z803">
            <v>1014</v>
          </cell>
          <cell r="AA803">
            <v>1</v>
          </cell>
        </row>
        <row r="804">
          <cell r="I804">
            <v>1054</v>
          </cell>
          <cell r="J804">
            <v>4752.1532155000004</v>
          </cell>
          <cell r="P804">
            <v>9</v>
          </cell>
          <cell r="Q804">
            <v>1</v>
          </cell>
          <cell r="R804">
            <v>1</v>
          </cell>
          <cell r="V804">
            <v>1</v>
          </cell>
          <cell r="W804">
            <v>5</v>
          </cell>
          <cell r="Y804">
            <v>1</v>
          </cell>
          <cell r="Z804">
            <v>364</v>
          </cell>
          <cell r="AA804">
            <v>1</v>
          </cell>
        </row>
        <row r="805">
          <cell r="I805">
            <v>1055</v>
          </cell>
          <cell r="J805">
            <v>38145.552542099998</v>
          </cell>
          <cell r="P805">
            <v>5</v>
          </cell>
          <cell r="Q805">
            <v>1</v>
          </cell>
          <cell r="R805">
            <v>1</v>
          </cell>
          <cell r="V805">
            <v>0</v>
          </cell>
          <cell r="W805">
            <v>99</v>
          </cell>
          <cell r="Y805">
            <v>1</v>
          </cell>
          <cell r="Z805">
            <v>156</v>
          </cell>
          <cell r="AA805">
            <v>0</v>
          </cell>
        </row>
        <row r="806">
          <cell r="I806">
            <v>1056</v>
          </cell>
          <cell r="J806">
            <v>25955.156549700001</v>
          </cell>
          <cell r="P806">
            <v>7</v>
          </cell>
          <cell r="Q806">
            <v>1</v>
          </cell>
          <cell r="R806">
            <v>1</v>
          </cell>
          <cell r="V806">
            <v>1</v>
          </cell>
          <cell r="W806">
            <v>1</v>
          </cell>
          <cell r="Y806">
            <v>1</v>
          </cell>
          <cell r="Z806">
            <v>156</v>
          </cell>
          <cell r="AA806">
            <v>1</v>
          </cell>
        </row>
        <row r="807">
          <cell r="I807">
            <v>1057</v>
          </cell>
          <cell r="J807">
            <v>25292.6641772</v>
          </cell>
          <cell r="P807">
            <v>8</v>
          </cell>
          <cell r="Q807">
            <v>1</v>
          </cell>
          <cell r="R807">
            <v>1</v>
          </cell>
          <cell r="V807">
            <v>1</v>
          </cell>
          <cell r="W807">
            <v>5</v>
          </cell>
          <cell r="Y807">
            <v>1</v>
          </cell>
          <cell r="Z807">
            <v>364</v>
          </cell>
          <cell r="AA807">
            <v>1</v>
          </cell>
        </row>
        <row r="808">
          <cell r="I808">
            <v>1058</v>
          </cell>
          <cell r="J808">
            <v>35162.431124299997</v>
          </cell>
          <cell r="P808">
            <v>2</v>
          </cell>
          <cell r="Q808">
            <v>1</v>
          </cell>
          <cell r="R808">
            <v>1</v>
          </cell>
          <cell r="V808">
            <v>1</v>
          </cell>
          <cell r="W808">
            <v>5</v>
          </cell>
          <cell r="Y808">
            <v>2</v>
          </cell>
          <cell r="Z808">
            <v>156</v>
          </cell>
          <cell r="AA808">
            <v>1</v>
          </cell>
        </row>
        <row r="809">
          <cell r="I809">
            <v>1059</v>
          </cell>
          <cell r="J809">
            <v>27092.168210600001</v>
          </cell>
          <cell r="P809">
            <v>2</v>
          </cell>
          <cell r="Q809">
            <v>1</v>
          </cell>
          <cell r="R809">
            <v>1</v>
          </cell>
          <cell r="V809">
            <v>1</v>
          </cell>
          <cell r="W809">
            <v>5</v>
          </cell>
          <cell r="Y809">
            <v>1</v>
          </cell>
          <cell r="Z809">
            <v>364</v>
          </cell>
          <cell r="AA809">
            <v>1</v>
          </cell>
        </row>
        <row r="810">
          <cell r="I810">
            <v>1060</v>
          </cell>
          <cell r="J810">
            <v>34572.066300400002</v>
          </cell>
          <cell r="P810">
            <v>3</v>
          </cell>
          <cell r="Q810">
            <v>1</v>
          </cell>
          <cell r="R810">
            <v>1</v>
          </cell>
          <cell r="V810">
            <v>1</v>
          </cell>
          <cell r="W810">
            <v>5</v>
          </cell>
          <cell r="Y810">
            <v>5</v>
          </cell>
          <cell r="Z810">
            <v>156</v>
          </cell>
          <cell r="AA810">
            <v>1</v>
          </cell>
        </row>
        <row r="811">
          <cell r="I811">
            <v>1061</v>
          </cell>
          <cell r="J811">
            <v>20428.682534600001</v>
          </cell>
          <cell r="P811">
            <v>5</v>
          </cell>
          <cell r="Q811">
            <v>1</v>
          </cell>
          <cell r="R811">
            <v>1</v>
          </cell>
          <cell r="V811">
            <v>1</v>
          </cell>
          <cell r="W811">
            <v>5</v>
          </cell>
          <cell r="Y811">
            <v>1</v>
          </cell>
          <cell r="Z811">
            <v>364</v>
          </cell>
          <cell r="AA811">
            <v>1</v>
          </cell>
        </row>
        <row r="812">
          <cell r="I812">
            <v>1064</v>
          </cell>
          <cell r="J812">
            <v>30514.870181499999</v>
          </cell>
          <cell r="P812">
            <v>5</v>
          </cell>
          <cell r="Q812">
            <v>1</v>
          </cell>
          <cell r="R812">
            <v>1</v>
          </cell>
          <cell r="V812">
            <v>0</v>
          </cell>
          <cell r="W812">
            <v>99</v>
          </cell>
          <cell r="Y812">
            <v>5</v>
          </cell>
          <cell r="Z812">
            <v>156</v>
          </cell>
          <cell r="AA812">
            <v>0</v>
          </cell>
        </row>
        <row r="813">
          <cell r="I813">
            <v>1065</v>
          </cell>
          <cell r="J813">
            <v>33304.019304300004</v>
          </cell>
          <cell r="P813">
            <v>8</v>
          </cell>
          <cell r="Q813">
            <v>1</v>
          </cell>
          <cell r="R813">
            <v>1</v>
          </cell>
          <cell r="V813">
            <v>1</v>
          </cell>
          <cell r="W813">
            <v>5</v>
          </cell>
          <cell r="Y813">
            <v>5</v>
          </cell>
          <cell r="Z813">
            <v>364</v>
          </cell>
          <cell r="AA813">
            <v>1</v>
          </cell>
        </row>
        <row r="814">
          <cell r="I814">
            <v>1066</v>
          </cell>
          <cell r="J814">
            <v>26016.250915799999</v>
          </cell>
          <cell r="P814">
            <v>10</v>
          </cell>
          <cell r="Q814">
            <v>1</v>
          </cell>
          <cell r="R814">
            <v>1</v>
          </cell>
          <cell r="V814">
            <v>1</v>
          </cell>
          <cell r="W814">
            <v>5</v>
          </cell>
          <cell r="Y814">
            <v>1</v>
          </cell>
          <cell r="Z814">
            <v>156</v>
          </cell>
          <cell r="AA814">
            <v>1</v>
          </cell>
        </row>
        <row r="815">
          <cell r="I815">
            <v>1067</v>
          </cell>
          <cell r="J815">
            <v>4493.9047437999998</v>
          </cell>
          <cell r="P815">
            <v>4</v>
          </cell>
          <cell r="Q815">
            <v>1</v>
          </cell>
          <cell r="R815">
            <v>1</v>
          </cell>
          <cell r="V815">
            <v>1</v>
          </cell>
          <cell r="W815">
            <v>5</v>
          </cell>
          <cell r="Y815">
            <v>95</v>
          </cell>
          <cell r="Z815">
            <v>31.2</v>
          </cell>
          <cell r="AA815">
            <v>1</v>
          </cell>
        </row>
        <row r="816">
          <cell r="I816">
            <v>1068</v>
          </cell>
          <cell r="J816">
            <v>30031.822897499998</v>
          </cell>
          <cell r="P816">
            <v>7</v>
          </cell>
          <cell r="Q816">
            <v>1</v>
          </cell>
          <cell r="R816">
            <v>1</v>
          </cell>
          <cell r="V816">
            <v>1</v>
          </cell>
          <cell r="W816">
            <v>5</v>
          </cell>
          <cell r="Y816">
            <v>5</v>
          </cell>
          <cell r="Z816">
            <v>364</v>
          </cell>
          <cell r="AA816">
            <v>1</v>
          </cell>
        </row>
        <row r="817">
          <cell r="I817">
            <v>1069</v>
          </cell>
          <cell r="J817">
            <v>19271.2933663</v>
          </cell>
          <cell r="P817">
            <v>7</v>
          </cell>
          <cell r="Q817">
            <v>1</v>
          </cell>
          <cell r="R817">
            <v>1</v>
          </cell>
          <cell r="V817">
            <v>0</v>
          </cell>
          <cell r="W817">
            <v>99</v>
          </cell>
          <cell r="Y817">
            <v>5</v>
          </cell>
          <cell r="Z817">
            <v>156</v>
          </cell>
          <cell r="AA817">
            <v>0</v>
          </cell>
        </row>
        <row r="818">
          <cell r="I818">
            <v>1070</v>
          </cell>
          <cell r="J818">
            <v>33868.1635953</v>
          </cell>
          <cell r="P818">
            <v>6</v>
          </cell>
          <cell r="Q818">
            <v>1</v>
          </cell>
          <cell r="R818">
            <v>1</v>
          </cell>
          <cell r="V818">
            <v>1</v>
          </cell>
          <cell r="W818">
            <v>5</v>
          </cell>
          <cell r="Y818">
            <v>5</v>
          </cell>
          <cell r="Z818">
            <v>364</v>
          </cell>
          <cell r="AA818">
            <v>0.75</v>
          </cell>
        </row>
        <row r="819">
          <cell r="I819">
            <v>1071</v>
          </cell>
          <cell r="J819">
            <v>34586.192738999998</v>
          </cell>
          <cell r="P819">
            <v>9</v>
          </cell>
          <cell r="Q819">
            <v>1</v>
          </cell>
          <cell r="R819">
            <v>1</v>
          </cell>
          <cell r="V819">
            <v>1</v>
          </cell>
          <cell r="W819">
            <v>5</v>
          </cell>
          <cell r="Y819">
            <v>5</v>
          </cell>
          <cell r="Z819">
            <v>650</v>
          </cell>
          <cell r="AA819">
            <v>1</v>
          </cell>
        </row>
        <row r="820">
          <cell r="I820">
            <v>1072</v>
          </cell>
          <cell r="J820">
            <v>31646.770981099999</v>
          </cell>
          <cell r="P820">
            <v>6</v>
          </cell>
          <cell r="Q820">
            <v>1</v>
          </cell>
          <cell r="R820">
            <v>1</v>
          </cell>
          <cell r="V820">
            <v>1</v>
          </cell>
          <cell r="W820">
            <v>1</v>
          </cell>
          <cell r="Y820">
            <v>1</v>
          </cell>
          <cell r="Z820">
            <v>156</v>
          </cell>
          <cell r="AA820">
            <v>1</v>
          </cell>
        </row>
        <row r="821">
          <cell r="I821">
            <v>1073</v>
          </cell>
          <cell r="J821">
            <v>28486.367099300001</v>
          </cell>
          <cell r="P821">
            <v>5</v>
          </cell>
          <cell r="Q821">
            <v>1</v>
          </cell>
          <cell r="R821">
            <v>1</v>
          </cell>
          <cell r="V821">
            <v>1</v>
          </cell>
          <cell r="W821">
            <v>5</v>
          </cell>
          <cell r="Y821">
            <v>5</v>
          </cell>
          <cell r="Z821">
            <v>650</v>
          </cell>
          <cell r="AA821">
            <v>1</v>
          </cell>
        </row>
        <row r="822">
          <cell r="I822">
            <v>1074</v>
          </cell>
          <cell r="J822">
            <v>31755.717569600001</v>
          </cell>
          <cell r="P822">
            <v>9</v>
          </cell>
          <cell r="Q822">
            <v>1</v>
          </cell>
          <cell r="R822">
            <v>1</v>
          </cell>
          <cell r="V822">
            <v>1</v>
          </cell>
          <cell r="W822">
            <v>5</v>
          </cell>
          <cell r="Y822">
            <v>1</v>
          </cell>
          <cell r="Z822">
            <v>156</v>
          </cell>
          <cell r="AA822">
            <v>1</v>
          </cell>
        </row>
        <row r="823">
          <cell r="I823">
            <v>1075</v>
          </cell>
          <cell r="J823">
            <v>30510.476778200002</v>
          </cell>
          <cell r="P823">
            <v>9</v>
          </cell>
          <cell r="Q823">
            <v>1</v>
          </cell>
          <cell r="R823">
            <v>1</v>
          </cell>
          <cell r="V823">
            <v>1</v>
          </cell>
          <cell r="W823">
            <v>5</v>
          </cell>
          <cell r="Y823">
            <v>5</v>
          </cell>
          <cell r="Z823">
            <v>364</v>
          </cell>
          <cell r="AA823">
            <v>1</v>
          </cell>
        </row>
        <row r="824">
          <cell r="I824">
            <v>1076</v>
          </cell>
          <cell r="J824">
            <v>25955.156549700001</v>
          </cell>
          <cell r="P824">
            <v>2</v>
          </cell>
          <cell r="Q824">
            <v>1</v>
          </cell>
          <cell r="R824">
            <v>1</v>
          </cell>
          <cell r="V824">
            <v>1</v>
          </cell>
          <cell r="W824">
            <v>1</v>
          </cell>
          <cell r="Y824">
            <v>1</v>
          </cell>
          <cell r="Z824">
            <v>650</v>
          </cell>
          <cell r="AA824">
            <v>1</v>
          </cell>
        </row>
        <row r="825">
          <cell r="I825">
            <v>1077</v>
          </cell>
          <cell r="J825">
            <v>30571.852247499999</v>
          </cell>
          <cell r="P825">
            <v>9</v>
          </cell>
          <cell r="Q825">
            <v>1</v>
          </cell>
          <cell r="R825">
            <v>1</v>
          </cell>
          <cell r="V825">
            <v>1</v>
          </cell>
          <cell r="W825">
            <v>5</v>
          </cell>
          <cell r="Y825">
            <v>5</v>
          </cell>
          <cell r="Z825">
            <v>650</v>
          </cell>
          <cell r="AA825">
            <v>1</v>
          </cell>
        </row>
        <row r="826">
          <cell r="I826">
            <v>1078</v>
          </cell>
          <cell r="J826">
            <v>3458.5336306999998</v>
          </cell>
          <cell r="P826">
            <v>4</v>
          </cell>
          <cell r="Q826">
            <v>1</v>
          </cell>
          <cell r="R826">
            <v>1</v>
          </cell>
          <cell r="V826">
            <v>1</v>
          </cell>
          <cell r="W826">
            <v>5</v>
          </cell>
          <cell r="Y826">
            <v>5</v>
          </cell>
          <cell r="Z826">
            <v>364</v>
          </cell>
          <cell r="AA826">
            <v>1</v>
          </cell>
        </row>
        <row r="827">
          <cell r="I827">
            <v>1079</v>
          </cell>
          <cell r="J827">
            <v>14637.797372999999</v>
          </cell>
          <cell r="P827">
            <v>3</v>
          </cell>
          <cell r="Q827">
            <v>1</v>
          </cell>
          <cell r="R827">
            <v>1</v>
          </cell>
          <cell r="V827">
            <v>1</v>
          </cell>
          <cell r="W827">
            <v>5</v>
          </cell>
          <cell r="Y827">
            <v>5</v>
          </cell>
          <cell r="Z827">
            <v>156</v>
          </cell>
          <cell r="AA827">
            <v>1</v>
          </cell>
        </row>
        <row r="828">
          <cell r="I828">
            <v>1080</v>
          </cell>
          <cell r="J828">
            <v>28107.329489799999</v>
          </cell>
          <cell r="P828">
            <v>3</v>
          </cell>
          <cell r="Q828">
            <v>1</v>
          </cell>
          <cell r="R828">
            <v>1</v>
          </cell>
          <cell r="V828">
            <v>1</v>
          </cell>
          <cell r="W828">
            <v>5</v>
          </cell>
          <cell r="Y828">
            <v>5</v>
          </cell>
          <cell r="Z828">
            <v>650</v>
          </cell>
          <cell r="AA828">
            <v>1</v>
          </cell>
        </row>
        <row r="829">
          <cell r="I829">
            <v>1082</v>
          </cell>
          <cell r="J829">
            <v>30842.501128299999</v>
          </cell>
          <cell r="P829">
            <v>2</v>
          </cell>
          <cell r="Q829">
            <v>1</v>
          </cell>
          <cell r="R829">
            <v>1</v>
          </cell>
          <cell r="V829">
            <v>0</v>
          </cell>
          <cell r="W829">
            <v>99</v>
          </cell>
          <cell r="Y829">
            <v>1</v>
          </cell>
          <cell r="Z829">
            <v>31.2</v>
          </cell>
          <cell r="AA829">
            <v>0</v>
          </cell>
        </row>
        <row r="830">
          <cell r="I830">
            <v>1083</v>
          </cell>
          <cell r="J830">
            <v>35426.865849599999</v>
          </cell>
          <cell r="P830">
            <v>3</v>
          </cell>
          <cell r="Q830">
            <v>1</v>
          </cell>
          <cell r="R830">
            <v>1</v>
          </cell>
          <cell r="V830">
            <v>1</v>
          </cell>
          <cell r="W830">
            <v>5</v>
          </cell>
          <cell r="Y830">
            <v>5</v>
          </cell>
          <cell r="Z830">
            <v>156</v>
          </cell>
          <cell r="AA830">
            <v>1</v>
          </cell>
        </row>
        <row r="831">
          <cell r="I831">
            <v>1084</v>
          </cell>
          <cell r="J831">
            <v>27015.628564800001</v>
          </cell>
          <cell r="P831">
            <v>4</v>
          </cell>
          <cell r="Q831">
            <v>1</v>
          </cell>
          <cell r="R831">
            <v>1</v>
          </cell>
          <cell r="V831">
            <v>1</v>
          </cell>
          <cell r="W831">
            <v>5</v>
          </cell>
          <cell r="Y831">
            <v>1</v>
          </cell>
          <cell r="Z831">
            <v>364</v>
          </cell>
          <cell r="AA831">
            <v>0.75</v>
          </cell>
        </row>
        <row r="832">
          <cell r="I832">
            <v>1085</v>
          </cell>
          <cell r="J832">
            <v>22132.6167766</v>
          </cell>
          <cell r="P832">
            <v>5</v>
          </cell>
          <cell r="Q832">
            <v>1</v>
          </cell>
          <cell r="R832">
            <v>1</v>
          </cell>
          <cell r="V832">
            <v>1</v>
          </cell>
          <cell r="W832">
            <v>5</v>
          </cell>
          <cell r="Y832">
            <v>1</v>
          </cell>
          <cell r="Z832">
            <v>156</v>
          </cell>
          <cell r="AA832">
            <v>1</v>
          </cell>
        </row>
        <row r="833">
          <cell r="I833">
            <v>1086</v>
          </cell>
          <cell r="J833">
            <v>25504.182838000001</v>
          </cell>
          <cell r="P833">
            <v>1</v>
          </cell>
          <cell r="Q833">
            <v>1</v>
          </cell>
          <cell r="R833">
            <v>1</v>
          </cell>
          <cell r="V833">
            <v>1</v>
          </cell>
          <cell r="W833">
            <v>5</v>
          </cell>
          <cell r="Y833">
            <v>5</v>
          </cell>
          <cell r="Z833">
            <v>156</v>
          </cell>
          <cell r="AA833">
            <v>0.75</v>
          </cell>
        </row>
        <row r="834">
          <cell r="I834">
            <v>1087</v>
          </cell>
          <cell r="J834">
            <v>14646.348221300001</v>
          </cell>
          <cell r="P834">
            <v>10</v>
          </cell>
          <cell r="Q834">
            <v>1</v>
          </cell>
          <cell r="R834">
            <v>1</v>
          </cell>
          <cell r="V834">
            <v>1</v>
          </cell>
          <cell r="W834">
            <v>5</v>
          </cell>
          <cell r="Y834">
            <v>5</v>
          </cell>
          <cell r="Z834">
            <v>364</v>
          </cell>
          <cell r="AA834">
            <v>1</v>
          </cell>
        </row>
        <row r="835">
          <cell r="I835">
            <v>1088</v>
          </cell>
          <cell r="J835">
            <v>22545.5618115</v>
          </cell>
          <cell r="P835">
            <v>3</v>
          </cell>
          <cell r="Q835">
            <v>1</v>
          </cell>
          <cell r="R835">
            <v>1</v>
          </cell>
          <cell r="V835">
            <v>1</v>
          </cell>
          <cell r="W835">
            <v>5</v>
          </cell>
          <cell r="Y835">
            <v>1</v>
          </cell>
          <cell r="Z835">
            <v>364</v>
          </cell>
          <cell r="AA835">
            <v>1</v>
          </cell>
        </row>
        <row r="836">
          <cell r="I836">
            <v>1091</v>
          </cell>
          <cell r="J836">
            <v>24261.8102616</v>
          </cell>
          <cell r="P836">
            <v>4</v>
          </cell>
          <cell r="Q836">
            <v>1</v>
          </cell>
          <cell r="R836">
            <v>1</v>
          </cell>
          <cell r="V836">
            <v>1</v>
          </cell>
          <cell r="W836">
            <v>5</v>
          </cell>
          <cell r="Y836">
            <v>1</v>
          </cell>
          <cell r="Z836">
            <v>156</v>
          </cell>
          <cell r="AA836">
            <v>1</v>
          </cell>
        </row>
        <row r="837">
          <cell r="I837">
            <v>1092</v>
          </cell>
          <cell r="J837">
            <v>11921.692056100001</v>
          </cell>
          <cell r="P837">
            <v>1</v>
          </cell>
          <cell r="Q837">
            <v>1</v>
          </cell>
          <cell r="R837">
            <v>1</v>
          </cell>
          <cell r="V837">
            <v>1</v>
          </cell>
          <cell r="W837">
            <v>5</v>
          </cell>
          <cell r="Y837">
            <v>5</v>
          </cell>
          <cell r="Z837">
            <v>156</v>
          </cell>
          <cell r="AA837">
            <v>1</v>
          </cell>
        </row>
        <row r="838">
          <cell r="I838">
            <v>1093</v>
          </cell>
          <cell r="J838">
            <v>4440.0636246000004</v>
          </cell>
          <cell r="P838">
            <v>5</v>
          </cell>
          <cell r="Q838">
            <v>1</v>
          </cell>
          <cell r="R838">
            <v>1</v>
          </cell>
          <cell r="V838">
            <v>1</v>
          </cell>
          <cell r="W838">
            <v>1</v>
          </cell>
          <cell r="Y838">
            <v>5</v>
          </cell>
          <cell r="Z838">
            <v>364</v>
          </cell>
          <cell r="AA838">
            <v>0.75</v>
          </cell>
        </row>
        <row r="839">
          <cell r="I839">
            <v>1095</v>
          </cell>
          <cell r="J839">
            <v>38086.805638999998</v>
          </cell>
          <cell r="P839">
            <v>9</v>
          </cell>
          <cell r="Q839">
            <v>1</v>
          </cell>
          <cell r="R839">
            <v>1</v>
          </cell>
          <cell r="V839">
            <v>1</v>
          </cell>
          <cell r="W839">
            <v>5</v>
          </cell>
          <cell r="Y839">
            <v>5</v>
          </cell>
          <cell r="Z839">
            <v>31.2</v>
          </cell>
          <cell r="AA839">
            <v>1</v>
          </cell>
        </row>
        <row r="840">
          <cell r="I840">
            <v>1096</v>
          </cell>
          <cell r="J840">
            <v>24392.687196800001</v>
          </cell>
          <cell r="P840">
            <v>8</v>
          </cell>
          <cell r="Q840">
            <v>1</v>
          </cell>
          <cell r="R840">
            <v>1</v>
          </cell>
          <cell r="V840">
            <v>1</v>
          </cell>
          <cell r="W840">
            <v>5</v>
          </cell>
          <cell r="Y840">
            <v>1</v>
          </cell>
          <cell r="Z840">
            <v>364</v>
          </cell>
          <cell r="AA840">
            <v>1</v>
          </cell>
        </row>
        <row r="841">
          <cell r="I841">
            <v>1097</v>
          </cell>
          <cell r="J841">
            <v>31474.754327800001</v>
          </cell>
          <cell r="P841">
            <v>7</v>
          </cell>
          <cell r="Q841">
            <v>1</v>
          </cell>
          <cell r="R841">
            <v>1</v>
          </cell>
          <cell r="V841">
            <v>1</v>
          </cell>
          <cell r="W841">
            <v>5</v>
          </cell>
          <cell r="Y841">
            <v>5</v>
          </cell>
          <cell r="Z841">
            <v>364</v>
          </cell>
          <cell r="AA841">
            <v>0.75</v>
          </cell>
        </row>
        <row r="842">
          <cell r="I842">
            <v>1098</v>
          </cell>
          <cell r="J842">
            <v>20461.219839400001</v>
          </cell>
          <cell r="P842">
            <v>1</v>
          </cell>
          <cell r="Q842">
            <v>1</v>
          </cell>
          <cell r="R842">
            <v>1</v>
          </cell>
          <cell r="V842">
            <v>1</v>
          </cell>
          <cell r="W842">
            <v>5</v>
          </cell>
          <cell r="Y842">
            <v>5</v>
          </cell>
          <cell r="Z842">
            <v>156</v>
          </cell>
          <cell r="AA842">
            <v>1</v>
          </cell>
        </row>
        <row r="843">
          <cell r="I843">
            <v>1099</v>
          </cell>
          <cell r="J843">
            <v>22742.4361599</v>
          </cell>
          <cell r="P843">
            <v>10</v>
          </cell>
          <cell r="Q843">
            <v>1</v>
          </cell>
          <cell r="R843">
            <v>1</v>
          </cell>
          <cell r="V843">
            <v>1</v>
          </cell>
          <cell r="W843">
            <v>1</v>
          </cell>
          <cell r="Y843">
            <v>1</v>
          </cell>
          <cell r="Z843">
            <v>156</v>
          </cell>
          <cell r="AA843">
            <v>1</v>
          </cell>
        </row>
        <row r="844">
          <cell r="I844">
            <v>1100</v>
          </cell>
          <cell r="J844">
            <v>31737.362477999999</v>
          </cell>
          <cell r="P844">
            <v>5</v>
          </cell>
          <cell r="Q844">
            <v>1</v>
          </cell>
          <cell r="R844">
            <v>1</v>
          </cell>
          <cell r="V844">
            <v>1</v>
          </cell>
          <cell r="W844">
            <v>1</v>
          </cell>
          <cell r="Y844">
            <v>1</v>
          </cell>
          <cell r="Z844">
            <v>650</v>
          </cell>
          <cell r="AA844">
            <v>1</v>
          </cell>
        </row>
        <row r="845">
          <cell r="I845">
            <v>1101</v>
          </cell>
          <cell r="J845">
            <v>27601.009912900001</v>
          </cell>
          <cell r="P845">
            <v>5</v>
          </cell>
          <cell r="Q845">
            <v>1</v>
          </cell>
          <cell r="R845">
            <v>1</v>
          </cell>
          <cell r="V845">
            <v>1</v>
          </cell>
          <cell r="W845">
            <v>5</v>
          </cell>
          <cell r="Y845">
            <v>5</v>
          </cell>
          <cell r="Z845">
            <v>364</v>
          </cell>
          <cell r="AA845">
            <v>1</v>
          </cell>
        </row>
        <row r="846">
          <cell r="I846">
            <v>1102</v>
          </cell>
          <cell r="J846">
            <v>27765.422648700001</v>
          </cell>
          <cell r="P846">
            <v>7</v>
          </cell>
          <cell r="Q846">
            <v>1</v>
          </cell>
          <cell r="R846">
            <v>1</v>
          </cell>
          <cell r="V846">
            <v>1</v>
          </cell>
          <cell r="W846">
            <v>1</v>
          </cell>
          <cell r="Y846">
            <v>1</v>
          </cell>
          <cell r="Z846">
            <v>156</v>
          </cell>
          <cell r="AA846">
            <v>1</v>
          </cell>
        </row>
        <row r="847">
          <cell r="I847">
            <v>1104</v>
          </cell>
          <cell r="J847">
            <v>31025.725401200001</v>
          </cell>
          <cell r="P847">
            <v>10</v>
          </cell>
          <cell r="Q847">
            <v>1</v>
          </cell>
          <cell r="R847">
            <v>1</v>
          </cell>
          <cell r="V847">
            <v>1</v>
          </cell>
          <cell r="W847">
            <v>1</v>
          </cell>
          <cell r="Y847">
            <v>1</v>
          </cell>
          <cell r="Z847">
            <v>156</v>
          </cell>
          <cell r="AA847">
            <v>1</v>
          </cell>
        </row>
        <row r="848">
          <cell r="I848">
            <v>1105</v>
          </cell>
          <cell r="J848">
            <v>18258.8362065</v>
          </cell>
          <cell r="P848">
            <v>1</v>
          </cell>
          <cell r="Q848">
            <v>1</v>
          </cell>
          <cell r="R848">
            <v>1</v>
          </cell>
          <cell r="V848">
            <v>1</v>
          </cell>
          <cell r="W848">
            <v>5</v>
          </cell>
          <cell r="Y848">
            <v>1</v>
          </cell>
          <cell r="Z848">
            <v>1014</v>
          </cell>
          <cell r="AA848">
            <v>1</v>
          </cell>
        </row>
        <row r="849">
          <cell r="I849">
            <v>1107</v>
          </cell>
          <cell r="J849">
            <v>4997.0665417</v>
          </cell>
          <cell r="P849">
            <v>8</v>
          </cell>
          <cell r="Q849">
            <v>1</v>
          </cell>
          <cell r="R849">
            <v>1</v>
          </cell>
          <cell r="V849">
            <v>1</v>
          </cell>
          <cell r="W849">
            <v>5</v>
          </cell>
          <cell r="Y849">
            <v>5</v>
          </cell>
          <cell r="Z849">
            <v>156</v>
          </cell>
          <cell r="AA849">
            <v>1</v>
          </cell>
        </row>
        <row r="850">
          <cell r="I850">
            <v>1108</v>
          </cell>
          <cell r="J850">
            <v>6236.1157300000004</v>
          </cell>
          <cell r="P850">
            <v>3</v>
          </cell>
          <cell r="Q850">
            <v>1</v>
          </cell>
          <cell r="R850">
            <v>1</v>
          </cell>
          <cell r="V850">
            <v>1</v>
          </cell>
          <cell r="W850">
            <v>5</v>
          </cell>
          <cell r="Y850">
            <v>3</v>
          </cell>
          <cell r="Z850">
            <v>156</v>
          </cell>
          <cell r="AA850">
            <v>1</v>
          </cell>
        </row>
        <row r="851">
          <cell r="I851">
            <v>1109</v>
          </cell>
          <cell r="J851">
            <v>22815.515949799999</v>
          </cell>
          <cell r="P851">
            <v>5</v>
          </cell>
          <cell r="Q851">
            <v>1</v>
          </cell>
          <cell r="R851">
            <v>1</v>
          </cell>
          <cell r="V851">
            <v>0</v>
          </cell>
          <cell r="W851">
            <v>99</v>
          </cell>
          <cell r="Y851">
            <v>1</v>
          </cell>
          <cell r="Z851">
            <v>1014</v>
          </cell>
          <cell r="AA851">
            <v>0</v>
          </cell>
        </row>
        <row r="852">
          <cell r="I852">
            <v>1110</v>
          </cell>
          <cell r="J852">
            <v>27504.078578600001</v>
          </cell>
          <cell r="P852">
            <v>7</v>
          </cell>
          <cell r="Q852">
            <v>1</v>
          </cell>
          <cell r="R852">
            <v>1</v>
          </cell>
          <cell r="V852">
            <v>1</v>
          </cell>
          <cell r="W852">
            <v>5</v>
          </cell>
          <cell r="Y852">
            <v>5</v>
          </cell>
          <cell r="Z852">
            <v>156</v>
          </cell>
          <cell r="AA852">
            <v>0.75</v>
          </cell>
        </row>
        <row r="853">
          <cell r="I853">
            <v>1111</v>
          </cell>
          <cell r="J853">
            <v>32170.5598833</v>
          </cell>
          <cell r="P853">
            <v>3</v>
          </cell>
          <cell r="Q853">
            <v>1</v>
          </cell>
          <cell r="R853">
            <v>1</v>
          </cell>
          <cell r="V853">
            <v>1</v>
          </cell>
          <cell r="W853">
            <v>5</v>
          </cell>
          <cell r="Y853">
            <v>1</v>
          </cell>
          <cell r="Z853">
            <v>156</v>
          </cell>
          <cell r="AA853">
            <v>1</v>
          </cell>
        </row>
        <row r="854">
          <cell r="I854">
            <v>1112</v>
          </cell>
          <cell r="J854">
            <v>31433.2326613</v>
          </cell>
          <cell r="P854">
            <v>8</v>
          </cell>
          <cell r="Q854">
            <v>1</v>
          </cell>
          <cell r="R854">
            <v>1</v>
          </cell>
          <cell r="V854">
            <v>1</v>
          </cell>
          <cell r="W854">
            <v>5</v>
          </cell>
          <cell r="Y854">
            <v>5</v>
          </cell>
          <cell r="Z854">
            <v>156</v>
          </cell>
          <cell r="AA854">
            <v>1</v>
          </cell>
        </row>
        <row r="855">
          <cell r="I855">
            <v>1114</v>
          </cell>
          <cell r="J855">
            <v>27204.925178500001</v>
          </cell>
          <cell r="P855">
            <v>3</v>
          </cell>
          <cell r="Q855">
            <v>1</v>
          </cell>
          <cell r="R855">
            <v>1</v>
          </cell>
          <cell r="V855">
            <v>1</v>
          </cell>
          <cell r="W855">
            <v>5</v>
          </cell>
          <cell r="Y855">
            <v>5</v>
          </cell>
          <cell r="Z855">
            <v>364</v>
          </cell>
          <cell r="AA855">
            <v>1</v>
          </cell>
        </row>
        <row r="856">
          <cell r="I856">
            <v>1116</v>
          </cell>
          <cell r="J856">
            <v>28691.2444846</v>
          </cell>
          <cell r="P856">
            <v>6</v>
          </cell>
          <cell r="Q856">
            <v>1</v>
          </cell>
          <cell r="R856">
            <v>1</v>
          </cell>
          <cell r="V856">
            <v>1</v>
          </cell>
          <cell r="W856">
            <v>5</v>
          </cell>
          <cell r="Y856">
            <v>2</v>
          </cell>
          <cell r="Z856">
            <v>364</v>
          </cell>
          <cell r="AA856">
            <v>0.75</v>
          </cell>
        </row>
        <row r="857">
          <cell r="I857">
            <v>1117</v>
          </cell>
          <cell r="J857">
            <v>28333.537114800001</v>
          </cell>
          <cell r="P857">
            <v>5</v>
          </cell>
          <cell r="Q857">
            <v>1</v>
          </cell>
          <cell r="R857">
            <v>1</v>
          </cell>
          <cell r="V857">
            <v>1</v>
          </cell>
          <cell r="W857">
            <v>1</v>
          </cell>
          <cell r="Y857">
            <v>1</v>
          </cell>
          <cell r="Z857">
            <v>156</v>
          </cell>
          <cell r="AA857">
            <v>1</v>
          </cell>
        </row>
        <row r="858">
          <cell r="I858">
            <v>1119</v>
          </cell>
          <cell r="J858">
            <v>26016.250915799999</v>
          </cell>
          <cell r="P858">
            <v>10</v>
          </cell>
          <cell r="Q858">
            <v>1</v>
          </cell>
          <cell r="R858">
            <v>1</v>
          </cell>
          <cell r="V858">
            <v>1</v>
          </cell>
          <cell r="W858">
            <v>5</v>
          </cell>
          <cell r="Y858">
            <v>1</v>
          </cell>
          <cell r="Z858">
            <v>364</v>
          </cell>
          <cell r="AA858">
            <v>1</v>
          </cell>
        </row>
        <row r="859">
          <cell r="I859">
            <v>1120</v>
          </cell>
          <cell r="J859">
            <v>30971.355364499999</v>
          </cell>
          <cell r="P859">
            <v>8</v>
          </cell>
          <cell r="Q859">
            <v>1</v>
          </cell>
          <cell r="R859">
            <v>1</v>
          </cell>
          <cell r="V859">
            <v>1</v>
          </cell>
          <cell r="W859">
            <v>1</v>
          </cell>
          <cell r="Y859">
            <v>1</v>
          </cell>
          <cell r="Z859">
            <v>650</v>
          </cell>
          <cell r="AA859">
            <v>1</v>
          </cell>
        </row>
        <row r="860">
          <cell r="I860">
            <v>1121</v>
          </cell>
          <cell r="J860">
            <v>28691.2444846</v>
          </cell>
          <cell r="P860">
            <v>7</v>
          </cell>
          <cell r="Q860">
            <v>1</v>
          </cell>
          <cell r="R860">
            <v>1</v>
          </cell>
          <cell r="V860">
            <v>1</v>
          </cell>
          <cell r="W860">
            <v>5</v>
          </cell>
          <cell r="Y860">
            <v>1</v>
          </cell>
          <cell r="Z860">
            <v>364</v>
          </cell>
          <cell r="AA860">
            <v>1</v>
          </cell>
        </row>
        <row r="861">
          <cell r="I861">
            <v>1122</v>
          </cell>
          <cell r="J861">
            <v>27015.628564800001</v>
          </cell>
          <cell r="P861">
            <v>4</v>
          </cell>
          <cell r="Q861">
            <v>1</v>
          </cell>
          <cell r="R861">
            <v>1</v>
          </cell>
          <cell r="V861">
            <v>1</v>
          </cell>
          <cell r="W861">
            <v>1</v>
          </cell>
          <cell r="Y861">
            <v>1</v>
          </cell>
          <cell r="Z861">
            <v>364</v>
          </cell>
          <cell r="AA861">
            <v>0.75</v>
          </cell>
        </row>
        <row r="862">
          <cell r="I862">
            <v>1124</v>
          </cell>
          <cell r="J862">
            <v>37701.842004899998</v>
          </cell>
          <cell r="P862">
            <v>4</v>
          </cell>
          <cell r="Q862">
            <v>1</v>
          </cell>
          <cell r="R862">
            <v>1</v>
          </cell>
          <cell r="V862">
            <v>1</v>
          </cell>
          <cell r="W862">
            <v>1</v>
          </cell>
          <cell r="Y862">
            <v>1</v>
          </cell>
          <cell r="Z862">
            <v>650</v>
          </cell>
          <cell r="AA862">
            <v>1</v>
          </cell>
        </row>
        <row r="863">
          <cell r="I863">
            <v>1125</v>
          </cell>
          <cell r="J863">
            <v>23372.622705000002</v>
          </cell>
          <cell r="P863">
            <v>5</v>
          </cell>
          <cell r="Q863">
            <v>1</v>
          </cell>
          <cell r="R863">
            <v>1</v>
          </cell>
          <cell r="V863">
            <v>1</v>
          </cell>
          <cell r="W863">
            <v>5</v>
          </cell>
          <cell r="Y863">
            <v>5</v>
          </cell>
          <cell r="Z863">
            <v>156</v>
          </cell>
          <cell r="AA863">
            <v>1</v>
          </cell>
        </row>
        <row r="864">
          <cell r="I864">
            <v>1126</v>
          </cell>
          <cell r="J864">
            <v>20160.602697800001</v>
          </cell>
          <cell r="P864">
            <v>7</v>
          </cell>
          <cell r="Q864">
            <v>1</v>
          </cell>
          <cell r="R864">
            <v>1</v>
          </cell>
          <cell r="V864">
            <v>1</v>
          </cell>
          <cell r="W864">
            <v>5</v>
          </cell>
          <cell r="Y864">
            <v>1</v>
          </cell>
          <cell r="Z864">
            <v>156</v>
          </cell>
          <cell r="AA864">
            <v>1</v>
          </cell>
        </row>
        <row r="865">
          <cell r="I865">
            <v>1127</v>
          </cell>
          <cell r="J865">
            <v>29248.476332400001</v>
          </cell>
          <cell r="P865">
            <v>7</v>
          </cell>
          <cell r="Q865">
            <v>1</v>
          </cell>
          <cell r="R865">
            <v>1</v>
          </cell>
          <cell r="V865">
            <v>1</v>
          </cell>
          <cell r="W865">
            <v>1</v>
          </cell>
          <cell r="Y865">
            <v>1</v>
          </cell>
          <cell r="Z865">
            <v>364</v>
          </cell>
          <cell r="AA865">
            <v>1</v>
          </cell>
        </row>
        <row r="866">
          <cell r="I866">
            <v>1128</v>
          </cell>
          <cell r="J866">
            <v>43872.593160299999</v>
          </cell>
          <cell r="P866">
            <v>3</v>
          </cell>
          <cell r="Q866">
            <v>1</v>
          </cell>
          <cell r="R866">
            <v>1</v>
          </cell>
          <cell r="V866">
            <v>1</v>
          </cell>
          <cell r="W866">
            <v>1</v>
          </cell>
          <cell r="Y866">
            <v>1</v>
          </cell>
          <cell r="Z866">
            <v>156</v>
          </cell>
          <cell r="AA866">
            <v>0.75</v>
          </cell>
        </row>
        <row r="867">
          <cell r="I867">
            <v>1129</v>
          </cell>
          <cell r="J867">
            <v>22796.989204400001</v>
          </cell>
          <cell r="P867">
            <v>7</v>
          </cell>
          <cell r="Q867">
            <v>1</v>
          </cell>
          <cell r="R867">
            <v>1</v>
          </cell>
          <cell r="V867">
            <v>1</v>
          </cell>
          <cell r="W867">
            <v>5</v>
          </cell>
          <cell r="Y867">
            <v>1</v>
          </cell>
          <cell r="Z867">
            <v>156</v>
          </cell>
          <cell r="AA867">
            <v>1</v>
          </cell>
        </row>
        <row r="868">
          <cell r="I868">
            <v>1130</v>
          </cell>
          <cell r="J868">
            <v>21532.4592505</v>
          </cell>
          <cell r="P868">
            <v>3</v>
          </cell>
          <cell r="Q868">
            <v>1</v>
          </cell>
          <cell r="R868">
            <v>1</v>
          </cell>
          <cell r="V868">
            <v>1</v>
          </cell>
          <cell r="W868">
            <v>1</v>
          </cell>
          <cell r="Y868">
            <v>5</v>
          </cell>
          <cell r="Z868">
            <v>156</v>
          </cell>
          <cell r="AA868">
            <v>1</v>
          </cell>
        </row>
        <row r="869">
          <cell r="I869">
            <v>1132</v>
          </cell>
          <cell r="J869">
            <v>24261.8102616</v>
          </cell>
          <cell r="P869">
            <v>6</v>
          </cell>
          <cell r="Q869">
            <v>1</v>
          </cell>
          <cell r="R869">
            <v>1</v>
          </cell>
          <cell r="V869">
            <v>1</v>
          </cell>
          <cell r="W869">
            <v>1</v>
          </cell>
          <cell r="Y869">
            <v>1</v>
          </cell>
          <cell r="Z869">
            <v>364</v>
          </cell>
          <cell r="AA869">
            <v>1</v>
          </cell>
        </row>
        <row r="870">
          <cell r="I870">
            <v>1133</v>
          </cell>
          <cell r="J870">
            <v>36752.874409099997</v>
          </cell>
          <cell r="P870">
            <v>7</v>
          </cell>
          <cell r="Q870">
            <v>1</v>
          </cell>
          <cell r="R870">
            <v>1</v>
          </cell>
          <cell r="V870">
            <v>1</v>
          </cell>
          <cell r="W870">
            <v>5</v>
          </cell>
          <cell r="Y870">
            <v>5</v>
          </cell>
          <cell r="Z870">
            <v>156</v>
          </cell>
          <cell r="AA870">
            <v>1</v>
          </cell>
        </row>
        <row r="871">
          <cell r="I871">
            <v>1134</v>
          </cell>
          <cell r="J871">
            <v>8236.7058142999995</v>
          </cell>
          <cell r="P871">
            <v>5</v>
          </cell>
          <cell r="Q871">
            <v>1</v>
          </cell>
          <cell r="R871">
            <v>1</v>
          </cell>
          <cell r="V871">
            <v>1</v>
          </cell>
          <cell r="W871">
            <v>1</v>
          </cell>
          <cell r="Y871">
            <v>5</v>
          </cell>
          <cell r="Z871">
            <v>156</v>
          </cell>
          <cell r="AA871">
            <v>1</v>
          </cell>
        </row>
        <row r="872">
          <cell r="I872">
            <v>1135</v>
          </cell>
          <cell r="J872">
            <v>6398.3261758999997</v>
          </cell>
          <cell r="P872">
            <v>3</v>
          </cell>
          <cell r="Q872">
            <v>1</v>
          </cell>
          <cell r="R872">
            <v>1</v>
          </cell>
          <cell r="V872">
            <v>1</v>
          </cell>
          <cell r="W872">
            <v>1</v>
          </cell>
          <cell r="Y872">
            <v>1</v>
          </cell>
          <cell r="Z872">
            <v>31.2</v>
          </cell>
          <cell r="AA872">
            <v>1</v>
          </cell>
        </row>
        <row r="873">
          <cell r="I873">
            <v>1136</v>
          </cell>
          <cell r="J873">
            <v>30484.816158500002</v>
          </cell>
          <cell r="P873">
            <v>9</v>
          </cell>
          <cell r="Q873">
            <v>1</v>
          </cell>
          <cell r="R873">
            <v>1</v>
          </cell>
          <cell r="V873">
            <v>1</v>
          </cell>
          <cell r="W873">
            <v>5</v>
          </cell>
          <cell r="Y873">
            <v>5</v>
          </cell>
          <cell r="Z873">
            <v>364</v>
          </cell>
          <cell r="AA873">
            <v>1</v>
          </cell>
        </row>
        <row r="874">
          <cell r="I874">
            <v>1137</v>
          </cell>
          <cell r="J874">
            <v>30598.5415178</v>
          </cell>
          <cell r="P874">
            <v>6</v>
          </cell>
          <cell r="Q874">
            <v>1</v>
          </cell>
          <cell r="R874">
            <v>1</v>
          </cell>
          <cell r="V874">
            <v>1</v>
          </cell>
          <cell r="W874">
            <v>5</v>
          </cell>
          <cell r="Y874">
            <v>5</v>
          </cell>
          <cell r="Z874">
            <v>364</v>
          </cell>
          <cell r="AA874">
            <v>1</v>
          </cell>
        </row>
        <row r="875">
          <cell r="I875">
            <v>1138</v>
          </cell>
          <cell r="J875">
            <v>30598.5415178</v>
          </cell>
          <cell r="P875">
            <v>5</v>
          </cell>
          <cell r="Q875">
            <v>1</v>
          </cell>
          <cell r="R875">
            <v>1</v>
          </cell>
          <cell r="V875">
            <v>1</v>
          </cell>
          <cell r="W875">
            <v>5</v>
          </cell>
          <cell r="Y875">
            <v>5</v>
          </cell>
          <cell r="Z875">
            <v>156</v>
          </cell>
          <cell r="AA875">
            <v>1</v>
          </cell>
        </row>
        <row r="876">
          <cell r="I876">
            <v>1139</v>
          </cell>
          <cell r="J876">
            <v>42424.019391599999</v>
          </cell>
          <cell r="P876">
            <v>5</v>
          </cell>
          <cell r="Q876">
            <v>1</v>
          </cell>
          <cell r="R876">
            <v>1</v>
          </cell>
          <cell r="V876">
            <v>1</v>
          </cell>
          <cell r="W876">
            <v>5</v>
          </cell>
          <cell r="Y876">
            <v>5</v>
          </cell>
          <cell r="Z876">
            <v>156</v>
          </cell>
          <cell r="AA876">
            <v>1</v>
          </cell>
        </row>
        <row r="877">
          <cell r="I877">
            <v>1140</v>
          </cell>
          <cell r="J877">
            <v>26505.274407199999</v>
          </cell>
          <cell r="P877">
            <v>7</v>
          </cell>
          <cell r="Q877">
            <v>1</v>
          </cell>
          <cell r="R877">
            <v>1</v>
          </cell>
          <cell r="V877">
            <v>1</v>
          </cell>
          <cell r="W877">
            <v>5</v>
          </cell>
          <cell r="Y877">
            <v>1</v>
          </cell>
          <cell r="Z877">
            <v>364</v>
          </cell>
          <cell r="AA877">
            <v>1</v>
          </cell>
        </row>
        <row r="878">
          <cell r="I878">
            <v>1141</v>
          </cell>
          <cell r="J878">
            <v>27830.083807700001</v>
          </cell>
          <cell r="P878">
            <v>8</v>
          </cell>
          <cell r="Q878">
            <v>1</v>
          </cell>
          <cell r="R878">
            <v>1</v>
          </cell>
          <cell r="V878">
            <v>1</v>
          </cell>
          <cell r="W878">
            <v>5</v>
          </cell>
          <cell r="Y878">
            <v>1</v>
          </cell>
          <cell r="Z878">
            <v>1014</v>
          </cell>
          <cell r="AA878">
            <v>1</v>
          </cell>
        </row>
        <row r="879">
          <cell r="I879">
            <v>1142</v>
          </cell>
          <cell r="J879">
            <v>30293.0647728</v>
          </cell>
          <cell r="P879">
            <v>4</v>
          </cell>
          <cell r="Q879">
            <v>1</v>
          </cell>
          <cell r="R879">
            <v>1</v>
          </cell>
          <cell r="V879">
            <v>1</v>
          </cell>
          <cell r="W879">
            <v>5</v>
          </cell>
          <cell r="Y879">
            <v>1</v>
          </cell>
          <cell r="Z879">
            <v>364</v>
          </cell>
          <cell r="AA879">
            <v>1</v>
          </cell>
        </row>
        <row r="880">
          <cell r="I880">
            <v>1143</v>
          </cell>
          <cell r="J880">
            <v>30307.033536800001</v>
          </cell>
          <cell r="P880">
            <v>5</v>
          </cell>
          <cell r="Q880">
            <v>1</v>
          </cell>
          <cell r="R880">
            <v>1</v>
          </cell>
          <cell r="V880">
            <v>1</v>
          </cell>
          <cell r="W880">
            <v>5</v>
          </cell>
          <cell r="Y880">
            <v>5</v>
          </cell>
          <cell r="Z880">
            <v>156</v>
          </cell>
          <cell r="AA880">
            <v>1</v>
          </cell>
        </row>
        <row r="881">
          <cell r="I881">
            <v>1144</v>
          </cell>
          <cell r="J881">
            <v>29605.975437599998</v>
          </cell>
          <cell r="P881">
            <v>4</v>
          </cell>
          <cell r="Q881">
            <v>1</v>
          </cell>
          <cell r="R881">
            <v>1</v>
          </cell>
          <cell r="V881">
            <v>1</v>
          </cell>
          <cell r="W881">
            <v>5</v>
          </cell>
          <cell r="Y881">
            <v>1</v>
          </cell>
          <cell r="Z881">
            <v>156</v>
          </cell>
          <cell r="AA881">
            <v>1</v>
          </cell>
        </row>
        <row r="882">
          <cell r="I882">
            <v>1145</v>
          </cell>
          <cell r="J882">
            <v>26387.976922400001</v>
          </cell>
          <cell r="P882">
            <v>11</v>
          </cell>
          <cell r="Q882">
            <v>1</v>
          </cell>
          <cell r="R882">
            <v>1</v>
          </cell>
          <cell r="V882">
            <v>1</v>
          </cell>
          <cell r="W882">
            <v>5</v>
          </cell>
          <cell r="Y882">
            <v>1</v>
          </cell>
          <cell r="Z882">
            <v>156</v>
          </cell>
          <cell r="AA882">
            <v>1</v>
          </cell>
        </row>
        <row r="883">
          <cell r="I883">
            <v>1147</v>
          </cell>
          <cell r="J883">
            <v>28333.537114800001</v>
          </cell>
          <cell r="P883">
            <v>3</v>
          </cell>
          <cell r="Q883">
            <v>1</v>
          </cell>
          <cell r="R883">
            <v>1</v>
          </cell>
          <cell r="V883">
            <v>1</v>
          </cell>
          <cell r="W883">
            <v>5</v>
          </cell>
          <cell r="Y883">
            <v>1</v>
          </cell>
          <cell r="Z883">
            <v>156</v>
          </cell>
          <cell r="AA883">
            <v>1</v>
          </cell>
        </row>
        <row r="884">
          <cell r="I884">
            <v>1148</v>
          </cell>
          <cell r="J884">
            <v>5030.0403038000004</v>
          </cell>
          <cell r="P884">
            <v>7</v>
          </cell>
          <cell r="Q884">
            <v>1</v>
          </cell>
          <cell r="R884">
            <v>1</v>
          </cell>
          <cell r="V884">
            <v>0</v>
          </cell>
          <cell r="W884">
            <v>99</v>
          </cell>
          <cell r="Y884">
            <v>1</v>
          </cell>
          <cell r="Z884">
            <v>364</v>
          </cell>
          <cell r="AA884">
            <v>0</v>
          </cell>
        </row>
        <row r="885">
          <cell r="I885">
            <v>1149</v>
          </cell>
          <cell r="J885">
            <v>26360.585681799999</v>
          </cell>
          <cell r="P885">
            <v>9</v>
          </cell>
          <cell r="Q885">
            <v>1</v>
          </cell>
          <cell r="R885">
            <v>1</v>
          </cell>
          <cell r="V885">
            <v>1</v>
          </cell>
          <cell r="W885">
            <v>5</v>
          </cell>
          <cell r="Y885">
            <v>1</v>
          </cell>
          <cell r="Z885">
            <v>156</v>
          </cell>
          <cell r="AA885">
            <v>1</v>
          </cell>
        </row>
        <row r="886">
          <cell r="I886">
            <v>1152</v>
          </cell>
          <cell r="J886">
            <v>30293.0647728</v>
          </cell>
          <cell r="P886">
            <v>9</v>
          </cell>
          <cell r="Q886">
            <v>1</v>
          </cell>
          <cell r="R886">
            <v>1</v>
          </cell>
          <cell r="V886">
            <v>1</v>
          </cell>
          <cell r="W886">
            <v>5</v>
          </cell>
          <cell r="Y886">
            <v>1</v>
          </cell>
          <cell r="Z886">
            <v>364</v>
          </cell>
          <cell r="AA886">
            <v>1</v>
          </cell>
        </row>
        <row r="887">
          <cell r="I887">
            <v>1153</v>
          </cell>
          <cell r="J887">
            <v>28252.941146100002</v>
          </cell>
          <cell r="P887">
            <v>8</v>
          </cell>
          <cell r="Q887">
            <v>1</v>
          </cell>
          <cell r="R887">
            <v>1</v>
          </cell>
          <cell r="V887">
            <v>1</v>
          </cell>
          <cell r="W887">
            <v>5</v>
          </cell>
          <cell r="Y887">
            <v>1</v>
          </cell>
          <cell r="Z887">
            <v>156</v>
          </cell>
          <cell r="AA887">
            <v>0.75</v>
          </cell>
        </row>
        <row r="888">
          <cell r="I888">
            <v>1154</v>
          </cell>
          <cell r="J888">
            <v>21344.701109900001</v>
          </cell>
          <cell r="P888">
            <v>11</v>
          </cell>
          <cell r="Q888">
            <v>1</v>
          </cell>
          <cell r="R888">
            <v>1</v>
          </cell>
          <cell r="V888">
            <v>1</v>
          </cell>
          <cell r="W888">
            <v>5</v>
          </cell>
          <cell r="Y888">
            <v>1</v>
          </cell>
          <cell r="Z888">
            <v>364</v>
          </cell>
          <cell r="AA888">
            <v>1</v>
          </cell>
        </row>
        <row r="889">
          <cell r="I889">
            <v>1155</v>
          </cell>
          <cell r="J889">
            <v>36752.874409099997</v>
          </cell>
          <cell r="P889">
            <v>12</v>
          </cell>
          <cell r="Q889">
            <v>1</v>
          </cell>
          <cell r="R889">
            <v>1</v>
          </cell>
          <cell r="V889">
            <v>1</v>
          </cell>
          <cell r="W889">
            <v>5</v>
          </cell>
          <cell r="Y889">
            <v>5</v>
          </cell>
          <cell r="Z889">
            <v>364</v>
          </cell>
          <cell r="AA889">
            <v>1</v>
          </cell>
        </row>
        <row r="890">
          <cell r="I890">
            <v>1156</v>
          </cell>
          <cell r="J890">
            <v>27241.636676499998</v>
          </cell>
          <cell r="P890">
            <v>7</v>
          </cell>
          <cell r="Q890">
            <v>1</v>
          </cell>
          <cell r="R890">
            <v>1</v>
          </cell>
          <cell r="V890">
            <v>1</v>
          </cell>
          <cell r="W890">
            <v>5</v>
          </cell>
          <cell r="Y890">
            <v>1</v>
          </cell>
          <cell r="Z890">
            <v>156</v>
          </cell>
          <cell r="AA890">
            <v>1</v>
          </cell>
        </row>
        <row r="891">
          <cell r="I891">
            <v>1157</v>
          </cell>
          <cell r="J891">
            <v>30199.035483600001</v>
          </cell>
          <cell r="P891">
            <v>1</v>
          </cell>
          <cell r="Q891">
            <v>1</v>
          </cell>
          <cell r="R891">
            <v>1</v>
          </cell>
          <cell r="V891">
            <v>1</v>
          </cell>
          <cell r="W891">
            <v>5</v>
          </cell>
          <cell r="Y891">
            <v>1</v>
          </cell>
          <cell r="Z891">
            <v>364</v>
          </cell>
          <cell r="AA891">
            <v>0.75</v>
          </cell>
        </row>
        <row r="892">
          <cell r="I892">
            <v>1158</v>
          </cell>
          <cell r="J892">
            <v>26645.1155908</v>
          </cell>
          <cell r="P892">
            <v>10</v>
          </cell>
          <cell r="Q892">
            <v>1</v>
          </cell>
          <cell r="R892">
            <v>1</v>
          </cell>
          <cell r="V892">
            <v>1</v>
          </cell>
          <cell r="W892">
            <v>5</v>
          </cell>
          <cell r="Y892">
            <v>1</v>
          </cell>
          <cell r="Z892">
            <v>650</v>
          </cell>
          <cell r="AA892">
            <v>1</v>
          </cell>
        </row>
        <row r="893">
          <cell r="I893">
            <v>1159</v>
          </cell>
          <cell r="J893">
            <v>38055.160845799997</v>
          </cell>
          <cell r="P893">
            <v>5</v>
          </cell>
          <cell r="Q893">
            <v>1</v>
          </cell>
          <cell r="R893">
            <v>1</v>
          </cell>
          <cell r="V893">
            <v>1</v>
          </cell>
          <cell r="W893">
            <v>1</v>
          </cell>
          <cell r="Y893">
            <v>95</v>
          </cell>
          <cell r="Z893">
            <v>31.2</v>
          </cell>
          <cell r="AA893">
            <v>1</v>
          </cell>
        </row>
        <row r="894">
          <cell r="I894">
            <v>1160</v>
          </cell>
          <cell r="J894">
            <v>25955.156549700001</v>
          </cell>
          <cell r="P894">
            <v>8</v>
          </cell>
          <cell r="Q894">
            <v>1</v>
          </cell>
          <cell r="R894">
            <v>1</v>
          </cell>
          <cell r="V894">
            <v>1</v>
          </cell>
          <cell r="W894">
            <v>1</v>
          </cell>
          <cell r="Y894">
            <v>1</v>
          </cell>
          <cell r="Z894">
            <v>650</v>
          </cell>
          <cell r="AA894">
            <v>1</v>
          </cell>
        </row>
        <row r="895">
          <cell r="I895">
            <v>1161</v>
          </cell>
          <cell r="J895">
            <v>29363.708493300001</v>
          </cell>
          <cell r="P895">
            <v>8</v>
          </cell>
          <cell r="Q895">
            <v>1</v>
          </cell>
          <cell r="R895">
            <v>1</v>
          </cell>
          <cell r="V895">
            <v>1</v>
          </cell>
          <cell r="W895">
            <v>5</v>
          </cell>
          <cell r="Y895">
            <v>1</v>
          </cell>
          <cell r="Z895">
            <v>156</v>
          </cell>
          <cell r="AA895">
            <v>1</v>
          </cell>
        </row>
        <row r="896">
          <cell r="I896">
            <v>1162</v>
          </cell>
          <cell r="J896">
            <v>27815.728786899999</v>
          </cell>
          <cell r="P896">
            <v>7</v>
          </cell>
          <cell r="Q896">
            <v>1</v>
          </cell>
          <cell r="R896">
            <v>1</v>
          </cell>
          <cell r="V896">
            <v>1</v>
          </cell>
          <cell r="W896">
            <v>5</v>
          </cell>
          <cell r="Y896">
            <v>5</v>
          </cell>
          <cell r="Z896">
            <v>156</v>
          </cell>
          <cell r="AA896">
            <v>1</v>
          </cell>
        </row>
        <row r="897">
          <cell r="I897">
            <v>1165</v>
          </cell>
          <cell r="J897">
            <v>31311.286643700001</v>
          </cell>
          <cell r="P897">
            <v>3</v>
          </cell>
          <cell r="Q897">
            <v>1</v>
          </cell>
          <cell r="R897">
            <v>1</v>
          </cell>
          <cell r="V897">
            <v>1</v>
          </cell>
          <cell r="W897">
            <v>2</v>
          </cell>
          <cell r="Y897">
            <v>2</v>
          </cell>
          <cell r="Z897">
            <v>364</v>
          </cell>
          <cell r="AA897">
            <v>0.75</v>
          </cell>
        </row>
        <row r="898">
          <cell r="I898">
            <v>1166</v>
          </cell>
          <cell r="J898">
            <v>23816.7562808</v>
          </cell>
          <cell r="P898">
            <v>5</v>
          </cell>
          <cell r="Q898">
            <v>1</v>
          </cell>
          <cell r="R898">
            <v>1</v>
          </cell>
          <cell r="V898">
            <v>1</v>
          </cell>
          <cell r="W898">
            <v>5</v>
          </cell>
          <cell r="Y898">
            <v>5</v>
          </cell>
          <cell r="Z898">
            <v>364</v>
          </cell>
          <cell r="AA898">
            <v>1</v>
          </cell>
        </row>
        <row r="899">
          <cell r="I899">
            <v>1167</v>
          </cell>
          <cell r="J899">
            <v>24239.041636000002</v>
          </cell>
          <cell r="P899">
            <v>1</v>
          </cell>
          <cell r="Q899">
            <v>1</v>
          </cell>
          <cell r="R899">
            <v>1</v>
          </cell>
          <cell r="V899">
            <v>1</v>
          </cell>
          <cell r="W899">
            <v>5</v>
          </cell>
          <cell r="Y899">
            <v>5</v>
          </cell>
          <cell r="Z899">
            <v>156</v>
          </cell>
          <cell r="AA899">
            <v>1</v>
          </cell>
        </row>
        <row r="900">
          <cell r="I900">
            <v>1168</v>
          </cell>
          <cell r="J900">
            <v>6168.0682666000002</v>
          </cell>
          <cell r="P900">
            <v>10</v>
          </cell>
          <cell r="Q900">
            <v>1</v>
          </cell>
          <cell r="R900">
            <v>1</v>
          </cell>
          <cell r="V900">
            <v>1</v>
          </cell>
          <cell r="W900">
            <v>5</v>
          </cell>
          <cell r="Y900">
            <v>5</v>
          </cell>
          <cell r="Z900">
            <v>364</v>
          </cell>
          <cell r="AA900">
            <v>1</v>
          </cell>
        </row>
        <row r="901">
          <cell r="I901">
            <v>1169</v>
          </cell>
          <cell r="J901">
            <v>17489.417880199999</v>
          </cell>
          <cell r="P901">
            <v>5</v>
          </cell>
          <cell r="Q901">
            <v>1</v>
          </cell>
          <cell r="R901">
            <v>1</v>
          </cell>
          <cell r="V901">
            <v>1</v>
          </cell>
          <cell r="W901">
            <v>5</v>
          </cell>
          <cell r="Y901">
            <v>5</v>
          </cell>
          <cell r="Z901">
            <v>364</v>
          </cell>
          <cell r="AA901">
            <v>1</v>
          </cell>
        </row>
        <row r="902">
          <cell r="I902">
            <v>1171</v>
          </cell>
          <cell r="J902">
            <v>34246.719766499999</v>
          </cell>
          <cell r="P902">
            <v>2</v>
          </cell>
          <cell r="Q902">
            <v>1</v>
          </cell>
          <cell r="R902">
            <v>1</v>
          </cell>
          <cell r="V902">
            <v>1</v>
          </cell>
          <cell r="W902">
            <v>5</v>
          </cell>
          <cell r="Y902">
            <v>2</v>
          </cell>
          <cell r="Z902">
            <v>156</v>
          </cell>
          <cell r="AA902">
            <v>0.25</v>
          </cell>
        </row>
        <row r="903">
          <cell r="I903">
            <v>1173</v>
          </cell>
          <cell r="J903">
            <v>22736.172511600002</v>
          </cell>
          <cell r="P903">
            <v>6</v>
          </cell>
          <cell r="Q903">
            <v>1</v>
          </cell>
          <cell r="R903">
            <v>1</v>
          </cell>
          <cell r="V903">
            <v>1</v>
          </cell>
          <cell r="W903">
            <v>5</v>
          </cell>
          <cell r="Y903">
            <v>5</v>
          </cell>
          <cell r="Z903">
            <v>364</v>
          </cell>
          <cell r="AA903">
            <v>1</v>
          </cell>
        </row>
        <row r="904">
          <cell r="I904">
            <v>1175</v>
          </cell>
          <cell r="J904">
            <v>22407.7769539</v>
          </cell>
          <cell r="P904">
            <v>5</v>
          </cell>
          <cell r="Q904">
            <v>1</v>
          </cell>
          <cell r="R904">
            <v>1</v>
          </cell>
          <cell r="V904">
            <v>1</v>
          </cell>
          <cell r="W904">
            <v>5</v>
          </cell>
          <cell r="Y904">
            <v>2</v>
          </cell>
          <cell r="Z904">
            <v>364</v>
          </cell>
          <cell r="AA904">
            <v>1</v>
          </cell>
        </row>
        <row r="905">
          <cell r="I905">
            <v>1176</v>
          </cell>
          <cell r="J905">
            <v>25254.6781725</v>
          </cell>
          <cell r="P905">
            <v>9</v>
          </cell>
          <cell r="Q905">
            <v>1</v>
          </cell>
          <cell r="R905">
            <v>1</v>
          </cell>
          <cell r="V905">
            <v>1</v>
          </cell>
          <cell r="W905">
            <v>5</v>
          </cell>
          <cell r="Y905">
            <v>1</v>
          </cell>
          <cell r="Z905">
            <v>364</v>
          </cell>
          <cell r="AA905">
            <v>1</v>
          </cell>
        </row>
        <row r="906">
          <cell r="I906">
            <v>1177</v>
          </cell>
          <cell r="J906">
            <v>26330.6011899</v>
          </cell>
          <cell r="P906">
            <v>8</v>
          </cell>
          <cell r="Q906">
            <v>1</v>
          </cell>
          <cell r="R906">
            <v>1</v>
          </cell>
          <cell r="V906">
            <v>1</v>
          </cell>
          <cell r="W906">
            <v>5</v>
          </cell>
          <cell r="Y906">
            <v>5</v>
          </cell>
          <cell r="Z906">
            <v>1014</v>
          </cell>
          <cell r="AA906">
            <v>1</v>
          </cell>
        </row>
        <row r="907">
          <cell r="I907">
            <v>1178</v>
          </cell>
          <cell r="J907">
            <v>25500.613510300002</v>
          </cell>
          <cell r="P907">
            <v>2</v>
          </cell>
          <cell r="Q907">
            <v>1</v>
          </cell>
          <cell r="R907">
            <v>1</v>
          </cell>
          <cell r="V907">
            <v>1</v>
          </cell>
          <cell r="W907">
            <v>1</v>
          </cell>
          <cell r="Y907">
            <v>1</v>
          </cell>
          <cell r="Z907">
            <v>156</v>
          </cell>
          <cell r="AA907">
            <v>1</v>
          </cell>
        </row>
        <row r="908">
          <cell r="I908">
            <v>1179</v>
          </cell>
          <cell r="J908">
            <v>25714.904380100001</v>
          </cell>
          <cell r="P908">
            <v>3</v>
          </cell>
          <cell r="Q908">
            <v>1</v>
          </cell>
          <cell r="R908">
            <v>1</v>
          </cell>
          <cell r="V908">
            <v>0</v>
          </cell>
          <cell r="W908">
            <v>99</v>
          </cell>
          <cell r="Y908">
            <v>1</v>
          </cell>
          <cell r="Z908">
            <v>156</v>
          </cell>
          <cell r="AA908">
            <v>0</v>
          </cell>
        </row>
        <row r="909">
          <cell r="I909">
            <v>1181</v>
          </cell>
          <cell r="J909">
            <v>26053.740582900002</v>
          </cell>
          <cell r="P909">
            <v>8</v>
          </cell>
          <cell r="Q909">
            <v>1</v>
          </cell>
          <cell r="R909">
            <v>1</v>
          </cell>
          <cell r="V909">
            <v>1</v>
          </cell>
          <cell r="W909">
            <v>5</v>
          </cell>
          <cell r="Y909">
            <v>5</v>
          </cell>
          <cell r="Z909">
            <v>364</v>
          </cell>
          <cell r="AA909">
            <v>1</v>
          </cell>
        </row>
        <row r="910">
          <cell r="I910">
            <v>1182</v>
          </cell>
          <cell r="J910">
            <v>2758.837595</v>
          </cell>
          <cell r="P910">
            <v>3</v>
          </cell>
          <cell r="Q910">
            <v>1</v>
          </cell>
          <cell r="R910">
            <v>1</v>
          </cell>
          <cell r="V910">
            <v>1</v>
          </cell>
          <cell r="W910">
            <v>5</v>
          </cell>
          <cell r="Y910">
            <v>5</v>
          </cell>
          <cell r="Z910">
            <v>650</v>
          </cell>
          <cell r="AA910">
            <v>1</v>
          </cell>
        </row>
        <row r="911">
          <cell r="I911">
            <v>1183</v>
          </cell>
          <cell r="J911">
            <v>22977.3113214</v>
          </cell>
          <cell r="P911">
            <v>4</v>
          </cell>
          <cell r="Q911">
            <v>1</v>
          </cell>
          <cell r="R911">
            <v>1</v>
          </cell>
          <cell r="V911">
            <v>1</v>
          </cell>
          <cell r="W911">
            <v>5</v>
          </cell>
          <cell r="Y911">
            <v>1</v>
          </cell>
          <cell r="Z911">
            <v>364</v>
          </cell>
          <cell r="AA911">
            <v>1</v>
          </cell>
        </row>
        <row r="912">
          <cell r="I912">
            <v>1184</v>
          </cell>
          <cell r="J912">
            <v>30484.816158500002</v>
          </cell>
          <cell r="P912">
            <v>5</v>
          </cell>
          <cell r="Q912">
            <v>1</v>
          </cell>
          <cell r="R912">
            <v>1</v>
          </cell>
          <cell r="V912">
            <v>1</v>
          </cell>
          <cell r="W912">
            <v>5</v>
          </cell>
          <cell r="Y912">
            <v>5</v>
          </cell>
          <cell r="Z912">
            <v>1014</v>
          </cell>
          <cell r="AA912">
            <v>1</v>
          </cell>
        </row>
        <row r="913">
          <cell r="I913">
            <v>1185</v>
          </cell>
          <cell r="J913">
            <v>67561.7160267</v>
          </cell>
          <cell r="P913">
            <v>5</v>
          </cell>
          <cell r="Q913">
            <v>1</v>
          </cell>
          <cell r="R913">
            <v>1</v>
          </cell>
          <cell r="V913">
            <v>1</v>
          </cell>
          <cell r="W913">
            <v>5</v>
          </cell>
          <cell r="Y913">
            <v>1</v>
          </cell>
          <cell r="Z913">
            <v>156</v>
          </cell>
          <cell r="AA913">
            <v>1</v>
          </cell>
        </row>
        <row r="914">
          <cell r="I914">
            <v>1186</v>
          </cell>
          <cell r="J914">
            <v>30185.844012000001</v>
          </cell>
          <cell r="P914">
            <v>4</v>
          </cell>
          <cell r="Q914">
            <v>1</v>
          </cell>
          <cell r="R914">
            <v>1</v>
          </cell>
          <cell r="V914">
            <v>1</v>
          </cell>
          <cell r="W914">
            <v>1</v>
          </cell>
          <cell r="Y914">
            <v>1</v>
          </cell>
          <cell r="Z914">
            <v>364</v>
          </cell>
          <cell r="AA914">
            <v>0.75</v>
          </cell>
        </row>
        <row r="915">
          <cell r="I915">
            <v>1187</v>
          </cell>
          <cell r="J915">
            <v>28427.065762800001</v>
          </cell>
          <cell r="P915">
            <v>5</v>
          </cell>
          <cell r="Q915">
            <v>1</v>
          </cell>
          <cell r="R915">
            <v>1</v>
          </cell>
          <cell r="V915">
            <v>1</v>
          </cell>
          <cell r="W915">
            <v>5</v>
          </cell>
          <cell r="Y915">
            <v>2</v>
          </cell>
          <cell r="Z915">
            <v>364</v>
          </cell>
          <cell r="AA915">
            <v>1</v>
          </cell>
        </row>
        <row r="916">
          <cell r="I916">
            <v>1188</v>
          </cell>
          <cell r="J916">
            <v>18695.0934954</v>
          </cell>
          <cell r="P916">
            <v>8</v>
          </cell>
          <cell r="Q916">
            <v>1</v>
          </cell>
          <cell r="R916">
            <v>1</v>
          </cell>
          <cell r="V916">
            <v>1</v>
          </cell>
          <cell r="W916">
            <v>5</v>
          </cell>
          <cell r="Y916">
            <v>5</v>
          </cell>
          <cell r="Z916">
            <v>364</v>
          </cell>
          <cell r="AA916">
            <v>1</v>
          </cell>
        </row>
        <row r="917">
          <cell r="I917">
            <v>1189</v>
          </cell>
          <cell r="J917">
            <v>24921.096893599999</v>
          </cell>
          <cell r="P917">
            <v>1</v>
          </cell>
          <cell r="Q917">
            <v>1</v>
          </cell>
          <cell r="R917">
            <v>1</v>
          </cell>
          <cell r="V917">
            <v>1</v>
          </cell>
          <cell r="W917">
            <v>5</v>
          </cell>
          <cell r="Y917">
            <v>1</v>
          </cell>
          <cell r="Z917">
            <v>364</v>
          </cell>
          <cell r="AA917">
            <v>0.75</v>
          </cell>
        </row>
        <row r="918">
          <cell r="I918">
            <v>1190</v>
          </cell>
          <cell r="J918">
            <v>24849.0549851</v>
          </cell>
          <cell r="P918">
            <v>12</v>
          </cell>
          <cell r="Q918">
            <v>1</v>
          </cell>
          <cell r="R918">
            <v>1</v>
          </cell>
          <cell r="V918">
            <v>1</v>
          </cell>
          <cell r="W918">
            <v>5</v>
          </cell>
          <cell r="Y918">
            <v>2</v>
          </cell>
          <cell r="Z918">
            <v>364</v>
          </cell>
          <cell r="AA918">
            <v>1</v>
          </cell>
        </row>
        <row r="919">
          <cell r="I919">
            <v>1191</v>
          </cell>
          <cell r="J919">
            <v>23269.251043</v>
          </cell>
          <cell r="P919">
            <v>4</v>
          </cell>
          <cell r="Q919">
            <v>1</v>
          </cell>
          <cell r="R919">
            <v>1</v>
          </cell>
          <cell r="V919">
            <v>1</v>
          </cell>
          <cell r="W919">
            <v>5</v>
          </cell>
          <cell r="Y919">
            <v>1</v>
          </cell>
          <cell r="Z919">
            <v>364</v>
          </cell>
          <cell r="AA919">
            <v>1</v>
          </cell>
        </row>
        <row r="920">
          <cell r="I920">
            <v>1192</v>
          </cell>
          <cell r="J920">
            <v>13438.948675899999</v>
          </cell>
          <cell r="P920">
            <v>2</v>
          </cell>
          <cell r="Q920">
            <v>1</v>
          </cell>
          <cell r="R920">
            <v>1</v>
          </cell>
          <cell r="V920">
            <v>1</v>
          </cell>
          <cell r="W920">
            <v>5</v>
          </cell>
          <cell r="Y920">
            <v>5</v>
          </cell>
          <cell r="Z920">
            <v>156</v>
          </cell>
          <cell r="AA920">
            <v>0.25</v>
          </cell>
        </row>
        <row r="921">
          <cell r="I921">
            <v>1194</v>
          </cell>
          <cell r="J921">
            <v>27042.033588800001</v>
          </cell>
          <cell r="P921">
            <v>7</v>
          </cell>
          <cell r="Q921">
            <v>1</v>
          </cell>
          <cell r="R921">
            <v>1</v>
          </cell>
          <cell r="V921">
            <v>1</v>
          </cell>
          <cell r="W921">
            <v>1</v>
          </cell>
          <cell r="Y921">
            <v>1</v>
          </cell>
          <cell r="Z921">
            <v>364</v>
          </cell>
          <cell r="AA921">
            <v>1</v>
          </cell>
        </row>
        <row r="922">
          <cell r="I922">
            <v>1195</v>
          </cell>
          <cell r="J922">
            <v>25721.822408399999</v>
          </cell>
          <cell r="P922">
            <v>10</v>
          </cell>
          <cell r="Q922">
            <v>1</v>
          </cell>
          <cell r="R922">
            <v>1</v>
          </cell>
          <cell r="V922">
            <v>1</v>
          </cell>
          <cell r="W922">
            <v>5</v>
          </cell>
          <cell r="Y922">
            <v>1</v>
          </cell>
          <cell r="Z922">
            <v>156</v>
          </cell>
          <cell r="AA922">
            <v>1</v>
          </cell>
        </row>
        <row r="923">
          <cell r="I923">
            <v>1197</v>
          </cell>
          <cell r="J923">
            <v>34076.439355299997</v>
          </cell>
          <cell r="P923">
            <v>3</v>
          </cell>
          <cell r="Q923">
            <v>1</v>
          </cell>
          <cell r="R923">
            <v>1</v>
          </cell>
          <cell r="V923">
            <v>1</v>
          </cell>
          <cell r="W923">
            <v>5</v>
          </cell>
          <cell r="Y923">
            <v>5</v>
          </cell>
          <cell r="Z923">
            <v>156</v>
          </cell>
          <cell r="AA923">
            <v>1</v>
          </cell>
        </row>
        <row r="924">
          <cell r="I924">
            <v>1198</v>
          </cell>
          <cell r="J924">
            <v>26007.697352399999</v>
          </cell>
          <cell r="P924">
            <v>3</v>
          </cell>
          <cell r="Q924">
            <v>1</v>
          </cell>
          <cell r="R924">
            <v>1</v>
          </cell>
          <cell r="V924">
            <v>1</v>
          </cell>
          <cell r="W924">
            <v>1</v>
          </cell>
          <cell r="Y924">
            <v>1</v>
          </cell>
          <cell r="Z924">
            <v>156</v>
          </cell>
          <cell r="AA924">
            <v>1</v>
          </cell>
        </row>
        <row r="925">
          <cell r="I925">
            <v>1201</v>
          </cell>
          <cell r="J925">
            <v>23803.0218585</v>
          </cell>
          <cell r="P925">
            <v>5</v>
          </cell>
          <cell r="Q925">
            <v>1</v>
          </cell>
          <cell r="R925">
            <v>1</v>
          </cell>
          <cell r="V925">
            <v>1</v>
          </cell>
          <cell r="W925">
            <v>5</v>
          </cell>
          <cell r="Y925">
            <v>1</v>
          </cell>
          <cell r="Z925">
            <v>156</v>
          </cell>
          <cell r="AA925">
            <v>1</v>
          </cell>
        </row>
        <row r="926">
          <cell r="I926">
            <v>1203</v>
          </cell>
          <cell r="J926">
            <v>36348.9819546</v>
          </cell>
          <cell r="P926">
            <v>7</v>
          </cell>
          <cell r="Q926">
            <v>1</v>
          </cell>
          <cell r="R926">
            <v>1</v>
          </cell>
          <cell r="V926">
            <v>1</v>
          </cell>
          <cell r="W926">
            <v>1</v>
          </cell>
          <cell r="Y926">
            <v>1</v>
          </cell>
          <cell r="Z926">
            <v>364</v>
          </cell>
          <cell r="AA926">
            <v>1</v>
          </cell>
        </row>
        <row r="927">
          <cell r="I927">
            <v>1207</v>
          </cell>
          <cell r="J927">
            <v>41890.046242299999</v>
          </cell>
          <cell r="P927">
            <v>3</v>
          </cell>
          <cell r="Q927">
            <v>1</v>
          </cell>
          <cell r="R927">
            <v>1</v>
          </cell>
          <cell r="V927">
            <v>1</v>
          </cell>
          <cell r="W927">
            <v>5</v>
          </cell>
          <cell r="Y927">
            <v>5</v>
          </cell>
          <cell r="Z927">
            <v>31.2</v>
          </cell>
          <cell r="AA927">
            <v>1</v>
          </cell>
        </row>
        <row r="928">
          <cell r="I928">
            <v>1208</v>
          </cell>
          <cell r="J928">
            <v>28195.318648699998</v>
          </cell>
          <cell r="P928">
            <v>5</v>
          </cell>
          <cell r="Q928">
            <v>1</v>
          </cell>
          <cell r="R928">
            <v>1</v>
          </cell>
          <cell r="V928">
            <v>1</v>
          </cell>
          <cell r="W928">
            <v>5</v>
          </cell>
          <cell r="Y928">
            <v>5</v>
          </cell>
          <cell r="Z928">
            <v>1014</v>
          </cell>
          <cell r="AA928">
            <v>0.75</v>
          </cell>
        </row>
        <row r="929">
          <cell r="I929">
            <v>1210</v>
          </cell>
          <cell r="J929">
            <v>5525.7030059999997</v>
          </cell>
          <cell r="P929">
            <v>4</v>
          </cell>
          <cell r="Q929">
            <v>1</v>
          </cell>
          <cell r="R929">
            <v>1</v>
          </cell>
          <cell r="V929">
            <v>0</v>
          </cell>
          <cell r="W929">
            <v>99</v>
          </cell>
          <cell r="Y929">
            <v>1</v>
          </cell>
          <cell r="Z929">
            <v>31.2</v>
          </cell>
          <cell r="AA929">
            <v>0</v>
          </cell>
        </row>
        <row r="930">
          <cell r="I930">
            <v>1211</v>
          </cell>
          <cell r="J930">
            <v>40131.307981999998</v>
          </cell>
          <cell r="P930">
            <v>8</v>
          </cell>
          <cell r="Q930">
            <v>1</v>
          </cell>
          <cell r="R930">
            <v>1</v>
          </cell>
          <cell r="V930">
            <v>1</v>
          </cell>
          <cell r="W930">
            <v>5</v>
          </cell>
          <cell r="Y930">
            <v>5</v>
          </cell>
          <cell r="Z930">
            <v>364</v>
          </cell>
          <cell r="AA930">
            <v>1</v>
          </cell>
        </row>
        <row r="931">
          <cell r="I931">
            <v>1212</v>
          </cell>
          <cell r="J931">
            <v>23816.7562808</v>
          </cell>
          <cell r="P931">
            <v>12</v>
          </cell>
          <cell r="Q931">
            <v>1</v>
          </cell>
          <cell r="R931">
            <v>1</v>
          </cell>
          <cell r="V931">
            <v>1</v>
          </cell>
          <cell r="W931">
            <v>5</v>
          </cell>
          <cell r="Y931">
            <v>1</v>
          </cell>
          <cell r="Z931">
            <v>364</v>
          </cell>
          <cell r="AA931">
            <v>1</v>
          </cell>
        </row>
        <row r="932">
          <cell r="I932">
            <v>1213</v>
          </cell>
          <cell r="J932">
            <v>4679.7800794000004</v>
          </cell>
          <cell r="P932">
            <v>3</v>
          </cell>
          <cell r="Q932">
            <v>1</v>
          </cell>
          <cell r="R932">
            <v>1</v>
          </cell>
          <cell r="V932">
            <v>1</v>
          </cell>
          <cell r="W932">
            <v>5</v>
          </cell>
          <cell r="Y932">
            <v>1</v>
          </cell>
          <cell r="Z932">
            <v>650</v>
          </cell>
          <cell r="AA932">
            <v>1</v>
          </cell>
        </row>
        <row r="933">
          <cell r="I933">
            <v>1214</v>
          </cell>
          <cell r="J933">
            <v>26711.663324900001</v>
          </cell>
          <cell r="P933">
            <v>5</v>
          </cell>
          <cell r="Q933">
            <v>1</v>
          </cell>
          <cell r="R933">
            <v>1</v>
          </cell>
          <cell r="V933">
            <v>1</v>
          </cell>
          <cell r="W933">
            <v>5</v>
          </cell>
          <cell r="Y933">
            <v>5</v>
          </cell>
          <cell r="Z933">
            <v>364</v>
          </cell>
          <cell r="AA933">
            <v>1</v>
          </cell>
        </row>
        <row r="934">
          <cell r="I934">
            <v>1215</v>
          </cell>
          <cell r="J934">
            <v>30307.033536800001</v>
          </cell>
          <cell r="P934">
            <v>12</v>
          </cell>
          <cell r="Q934">
            <v>1</v>
          </cell>
          <cell r="R934">
            <v>1</v>
          </cell>
          <cell r="V934">
            <v>1</v>
          </cell>
          <cell r="W934">
            <v>5</v>
          </cell>
          <cell r="Y934">
            <v>1</v>
          </cell>
          <cell r="Z934">
            <v>156</v>
          </cell>
          <cell r="AA934">
            <v>1</v>
          </cell>
        </row>
        <row r="935">
          <cell r="I935">
            <v>1216</v>
          </cell>
          <cell r="J935">
            <v>13303.094469</v>
          </cell>
          <cell r="P935">
            <v>1</v>
          </cell>
          <cell r="Q935">
            <v>1</v>
          </cell>
          <cell r="R935">
            <v>1</v>
          </cell>
          <cell r="V935">
            <v>1</v>
          </cell>
          <cell r="W935">
            <v>5</v>
          </cell>
          <cell r="Y935">
            <v>3</v>
          </cell>
          <cell r="Z935">
            <v>156</v>
          </cell>
          <cell r="AA935">
            <v>1</v>
          </cell>
        </row>
        <row r="936">
          <cell r="I936">
            <v>1219</v>
          </cell>
          <cell r="J936">
            <v>37635.0824459</v>
          </cell>
          <cell r="P936">
            <v>3</v>
          </cell>
          <cell r="Q936">
            <v>1</v>
          </cell>
          <cell r="R936">
            <v>1</v>
          </cell>
          <cell r="V936">
            <v>1</v>
          </cell>
          <cell r="W936">
            <v>1</v>
          </cell>
          <cell r="Y936">
            <v>1</v>
          </cell>
          <cell r="Z936">
            <v>156</v>
          </cell>
          <cell r="AA936">
            <v>1</v>
          </cell>
        </row>
        <row r="937">
          <cell r="I937">
            <v>1220</v>
          </cell>
          <cell r="J937">
            <v>27419.364872999999</v>
          </cell>
          <cell r="P937">
            <v>8</v>
          </cell>
          <cell r="Q937">
            <v>1</v>
          </cell>
          <cell r="R937">
            <v>1</v>
          </cell>
          <cell r="V937">
            <v>1</v>
          </cell>
          <cell r="W937">
            <v>5</v>
          </cell>
          <cell r="Y937">
            <v>1</v>
          </cell>
          <cell r="Z937">
            <v>1014</v>
          </cell>
          <cell r="AA937">
            <v>1</v>
          </cell>
        </row>
        <row r="938">
          <cell r="I938">
            <v>1221</v>
          </cell>
          <cell r="J938">
            <v>26630.860585599999</v>
          </cell>
          <cell r="P938">
            <v>4</v>
          </cell>
          <cell r="Q938">
            <v>1</v>
          </cell>
          <cell r="R938">
            <v>1</v>
          </cell>
          <cell r="V938">
            <v>1</v>
          </cell>
          <cell r="W938">
            <v>5</v>
          </cell>
          <cell r="Y938">
            <v>5</v>
          </cell>
          <cell r="Z938">
            <v>156</v>
          </cell>
          <cell r="AA938">
            <v>0.75</v>
          </cell>
        </row>
        <row r="939">
          <cell r="I939">
            <v>1222</v>
          </cell>
          <cell r="J939">
            <v>30196.225247499999</v>
          </cell>
          <cell r="P939">
            <v>1</v>
          </cell>
          <cell r="Q939">
            <v>1</v>
          </cell>
          <cell r="R939">
            <v>1</v>
          </cell>
          <cell r="V939">
            <v>1</v>
          </cell>
          <cell r="W939">
            <v>1</v>
          </cell>
          <cell r="Y939">
            <v>1</v>
          </cell>
          <cell r="Z939">
            <v>364</v>
          </cell>
          <cell r="AA939">
            <v>1</v>
          </cell>
        </row>
        <row r="940">
          <cell r="I940">
            <v>1226</v>
          </cell>
          <cell r="J940">
            <v>19569.9645805</v>
          </cell>
          <cell r="P940">
            <v>6</v>
          </cell>
          <cell r="Q940">
            <v>1</v>
          </cell>
          <cell r="R940">
            <v>1</v>
          </cell>
          <cell r="V940">
            <v>1</v>
          </cell>
          <cell r="W940">
            <v>5</v>
          </cell>
          <cell r="Y940">
            <v>1</v>
          </cell>
          <cell r="Z940">
            <v>156</v>
          </cell>
          <cell r="AA940">
            <v>1</v>
          </cell>
        </row>
        <row r="941">
          <cell r="I941">
            <v>1227</v>
          </cell>
          <cell r="J941">
            <v>26362.7426122</v>
          </cell>
          <cell r="P941">
            <v>5</v>
          </cell>
          <cell r="Q941">
            <v>1</v>
          </cell>
          <cell r="R941">
            <v>1</v>
          </cell>
          <cell r="V941">
            <v>1</v>
          </cell>
          <cell r="W941">
            <v>5</v>
          </cell>
          <cell r="Y941">
            <v>5</v>
          </cell>
          <cell r="Z941">
            <v>650</v>
          </cell>
          <cell r="AA941">
            <v>1</v>
          </cell>
        </row>
        <row r="942">
          <cell r="I942">
            <v>1228</v>
          </cell>
          <cell r="J942">
            <v>28107.329489799999</v>
          </cell>
          <cell r="P942">
            <v>1</v>
          </cell>
          <cell r="Q942">
            <v>1</v>
          </cell>
          <cell r="R942">
            <v>1</v>
          </cell>
          <cell r="V942">
            <v>1</v>
          </cell>
          <cell r="W942">
            <v>1</v>
          </cell>
          <cell r="Y942">
            <v>1</v>
          </cell>
          <cell r="Z942">
            <v>1014</v>
          </cell>
          <cell r="AA942">
            <v>1</v>
          </cell>
        </row>
        <row r="943">
          <cell r="I943">
            <v>1229</v>
          </cell>
          <cell r="J943">
            <v>23991.944263900001</v>
          </cell>
          <cell r="P943">
            <v>5</v>
          </cell>
          <cell r="Q943">
            <v>1</v>
          </cell>
          <cell r="R943">
            <v>1</v>
          </cell>
          <cell r="V943">
            <v>1</v>
          </cell>
          <cell r="W943">
            <v>5</v>
          </cell>
          <cell r="Y943">
            <v>1</v>
          </cell>
          <cell r="Z943">
            <v>364</v>
          </cell>
          <cell r="AA943">
            <v>1</v>
          </cell>
        </row>
        <row r="944">
          <cell r="I944">
            <v>1230</v>
          </cell>
          <cell r="J944">
            <v>30001.366364000001</v>
          </cell>
          <cell r="P944">
            <v>8</v>
          </cell>
          <cell r="Q944">
            <v>1</v>
          </cell>
          <cell r="R944">
            <v>1</v>
          </cell>
          <cell r="V944">
            <v>1</v>
          </cell>
          <cell r="W944">
            <v>5</v>
          </cell>
          <cell r="Y944">
            <v>5</v>
          </cell>
          <cell r="Z944">
            <v>650</v>
          </cell>
          <cell r="AA944">
            <v>1</v>
          </cell>
        </row>
        <row r="945">
          <cell r="I945">
            <v>1231</v>
          </cell>
          <cell r="J945">
            <v>21651.472665500001</v>
          </cell>
          <cell r="P945">
            <v>5</v>
          </cell>
          <cell r="Q945">
            <v>1</v>
          </cell>
          <cell r="R945">
            <v>1</v>
          </cell>
          <cell r="V945">
            <v>1</v>
          </cell>
          <cell r="W945">
            <v>5</v>
          </cell>
          <cell r="Y945">
            <v>2</v>
          </cell>
          <cell r="Z945">
            <v>650</v>
          </cell>
          <cell r="AA945">
            <v>0.75</v>
          </cell>
        </row>
        <row r="946">
          <cell r="I946">
            <v>1232</v>
          </cell>
          <cell r="J946">
            <v>24024.8610677</v>
          </cell>
          <cell r="P946">
            <v>3</v>
          </cell>
          <cell r="Q946">
            <v>1</v>
          </cell>
          <cell r="R946">
            <v>1</v>
          </cell>
          <cell r="V946">
            <v>1</v>
          </cell>
          <cell r="W946">
            <v>5</v>
          </cell>
          <cell r="Y946">
            <v>5</v>
          </cell>
          <cell r="Z946">
            <v>156</v>
          </cell>
          <cell r="AA946">
            <v>1</v>
          </cell>
        </row>
        <row r="947">
          <cell r="I947">
            <v>1233</v>
          </cell>
          <cell r="J947">
            <v>36233.899289100002</v>
          </cell>
          <cell r="P947">
            <v>4</v>
          </cell>
          <cell r="Q947">
            <v>1</v>
          </cell>
          <cell r="R947">
            <v>1</v>
          </cell>
          <cell r="V947">
            <v>1</v>
          </cell>
          <cell r="W947">
            <v>5</v>
          </cell>
          <cell r="Y947">
            <v>5</v>
          </cell>
          <cell r="Z947">
            <v>364</v>
          </cell>
          <cell r="AA947">
            <v>1</v>
          </cell>
        </row>
        <row r="948">
          <cell r="I948">
            <v>1234</v>
          </cell>
          <cell r="J948">
            <v>24383.336550799999</v>
          </cell>
          <cell r="P948">
            <v>8</v>
          </cell>
          <cell r="Q948">
            <v>1</v>
          </cell>
          <cell r="R948">
            <v>1</v>
          </cell>
          <cell r="V948">
            <v>1</v>
          </cell>
          <cell r="W948">
            <v>5</v>
          </cell>
          <cell r="Y948">
            <v>1</v>
          </cell>
          <cell r="Z948">
            <v>156</v>
          </cell>
          <cell r="AA948">
            <v>1</v>
          </cell>
        </row>
        <row r="949">
          <cell r="I949">
            <v>1235</v>
          </cell>
          <cell r="J949">
            <v>30035.5984522</v>
          </cell>
          <cell r="P949">
            <v>7</v>
          </cell>
          <cell r="Q949">
            <v>1</v>
          </cell>
          <cell r="R949">
            <v>1</v>
          </cell>
          <cell r="V949">
            <v>1</v>
          </cell>
          <cell r="W949">
            <v>1</v>
          </cell>
          <cell r="Y949">
            <v>1</v>
          </cell>
          <cell r="Z949">
            <v>156</v>
          </cell>
          <cell r="AA949">
            <v>1</v>
          </cell>
        </row>
        <row r="950">
          <cell r="I950">
            <v>1237</v>
          </cell>
          <cell r="J950">
            <v>25636.091830000001</v>
          </cell>
          <cell r="P950">
            <v>4</v>
          </cell>
          <cell r="Q950">
            <v>1</v>
          </cell>
          <cell r="R950">
            <v>1</v>
          </cell>
          <cell r="V950">
            <v>1</v>
          </cell>
          <cell r="W950">
            <v>5</v>
          </cell>
          <cell r="Y950">
            <v>1</v>
          </cell>
          <cell r="Z950">
            <v>1014</v>
          </cell>
          <cell r="AA950">
            <v>1</v>
          </cell>
        </row>
        <row r="951">
          <cell r="I951">
            <v>1238</v>
          </cell>
          <cell r="J951">
            <v>6877.4191037000001</v>
          </cell>
          <cell r="P951">
            <v>6</v>
          </cell>
          <cell r="Q951">
            <v>1</v>
          </cell>
          <cell r="R951">
            <v>1</v>
          </cell>
          <cell r="V951">
            <v>1</v>
          </cell>
          <cell r="W951">
            <v>5</v>
          </cell>
          <cell r="Y951">
            <v>1</v>
          </cell>
          <cell r="Z951">
            <v>156</v>
          </cell>
          <cell r="AA951">
            <v>1</v>
          </cell>
        </row>
        <row r="952">
          <cell r="I952">
            <v>1240</v>
          </cell>
          <cell r="J952">
            <v>34572.066300400002</v>
          </cell>
          <cell r="P952">
            <v>8</v>
          </cell>
          <cell r="Q952">
            <v>1</v>
          </cell>
          <cell r="R952">
            <v>1</v>
          </cell>
          <cell r="V952">
            <v>0</v>
          </cell>
          <cell r="W952">
            <v>99</v>
          </cell>
          <cell r="Y952">
            <v>5</v>
          </cell>
          <cell r="Z952">
            <v>156</v>
          </cell>
          <cell r="AA952">
            <v>0</v>
          </cell>
        </row>
        <row r="953">
          <cell r="I953">
            <v>1242</v>
          </cell>
          <cell r="J953">
            <v>31449.167621100001</v>
          </cell>
          <cell r="P953">
            <v>6</v>
          </cell>
          <cell r="Q953">
            <v>1</v>
          </cell>
          <cell r="R953">
            <v>1</v>
          </cell>
          <cell r="V953">
            <v>1</v>
          </cell>
          <cell r="W953">
            <v>5</v>
          </cell>
          <cell r="Y953">
            <v>1</v>
          </cell>
          <cell r="Z953">
            <v>31.2</v>
          </cell>
          <cell r="AA953">
            <v>1</v>
          </cell>
        </row>
        <row r="954">
          <cell r="I954">
            <v>1243</v>
          </cell>
          <cell r="J954">
            <v>30514.870181499999</v>
          </cell>
          <cell r="P954">
            <v>10</v>
          </cell>
          <cell r="Q954">
            <v>1</v>
          </cell>
          <cell r="R954">
            <v>1</v>
          </cell>
          <cell r="V954">
            <v>1</v>
          </cell>
          <cell r="W954">
            <v>2</v>
          </cell>
          <cell r="Y954">
            <v>2</v>
          </cell>
          <cell r="Z954">
            <v>156</v>
          </cell>
          <cell r="AA954">
            <v>1</v>
          </cell>
        </row>
        <row r="955">
          <cell r="I955">
            <v>1244</v>
          </cell>
          <cell r="J955">
            <v>39296.989564199997</v>
          </cell>
          <cell r="P955">
            <v>1</v>
          </cell>
          <cell r="Q955">
            <v>1</v>
          </cell>
          <cell r="R955">
            <v>1</v>
          </cell>
          <cell r="V955">
            <v>1</v>
          </cell>
          <cell r="W955">
            <v>5</v>
          </cell>
          <cell r="Y955">
            <v>1</v>
          </cell>
          <cell r="Z955">
            <v>31.2</v>
          </cell>
          <cell r="AA955">
            <v>1</v>
          </cell>
        </row>
        <row r="956">
          <cell r="I956">
            <v>1245</v>
          </cell>
          <cell r="J956">
            <v>3926.0169292</v>
          </cell>
          <cell r="P956">
            <v>5</v>
          </cell>
          <cell r="Q956">
            <v>1</v>
          </cell>
          <cell r="R956">
            <v>1</v>
          </cell>
          <cell r="V956">
            <v>1</v>
          </cell>
          <cell r="W956">
            <v>5</v>
          </cell>
          <cell r="Y956">
            <v>5</v>
          </cell>
          <cell r="Z956">
            <v>364</v>
          </cell>
          <cell r="AA956">
            <v>1</v>
          </cell>
        </row>
        <row r="957">
          <cell r="I957">
            <v>1246</v>
          </cell>
          <cell r="J957">
            <v>5578.8159279000001</v>
          </cell>
          <cell r="P957">
            <v>5</v>
          </cell>
          <cell r="Q957">
            <v>1</v>
          </cell>
          <cell r="R957">
            <v>1</v>
          </cell>
          <cell r="V957">
            <v>1</v>
          </cell>
          <cell r="W957">
            <v>5</v>
          </cell>
          <cell r="Y957">
            <v>5</v>
          </cell>
          <cell r="Z957">
            <v>156</v>
          </cell>
          <cell r="AA957">
            <v>1</v>
          </cell>
        </row>
        <row r="958">
          <cell r="I958">
            <v>1247</v>
          </cell>
          <cell r="J958">
            <v>30640.459240600001</v>
          </cell>
          <cell r="P958">
            <v>5</v>
          </cell>
          <cell r="Q958">
            <v>1</v>
          </cell>
          <cell r="R958">
            <v>1</v>
          </cell>
          <cell r="V958">
            <v>1</v>
          </cell>
          <cell r="W958">
            <v>5</v>
          </cell>
          <cell r="Y958">
            <v>1</v>
          </cell>
          <cell r="Z958">
            <v>31.2</v>
          </cell>
          <cell r="AA958">
            <v>1</v>
          </cell>
        </row>
        <row r="959">
          <cell r="I959">
            <v>1248</v>
          </cell>
          <cell r="J959">
            <v>29637.1076201</v>
          </cell>
          <cell r="P959">
            <v>3</v>
          </cell>
          <cell r="Q959">
            <v>1</v>
          </cell>
          <cell r="R959">
            <v>1</v>
          </cell>
          <cell r="V959">
            <v>1</v>
          </cell>
          <cell r="W959">
            <v>5</v>
          </cell>
          <cell r="Y959">
            <v>1</v>
          </cell>
          <cell r="Z959">
            <v>364</v>
          </cell>
          <cell r="AA959">
            <v>1</v>
          </cell>
        </row>
        <row r="960">
          <cell r="I960">
            <v>1249</v>
          </cell>
          <cell r="J960">
            <v>22977.3113214</v>
          </cell>
          <cell r="P960">
            <v>6</v>
          </cell>
          <cell r="Q960">
            <v>1</v>
          </cell>
          <cell r="R960">
            <v>1</v>
          </cell>
          <cell r="V960">
            <v>1</v>
          </cell>
          <cell r="W960">
            <v>5</v>
          </cell>
          <cell r="Y960">
            <v>5</v>
          </cell>
          <cell r="Z960">
            <v>156</v>
          </cell>
          <cell r="AA960">
            <v>1</v>
          </cell>
        </row>
        <row r="961">
          <cell r="I961">
            <v>1250</v>
          </cell>
          <cell r="J961">
            <v>24016.3202781</v>
          </cell>
          <cell r="P961">
            <v>6</v>
          </cell>
          <cell r="Q961">
            <v>1</v>
          </cell>
          <cell r="R961">
            <v>1</v>
          </cell>
          <cell r="V961">
            <v>1</v>
          </cell>
          <cell r="W961">
            <v>5</v>
          </cell>
          <cell r="Y961">
            <v>1</v>
          </cell>
          <cell r="Z961">
            <v>156</v>
          </cell>
          <cell r="AA961">
            <v>1</v>
          </cell>
        </row>
        <row r="962">
          <cell r="I962">
            <v>1251</v>
          </cell>
          <cell r="J962">
            <v>31498.272012500001</v>
          </cell>
          <cell r="P962">
            <v>5</v>
          </cell>
          <cell r="Q962">
            <v>1</v>
          </cell>
          <cell r="R962">
            <v>1</v>
          </cell>
          <cell r="V962">
            <v>1</v>
          </cell>
          <cell r="W962">
            <v>5</v>
          </cell>
          <cell r="Y962">
            <v>1</v>
          </cell>
          <cell r="Z962">
            <v>156</v>
          </cell>
          <cell r="AA962">
            <v>1</v>
          </cell>
        </row>
        <row r="963">
          <cell r="I963">
            <v>1252</v>
          </cell>
          <cell r="J963">
            <v>30109.4704408</v>
          </cell>
          <cell r="P963">
            <v>5</v>
          </cell>
          <cell r="Q963">
            <v>1</v>
          </cell>
          <cell r="R963">
            <v>1</v>
          </cell>
          <cell r="V963">
            <v>1</v>
          </cell>
          <cell r="W963">
            <v>1</v>
          </cell>
          <cell r="Y963">
            <v>1</v>
          </cell>
          <cell r="Z963">
            <v>364</v>
          </cell>
          <cell r="AA963">
            <v>1</v>
          </cell>
        </row>
        <row r="964">
          <cell r="I964">
            <v>1253</v>
          </cell>
          <cell r="J964">
            <v>29467.611839500001</v>
          </cell>
          <cell r="P964">
            <v>1</v>
          </cell>
          <cell r="Q964">
            <v>1</v>
          </cell>
          <cell r="R964">
            <v>1</v>
          </cell>
          <cell r="V964">
            <v>1</v>
          </cell>
          <cell r="W964">
            <v>5</v>
          </cell>
          <cell r="Y964">
            <v>5</v>
          </cell>
          <cell r="Z964">
            <v>156</v>
          </cell>
          <cell r="AA964">
            <v>1</v>
          </cell>
        </row>
        <row r="965">
          <cell r="I965">
            <v>1254</v>
          </cell>
          <cell r="J965">
            <v>30681.4805308</v>
          </cell>
          <cell r="P965">
            <v>3</v>
          </cell>
          <cell r="Q965">
            <v>1</v>
          </cell>
          <cell r="R965">
            <v>1</v>
          </cell>
          <cell r="V965">
            <v>1</v>
          </cell>
          <cell r="W965">
            <v>5</v>
          </cell>
          <cell r="Y965">
            <v>5</v>
          </cell>
          <cell r="Z965">
            <v>364</v>
          </cell>
          <cell r="AA965">
            <v>1</v>
          </cell>
        </row>
        <row r="966">
          <cell r="I966">
            <v>1257</v>
          </cell>
          <cell r="J966">
            <v>20160.602697800001</v>
          </cell>
          <cell r="P966">
            <v>10</v>
          </cell>
          <cell r="Q966">
            <v>1</v>
          </cell>
          <cell r="R966">
            <v>1</v>
          </cell>
          <cell r="V966">
            <v>1</v>
          </cell>
          <cell r="W966">
            <v>5</v>
          </cell>
          <cell r="Y966">
            <v>1</v>
          </cell>
          <cell r="Z966">
            <v>650</v>
          </cell>
          <cell r="AA966">
            <v>1</v>
          </cell>
        </row>
        <row r="967">
          <cell r="I967">
            <v>1258</v>
          </cell>
          <cell r="J967">
            <v>16338.9184769</v>
          </cell>
          <cell r="P967">
            <v>1</v>
          </cell>
          <cell r="Q967">
            <v>1</v>
          </cell>
          <cell r="R967">
            <v>1</v>
          </cell>
          <cell r="V967">
            <v>1</v>
          </cell>
          <cell r="W967">
            <v>5</v>
          </cell>
          <cell r="Y967">
            <v>1</v>
          </cell>
          <cell r="Z967">
            <v>156</v>
          </cell>
          <cell r="AA967">
            <v>1</v>
          </cell>
        </row>
        <row r="968">
          <cell r="I968">
            <v>1259</v>
          </cell>
          <cell r="J968">
            <v>23881.2920089</v>
          </cell>
          <cell r="P968">
            <v>3</v>
          </cell>
          <cell r="Q968">
            <v>1</v>
          </cell>
          <cell r="R968">
            <v>1</v>
          </cell>
          <cell r="V968">
            <v>1</v>
          </cell>
          <cell r="W968">
            <v>5</v>
          </cell>
          <cell r="Y968">
            <v>1</v>
          </cell>
          <cell r="Z968">
            <v>650</v>
          </cell>
          <cell r="AA968">
            <v>0.75</v>
          </cell>
        </row>
        <row r="969">
          <cell r="I969">
            <v>1260</v>
          </cell>
          <cell r="J969">
            <v>30307.033536800001</v>
          </cell>
          <cell r="P969">
            <v>4</v>
          </cell>
          <cell r="Q969">
            <v>1</v>
          </cell>
          <cell r="R969">
            <v>1</v>
          </cell>
          <cell r="V969">
            <v>1</v>
          </cell>
          <cell r="W969">
            <v>5</v>
          </cell>
          <cell r="Y969">
            <v>1</v>
          </cell>
          <cell r="Z969">
            <v>364</v>
          </cell>
          <cell r="AA969">
            <v>1</v>
          </cell>
        </row>
        <row r="970">
          <cell r="I970">
            <v>1262</v>
          </cell>
          <cell r="J970">
            <v>33310.826848199998</v>
          </cell>
          <cell r="P970">
            <v>9</v>
          </cell>
          <cell r="Q970">
            <v>1</v>
          </cell>
          <cell r="R970">
            <v>1</v>
          </cell>
          <cell r="V970">
            <v>1</v>
          </cell>
          <cell r="W970">
            <v>5</v>
          </cell>
          <cell r="Y970">
            <v>5</v>
          </cell>
          <cell r="Z970">
            <v>1014</v>
          </cell>
          <cell r="AA970">
            <v>1</v>
          </cell>
        </row>
        <row r="971">
          <cell r="I971">
            <v>1263</v>
          </cell>
          <cell r="J971">
            <v>4083.6731289999998</v>
          </cell>
          <cell r="P971">
            <v>8</v>
          </cell>
          <cell r="Q971">
            <v>1</v>
          </cell>
          <cell r="R971">
            <v>1</v>
          </cell>
          <cell r="V971">
            <v>1</v>
          </cell>
          <cell r="W971">
            <v>1</v>
          </cell>
          <cell r="Y971">
            <v>1</v>
          </cell>
          <cell r="Z971">
            <v>156</v>
          </cell>
          <cell r="AA971">
            <v>1</v>
          </cell>
        </row>
        <row r="972">
          <cell r="I972">
            <v>1264</v>
          </cell>
          <cell r="J972">
            <v>24902.138019099999</v>
          </cell>
          <cell r="P972">
            <v>8</v>
          </cell>
          <cell r="Q972">
            <v>1</v>
          </cell>
          <cell r="R972">
            <v>1</v>
          </cell>
          <cell r="V972">
            <v>1</v>
          </cell>
          <cell r="W972">
            <v>1</v>
          </cell>
          <cell r="Y972">
            <v>1</v>
          </cell>
          <cell r="Z972">
            <v>364</v>
          </cell>
          <cell r="AA972">
            <v>1</v>
          </cell>
        </row>
        <row r="973">
          <cell r="I973">
            <v>1265</v>
          </cell>
          <cell r="J973">
            <v>25840.237803700002</v>
          </cell>
          <cell r="P973">
            <v>8</v>
          </cell>
          <cell r="Q973">
            <v>1</v>
          </cell>
          <cell r="R973">
            <v>1</v>
          </cell>
          <cell r="V973">
            <v>1</v>
          </cell>
          <cell r="W973">
            <v>5</v>
          </cell>
          <cell r="Y973">
            <v>5</v>
          </cell>
          <cell r="Z973">
            <v>156</v>
          </cell>
          <cell r="AA973">
            <v>1</v>
          </cell>
        </row>
        <row r="974">
          <cell r="I974">
            <v>1268</v>
          </cell>
          <cell r="J974">
            <v>5675.9686502000004</v>
          </cell>
          <cell r="P974">
            <v>2</v>
          </cell>
          <cell r="Q974">
            <v>1</v>
          </cell>
          <cell r="R974">
            <v>1</v>
          </cell>
          <cell r="V974">
            <v>0</v>
          </cell>
          <cell r="W974">
            <v>99</v>
          </cell>
          <cell r="Y974">
            <v>1</v>
          </cell>
          <cell r="Z974">
            <v>364</v>
          </cell>
          <cell r="AA974">
            <v>0</v>
          </cell>
        </row>
        <row r="975">
          <cell r="I975">
            <v>1269</v>
          </cell>
          <cell r="J975">
            <v>20598.687348799998</v>
          </cell>
          <cell r="P975">
            <v>13</v>
          </cell>
          <cell r="Q975">
            <v>1</v>
          </cell>
          <cell r="R975">
            <v>1</v>
          </cell>
          <cell r="V975">
            <v>1</v>
          </cell>
          <cell r="W975">
            <v>5</v>
          </cell>
          <cell r="Y975">
            <v>1</v>
          </cell>
          <cell r="Z975">
            <v>364</v>
          </cell>
          <cell r="AA975">
            <v>1</v>
          </cell>
        </row>
        <row r="976">
          <cell r="I976">
            <v>1272</v>
          </cell>
          <cell r="J976">
            <v>34147.721612900001</v>
          </cell>
          <cell r="P976">
            <v>8</v>
          </cell>
          <cell r="Q976">
            <v>1</v>
          </cell>
          <cell r="R976">
            <v>1</v>
          </cell>
          <cell r="V976">
            <v>1</v>
          </cell>
          <cell r="W976">
            <v>1</v>
          </cell>
          <cell r="Y976">
            <v>1</v>
          </cell>
          <cell r="Z976">
            <v>156</v>
          </cell>
          <cell r="AA976">
            <v>1</v>
          </cell>
        </row>
        <row r="977">
          <cell r="I977">
            <v>1273</v>
          </cell>
          <cell r="J977">
            <v>42964.106192500003</v>
          </cell>
          <cell r="P977">
            <v>5</v>
          </cell>
          <cell r="Q977">
            <v>1</v>
          </cell>
          <cell r="R977">
            <v>1</v>
          </cell>
          <cell r="V977">
            <v>1</v>
          </cell>
          <cell r="W977">
            <v>5</v>
          </cell>
          <cell r="Y977">
            <v>5</v>
          </cell>
          <cell r="Z977">
            <v>364</v>
          </cell>
          <cell r="AA977">
            <v>1</v>
          </cell>
        </row>
        <row r="978">
          <cell r="I978">
            <v>1274</v>
          </cell>
          <cell r="J978">
            <v>52058.456081800003</v>
          </cell>
          <cell r="P978">
            <v>11</v>
          </cell>
          <cell r="Q978">
            <v>1</v>
          </cell>
          <cell r="R978">
            <v>1</v>
          </cell>
          <cell r="V978">
            <v>1</v>
          </cell>
          <cell r="W978">
            <v>5</v>
          </cell>
          <cell r="Y978">
            <v>5</v>
          </cell>
          <cell r="Z978">
            <v>156</v>
          </cell>
          <cell r="AA978">
            <v>1</v>
          </cell>
        </row>
        <row r="979">
          <cell r="I979">
            <v>1275</v>
          </cell>
          <cell r="J979">
            <v>21978.583467799999</v>
          </cell>
          <cell r="P979">
            <v>10</v>
          </cell>
          <cell r="Q979">
            <v>1</v>
          </cell>
          <cell r="R979">
            <v>1</v>
          </cell>
          <cell r="V979">
            <v>1</v>
          </cell>
          <cell r="W979">
            <v>1</v>
          </cell>
          <cell r="Y979">
            <v>1</v>
          </cell>
          <cell r="Z979">
            <v>364</v>
          </cell>
          <cell r="AA979">
            <v>0.75</v>
          </cell>
        </row>
        <row r="980">
          <cell r="I980">
            <v>1277</v>
          </cell>
          <cell r="J980">
            <v>36589.094794500001</v>
          </cell>
          <cell r="P980">
            <v>6</v>
          </cell>
          <cell r="Q980">
            <v>1</v>
          </cell>
          <cell r="R980">
            <v>1</v>
          </cell>
          <cell r="V980">
            <v>1</v>
          </cell>
          <cell r="W980">
            <v>5</v>
          </cell>
          <cell r="Y980">
            <v>1</v>
          </cell>
          <cell r="Z980">
            <v>364</v>
          </cell>
          <cell r="AA980">
            <v>1</v>
          </cell>
        </row>
        <row r="981">
          <cell r="I981">
            <v>1278</v>
          </cell>
          <cell r="J981">
            <v>30598.5415178</v>
          </cell>
          <cell r="P981">
            <v>10</v>
          </cell>
          <cell r="Q981">
            <v>1</v>
          </cell>
          <cell r="R981">
            <v>1</v>
          </cell>
          <cell r="V981">
            <v>1</v>
          </cell>
          <cell r="W981">
            <v>1</v>
          </cell>
          <cell r="Y981">
            <v>1</v>
          </cell>
          <cell r="Z981">
            <v>156</v>
          </cell>
          <cell r="AA981">
            <v>1</v>
          </cell>
        </row>
        <row r="982">
          <cell r="I982">
            <v>1281</v>
          </cell>
          <cell r="J982">
            <v>3708.8422354999998</v>
          </cell>
          <cell r="P982">
            <v>3</v>
          </cell>
          <cell r="Q982">
            <v>1</v>
          </cell>
          <cell r="R982">
            <v>1</v>
          </cell>
          <cell r="V982">
            <v>1</v>
          </cell>
          <cell r="W982">
            <v>5</v>
          </cell>
          <cell r="Y982">
            <v>3</v>
          </cell>
          <cell r="Z982">
            <v>364</v>
          </cell>
          <cell r="AA982">
            <v>0.75</v>
          </cell>
        </row>
        <row r="983">
          <cell r="I983">
            <v>1282</v>
          </cell>
          <cell r="J983">
            <v>13303.094469</v>
          </cell>
          <cell r="P983">
            <v>1</v>
          </cell>
          <cell r="Q983">
            <v>1</v>
          </cell>
          <cell r="R983">
            <v>1</v>
          </cell>
          <cell r="V983">
            <v>1</v>
          </cell>
          <cell r="W983">
            <v>5</v>
          </cell>
          <cell r="Y983">
            <v>3</v>
          </cell>
          <cell r="Z983">
            <v>364</v>
          </cell>
          <cell r="AA983">
            <v>1</v>
          </cell>
        </row>
        <row r="984">
          <cell r="I984">
            <v>1283</v>
          </cell>
          <cell r="J984">
            <v>20807.817055</v>
          </cell>
          <cell r="P984">
            <v>7</v>
          </cell>
          <cell r="Q984">
            <v>1</v>
          </cell>
          <cell r="R984">
            <v>1</v>
          </cell>
          <cell r="V984">
            <v>0</v>
          </cell>
          <cell r="W984">
            <v>99</v>
          </cell>
          <cell r="Y984">
            <v>2</v>
          </cell>
          <cell r="Z984">
            <v>364</v>
          </cell>
          <cell r="AA984">
            <v>0</v>
          </cell>
        </row>
        <row r="985">
          <cell r="I985">
            <v>1284</v>
          </cell>
          <cell r="J985">
            <v>32170.5598833</v>
          </cell>
          <cell r="P985">
            <v>1</v>
          </cell>
          <cell r="Q985">
            <v>1</v>
          </cell>
          <cell r="R985">
            <v>1</v>
          </cell>
          <cell r="V985">
            <v>1</v>
          </cell>
          <cell r="W985">
            <v>1</v>
          </cell>
          <cell r="Y985">
            <v>1</v>
          </cell>
          <cell r="Z985">
            <v>31.2</v>
          </cell>
          <cell r="AA985">
            <v>0.25</v>
          </cell>
        </row>
        <row r="986">
          <cell r="I986">
            <v>1285</v>
          </cell>
          <cell r="J986">
            <v>44368.4987177</v>
          </cell>
          <cell r="P986">
            <v>7</v>
          </cell>
          <cell r="Q986">
            <v>1</v>
          </cell>
          <cell r="R986">
            <v>1</v>
          </cell>
          <cell r="V986">
            <v>1</v>
          </cell>
          <cell r="W986">
            <v>1</v>
          </cell>
          <cell r="Y986">
            <v>1</v>
          </cell>
          <cell r="Z986">
            <v>364</v>
          </cell>
          <cell r="AA986">
            <v>0.75</v>
          </cell>
        </row>
        <row r="987">
          <cell r="I987">
            <v>1286</v>
          </cell>
          <cell r="J987">
            <v>11683.4756937</v>
          </cell>
          <cell r="P987">
            <v>5</v>
          </cell>
          <cell r="Q987">
            <v>1</v>
          </cell>
          <cell r="R987">
            <v>1</v>
          </cell>
          <cell r="V987">
            <v>1</v>
          </cell>
          <cell r="W987">
            <v>5</v>
          </cell>
          <cell r="Y987">
            <v>2</v>
          </cell>
          <cell r="Z987">
            <v>156</v>
          </cell>
          <cell r="AA987">
            <v>1</v>
          </cell>
        </row>
        <row r="988">
          <cell r="I988">
            <v>1287</v>
          </cell>
          <cell r="J988">
            <v>22742.4361599</v>
          </cell>
          <cell r="P988">
            <v>7</v>
          </cell>
          <cell r="Q988">
            <v>1</v>
          </cell>
          <cell r="R988">
            <v>1</v>
          </cell>
          <cell r="V988">
            <v>1</v>
          </cell>
          <cell r="W988">
            <v>5</v>
          </cell>
          <cell r="Y988">
            <v>5</v>
          </cell>
          <cell r="Z988">
            <v>364</v>
          </cell>
          <cell r="AA988">
            <v>1</v>
          </cell>
        </row>
        <row r="989">
          <cell r="I989">
            <v>1288</v>
          </cell>
          <cell r="J989">
            <v>29763.070140100001</v>
          </cell>
          <cell r="P989">
            <v>6</v>
          </cell>
          <cell r="Q989">
            <v>1</v>
          </cell>
          <cell r="R989">
            <v>1</v>
          </cell>
          <cell r="V989">
            <v>1</v>
          </cell>
          <cell r="W989">
            <v>5</v>
          </cell>
          <cell r="Y989">
            <v>5</v>
          </cell>
          <cell r="Z989">
            <v>364</v>
          </cell>
          <cell r="AA989">
            <v>1</v>
          </cell>
        </row>
        <row r="990">
          <cell r="I990">
            <v>1289</v>
          </cell>
          <cell r="J990">
            <v>25504.182838000001</v>
          </cell>
          <cell r="P990">
            <v>3</v>
          </cell>
          <cell r="Q990">
            <v>1</v>
          </cell>
          <cell r="R990">
            <v>1</v>
          </cell>
          <cell r="V990">
            <v>1</v>
          </cell>
          <cell r="W990">
            <v>5</v>
          </cell>
          <cell r="Y990">
            <v>5</v>
          </cell>
          <cell r="Z990">
            <v>156</v>
          </cell>
          <cell r="AA990">
            <v>1</v>
          </cell>
        </row>
        <row r="991">
          <cell r="I991">
            <v>1290</v>
          </cell>
          <cell r="J991">
            <v>30484.816158500002</v>
          </cell>
          <cell r="P991">
            <v>10</v>
          </cell>
          <cell r="Q991">
            <v>1</v>
          </cell>
          <cell r="R991">
            <v>1</v>
          </cell>
          <cell r="V991">
            <v>1</v>
          </cell>
          <cell r="W991">
            <v>5</v>
          </cell>
          <cell r="Y991">
            <v>5</v>
          </cell>
          <cell r="Z991">
            <v>650</v>
          </cell>
          <cell r="AA991">
            <v>1</v>
          </cell>
        </row>
        <row r="992">
          <cell r="I992">
            <v>1291</v>
          </cell>
          <cell r="J992">
            <v>24411.019366500001</v>
          </cell>
          <cell r="P992">
            <v>4</v>
          </cell>
          <cell r="Q992">
            <v>1</v>
          </cell>
          <cell r="R992">
            <v>1</v>
          </cell>
          <cell r="V992">
            <v>1</v>
          </cell>
          <cell r="W992">
            <v>5</v>
          </cell>
          <cell r="Y992">
            <v>3</v>
          </cell>
          <cell r="Z992">
            <v>364</v>
          </cell>
          <cell r="AA992">
            <v>1</v>
          </cell>
        </row>
        <row r="993">
          <cell r="I993">
            <v>1292</v>
          </cell>
          <cell r="J993">
            <v>13438.948675899999</v>
          </cell>
          <cell r="P993">
            <v>9</v>
          </cell>
          <cell r="Q993">
            <v>1</v>
          </cell>
          <cell r="R993">
            <v>1</v>
          </cell>
          <cell r="V993">
            <v>1</v>
          </cell>
          <cell r="W993">
            <v>5</v>
          </cell>
          <cell r="Y993">
            <v>5</v>
          </cell>
          <cell r="Z993">
            <v>156</v>
          </cell>
          <cell r="AA993">
            <v>0.75</v>
          </cell>
        </row>
        <row r="994">
          <cell r="I994">
            <v>1293</v>
          </cell>
          <cell r="J994">
            <v>21147.977546499998</v>
          </cell>
          <cell r="P994">
            <v>2</v>
          </cell>
          <cell r="Q994">
            <v>1</v>
          </cell>
          <cell r="R994">
            <v>1</v>
          </cell>
          <cell r="V994">
            <v>1</v>
          </cell>
          <cell r="W994">
            <v>5</v>
          </cell>
          <cell r="Y994">
            <v>3</v>
          </cell>
          <cell r="Z994">
            <v>31.2</v>
          </cell>
          <cell r="AA994">
            <v>1</v>
          </cell>
        </row>
        <row r="995">
          <cell r="I995">
            <v>1294</v>
          </cell>
          <cell r="J995">
            <v>24273.850862300002</v>
          </cell>
          <cell r="P995">
            <v>3</v>
          </cell>
          <cell r="Q995">
            <v>1</v>
          </cell>
          <cell r="R995">
            <v>1</v>
          </cell>
          <cell r="V995">
            <v>1</v>
          </cell>
          <cell r="W995">
            <v>1</v>
          </cell>
          <cell r="Y995">
            <v>1</v>
          </cell>
          <cell r="Z995">
            <v>364</v>
          </cell>
          <cell r="AA995">
            <v>1</v>
          </cell>
        </row>
        <row r="996">
          <cell r="I996">
            <v>1295</v>
          </cell>
          <cell r="J996">
            <v>21319.199895400001</v>
          </cell>
          <cell r="P996">
            <v>1</v>
          </cell>
          <cell r="Q996">
            <v>1</v>
          </cell>
          <cell r="R996">
            <v>1</v>
          </cell>
          <cell r="V996">
            <v>1</v>
          </cell>
          <cell r="W996">
            <v>5</v>
          </cell>
          <cell r="Y996">
            <v>3</v>
          </cell>
          <cell r="Z996">
            <v>31.2</v>
          </cell>
          <cell r="AA996">
            <v>1</v>
          </cell>
        </row>
        <row r="997">
          <cell r="I997">
            <v>1296</v>
          </cell>
          <cell r="J997">
            <v>37510.9910122</v>
          </cell>
          <cell r="P997">
            <v>4</v>
          </cell>
          <cell r="Q997">
            <v>1</v>
          </cell>
          <cell r="R997">
            <v>1</v>
          </cell>
          <cell r="V997">
            <v>1</v>
          </cell>
          <cell r="W997">
            <v>1</v>
          </cell>
          <cell r="Y997">
            <v>1</v>
          </cell>
          <cell r="Z997">
            <v>364</v>
          </cell>
          <cell r="AA997">
            <v>1</v>
          </cell>
        </row>
        <row r="998">
          <cell r="I998">
            <v>1297</v>
          </cell>
          <cell r="J998">
            <v>24493.111174599999</v>
          </cell>
          <cell r="P998">
            <v>4</v>
          </cell>
          <cell r="Q998">
            <v>1</v>
          </cell>
          <cell r="R998">
            <v>1</v>
          </cell>
          <cell r="V998">
            <v>1</v>
          </cell>
          <cell r="W998">
            <v>1</v>
          </cell>
          <cell r="Y998">
            <v>1</v>
          </cell>
          <cell r="Z998">
            <v>156</v>
          </cell>
          <cell r="AA998">
            <v>1</v>
          </cell>
        </row>
        <row r="999">
          <cell r="I999">
            <v>1298</v>
          </cell>
          <cell r="J999">
            <v>24261.8102616</v>
          </cell>
          <cell r="P999">
            <v>4</v>
          </cell>
          <cell r="Q999">
            <v>1</v>
          </cell>
          <cell r="R999">
            <v>1</v>
          </cell>
          <cell r="V999">
            <v>1</v>
          </cell>
          <cell r="W999">
            <v>5</v>
          </cell>
          <cell r="Y999">
            <v>5</v>
          </cell>
          <cell r="Z999">
            <v>364</v>
          </cell>
          <cell r="AA999">
            <v>1</v>
          </cell>
        </row>
        <row r="1000">
          <cell r="I1000">
            <v>1299</v>
          </cell>
          <cell r="J1000">
            <v>30280.660022100001</v>
          </cell>
          <cell r="P1000">
            <v>3</v>
          </cell>
          <cell r="Q1000">
            <v>1</v>
          </cell>
          <cell r="R1000">
            <v>1</v>
          </cell>
          <cell r="V1000">
            <v>1</v>
          </cell>
          <cell r="W1000">
            <v>1</v>
          </cell>
          <cell r="Y1000">
            <v>5</v>
          </cell>
          <cell r="Z1000">
            <v>364</v>
          </cell>
          <cell r="AA1000">
            <v>0.75</v>
          </cell>
        </row>
        <row r="1001">
          <cell r="I1001">
            <v>1300</v>
          </cell>
          <cell r="J1001">
            <v>4997.0665417</v>
          </cell>
          <cell r="P1001">
            <v>5</v>
          </cell>
          <cell r="Q1001">
            <v>1</v>
          </cell>
          <cell r="R1001">
            <v>1</v>
          </cell>
          <cell r="V1001">
            <v>1</v>
          </cell>
          <cell r="W1001">
            <v>5</v>
          </cell>
          <cell r="Y1001">
            <v>5</v>
          </cell>
          <cell r="Z1001">
            <v>1014</v>
          </cell>
          <cell r="AA1001">
            <v>1</v>
          </cell>
        </row>
        <row r="1002">
          <cell r="I1002">
            <v>1301</v>
          </cell>
          <cell r="J1002">
            <v>13124.303258600001</v>
          </cell>
          <cell r="P1002">
            <v>10</v>
          </cell>
          <cell r="Q1002">
            <v>1</v>
          </cell>
          <cell r="R1002">
            <v>1</v>
          </cell>
          <cell r="V1002">
            <v>1</v>
          </cell>
          <cell r="W1002">
            <v>5</v>
          </cell>
          <cell r="Y1002">
            <v>1</v>
          </cell>
          <cell r="Z1002">
            <v>156</v>
          </cell>
          <cell r="AA1002">
            <v>1</v>
          </cell>
        </row>
        <row r="1003">
          <cell r="I1003">
            <v>1302</v>
          </cell>
          <cell r="J1003">
            <v>20807.817055</v>
          </cell>
          <cell r="P1003">
            <v>7</v>
          </cell>
          <cell r="Q1003">
            <v>1</v>
          </cell>
          <cell r="R1003">
            <v>1</v>
          </cell>
          <cell r="V1003">
            <v>0</v>
          </cell>
          <cell r="W1003">
            <v>99</v>
          </cell>
          <cell r="Y1003">
            <v>5</v>
          </cell>
          <cell r="Z1003">
            <v>156</v>
          </cell>
          <cell r="AA1003">
            <v>0</v>
          </cell>
        </row>
        <row r="1004">
          <cell r="I1004">
            <v>1303</v>
          </cell>
          <cell r="J1004">
            <v>14222.172516099999</v>
          </cell>
          <cell r="P1004">
            <v>1</v>
          </cell>
          <cell r="Q1004">
            <v>1</v>
          </cell>
          <cell r="R1004">
            <v>1</v>
          </cell>
          <cell r="V1004">
            <v>1</v>
          </cell>
          <cell r="W1004">
            <v>5</v>
          </cell>
          <cell r="Y1004">
            <v>1</v>
          </cell>
          <cell r="Z1004">
            <v>650</v>
          </cell>
          <cell r="AA1004">
            <v>1</v>
          </cell>
        </row>
        <row r="1005">
          <cell r="I1005">
            <v>1305</v>
          </cell>
          <cell r="J1005">
            <v>21251.141000399999</v>
          </cell>
          <cell r="P1005">
            <v>8</v>
          </cell>
          <cell r="Q1005">
            <v>1</v>
          </cell>
          <cell r="R1005">
            <v>1</v>
          </cell>
          <cell r="V1005">
            <v>1</v>
          </cell>
          <cell r="W1005">
            <v>5</v>
          </cell>
          <cell r="Y1005">
            <v>5</v>
          </cell>
          <cell r="Z1005">
            <v>364</v>
          </cell>
          <cell r="AA1005">
            <v>0.25</v>
          </cell>
        </row>
        <row r="1006">
          <cell r="I1006">
            <v>1306</v>
          </cell>
          <cell r="J1006">
            <v>52058.456081800003</v>
          </cell>
          <cell r="P1006">
            <v>2</v>
          </cell>
          <cell r="Q1006">
            <v>1</v>
          </cell>
          <cell r="R1006">
            <v>1</v>
          </cell>
          <cell r="V1006">
            <v>1</v>
          </cell>
          <cell r="W1006">
            <v>5</v>
          </cell>
          <cell r="Y1006">
            <v>5</v>
          </cell>
          <cell r="Z1006">
            <v>31.2</v>
          </cell>
          <cell r="AA1006">
            <v>1</v>
          </cell>
        </row>
        <row r="1007">
          <cell r="I1007">
            <v>1307</v>
          </cell>
          <cell r="J1007">
            <v>19922.766685800001</v>
          </cell>
          <cell r="P1007">
            <v>5</v>
          </cell>
          <cell r="Q1007">
            <v>1</v>
          </cell>
          <cell r="R1007">
            <v>1</v>
          </cell>
          <cell r="V1007">
            <v>1</v>
          </cell>
          <cell r="W1007">
            <v>5</v>
          </cell>
          <cell r="Y1007">
            <v>5</v>
          </cell>
          <cell r="Z1007">
            <v>364</v>
          </cell>
          <cell r="AA1007">
            <v>1</v>
          </cell>
        </row>
        <row r="1008">
          <cell r="I1008">
            <v>1308</v>
          </cell>
          <cell r="J1008">
            <v>6656.4319882</v>
          </cell>
          <cell r="P1008">
            <v>2</v>
          </cell>
          <cell r="Q1008">
            <v>1</v>
          </cell>
          <cell r="R1008">
            <v>1</v>
          </cell>
          <cell r="V1008">
            <v>1</v>
          </cell>
          <cell r="W1008">
            <v>1</v>
          </cell>
          <cell r="Y1008">
            <v>1</v>
          </cell>
          <cell r="Z1008">
            <v>364</v>
          </cell>
          <cell r="AA1008">
            <v>1</v>
          </cell>
        </row>
        <row r="1009">
          <cell r="I1009">
            <v>1309</v>
          </cell>
          <cell r="J1009">
            <v>19093.404504499998</v>
          </cell>
          <cell r="P1009">
            <v>10</v>
          </cell>
          <cell r="Q1009">
            <v>1</v>
          </cell>
          <cell r="R1009">
            <v>1</v>
          </cell>
          <cell r="V1009">
            <v>1</v>
          </cell>
          <cell r="W1009">
            <v>5</v>
          </cell>
          <cell r="Y1009">
            <v>5</v>
          </cell>
          <cell r="Z1009">
            <v>364</v>
          </cell>
          <cell r="AA1009">
            <v>1</v>
          </cell>
        </row>
        <row r="1010">
          <cell r="I1010">
            <v>1310</v>
          </cell>
          <cell r="J1010">
            <v>39679.792619400003</v>
          </cell>
          <cell r="P1010">
            <v>11</v>
          </cell>
          <cell r="Q1010">
            <v>1</v>
          </cell>
          <cell r="R1010">
            <v>1</v>
          </cell>
          <cell r="V1010">
            <v>1</v>
          </cell>
          <cell r="W1010">
            <v>1</v>
          </cell>
          <cell r="Y1010">
            <v>1</v>
          </cell>
          <cell r="Z1010">
            <v>31.2</v>
          </cell>
          <cell r="AA1010">
            <v>0.25</v>
          </cell>
        </row>
        <row r="1011">
          <cell r="I1011">
            <v>1313</v>
          </cell>
          <cell r="J1011">
            <v>34572.066300400002</v>
          </cell>
          <cell r="P1011">
            <v>3</v>
          </cell>
          <cell r="Q1011">
            <v>1</v>
          </cell>
          <cell r="R1011">
            <v>1</v>
          </cell>
          <cell r="V1011">
            <v>1</v>
          </cell>
          <cell r="W1011">
            <v>5</v>
          </cell>
          <cell r="Y1011">
            <v>5</v>
          </cell>
          <cell r="Z1011">
            <v>364</v>
          </cell>
          <cell r="AA1011">
            <v>1</v>
          </cell>
        </row>
        <row r="1012">
          <cell r="I1012">
            <v>1314</v>
          </cell>
          <cell r="J1012">
            <v>23269.251043</v>
          </cell>
          <cell r="P1012">
            <v>8</v>
          </cell>
          <cell r="Q1012">
            <v>1</v>
          </cell>
          <cell r="R1012">
            <v>1</v>
          </cell>
          <cell r="V1012">
            <v>1</v>
          </cell>
          <cell r="W1012">
            <v>5</v>
          </cell>
          <cell r="Y1012">
            <v>1</v>
          </cell>
          <cell r="Z1012">
            <v>364</v>
          </cell>
          <cell r="AA1012">
            <v>1</v>
          </cell>
        </row>
        <row r="1013">
          <cell r="I1013">
            <v>1315</v>
          </cell>
          <cell r="J1013">
            <v>19926.083755200001</v>
          </cell>
          <cell r="P1013">
            <v>5</v>
          </cell>
          <cell r="Q1013">
            <v>1</v>
          </cell>
          <cell r="R1013">
            <v>1</v>
          </cell>
          <cell r="V1013">
            <v>1</v>
          </cell>
          <cell r="W1013">
            <v>5</v>
          </cell>
          <cell r="Y1013">
            <v>1</v>
          </cell>
          <cell r="Z1013">
            <v>364</v>
          </cell>
          <cell r="AA1013">
            <v>1</v>
          </cell>
        </row>
        <row r="1014">
          <cell r="I1014">
            <v>1317</v>
          </cell>
          <cell r="J1014">
            <v>20897.159307900001</v>
          </cell>
          <cell r="P1014">
            <v>5</v>
          </cell>
          <cell r="Q1014">
            <v>1</v>
          </cell>
          <cell r="R1014">
            <v>1</v>
          </cell>
          <cell r="V1014">
            <v>1</v>
          </cell>
          <cell r="W1014">
            <v>5</v>
          </cell>
          <cell r="Y1014">
            <v>5</v>
          </cell>
          <cell r="Z1014">
            <v>364</v>
          </cell>
          <cell r="AA1014">
            <v>1</v>
          </cell>
        </row>
        <row r="1015">
          <cell r="I1015">
            <v>1319</v>
          </cell>
          <cell r="J1015">
            <v>25513.794826099998</v>
          </cell>
          <cell r="P1015">
            <v>5</v>
          </cell>
          <cell r="Q1015">
            <v>1</v>
          </cell>
          <cell r="R1015">
            <v>1</v>
          </cell>
          <cell r="V1015">
            <v>1</v>
          </cell>
          <cell r="W1015">
            <v>5</v>
          </cell>
          <cell r="Y1015">
            <v>5</v>
          </cell>
          <cell r="Z1015">
            <v>650</v>
          </cell>
          <cell r="AA1015">
            <v>1</v>
          </cell>
        </row>
        <row r="1016">
          <cell r="I1016">
            <v>1320</v>
          </cell>
          <cell r="J1016">
            <v>28054.601121799999</v>
          </cell>
          <cell r="P1016">
            <v>1</v>
          </cell>
          <cell r="Q1016">
            <v>1</v>
          </cell>
          <cell r="R1016">
            <v>1</v>
          </cell>
          <cell r="V1016">
            <v>1</v>
          </cell>
          <cell r="W1016">
            <v>5</v>
          </cell>
          <cell r="Y1016">
            <v>1</v>
          </cell>
          <cell r="Z1016">
            <v>156</v>
          </cell>
          <cell r="AA1016">
            <v>0.25</v>
          </cell>
        </row>
        <row r="1017">
          <cell r="I1017">
            <v>1321</v>
          </cell>
          <cell r="J1017">
            <v>43889.417645699999</v>
          </cell>
          <cell r="P1017">
            <v>2</v>
          </cell>
          <cell r="Q1017">
            <v>1</v>
          </cell>
          <cell r="R1017">
            <v>1</v>
          </cell>
          <cell r="V1017">
            <v>1</v>
          </cell>
          <cell r="W1017">
            <v>1</v>
          </cell>
          <cell r="Y1017">
            <v>1</v>
          </cell>
          <cell r="Z1017">
            <v>364</v>
          </cell>
          <cell r="AA1017">
            <v>0.75</v>
          </cell>
        </row>
        <row r="1018">
          <cell r="I1018">
            <v>1322</v>
          </cell>
          <cell r="J1018">
            <v>23926.932629399998</v>
          </cell>
          <cell r="P1018">
            <v>1</v>
          </cell>
          <cell r="Q1018">
            <v>1</v>
          </cell>
          <cell r="R1018">
            <v>1</v>
          </cell>
          <cell r="V1018">
            <v>1</v>
          </cell>
          <cell r="W1018">
            <v>5</v>
          </cell>
          <cell r="Y1018">
            <v>5</v>
          </cell>
          <cell r="Z1018">
            <v>364</v>
          </cell>
          <cell r="AA1018">
            <v>0.25</v>
          </cell>
        </row>
        <row r="1019">
          <cell r="I1019">
            <v>1323</v>
          </cell>
          <cell r="J1019">
            <v>30628.713585599999</v>
          </cell>
          <cell r="P1019">
            <v>2</v>
          </cell>
          <cell r="Q1019">
            <v>1</v>
          </cell>
          <cell r="R1019">
            <v>1</v>
          </cell>
          <cell r="V1019">
            <v>1</v>
          </cell>
          <cell r="W1019">
            <v>1</v>
          </cell>
          <cell r="Y1019">
            <v>1</v>
          </cell>
          <cell r="Z1019">
            <v>156</v>
          </cell>
          <cell r="AA1019">
            <v>1</v>
          </cell>
        </row>
        <row r="1020">
          <cell r="I1020">
            <v>1325</v>
          </cell>
          <cell r="J1020">
            <v>30571.852247499999</v>
          </cell>
          <cell r="P1020">
            <v>4</v>
          </cell>
          <cell r="Q1020">
            <v>1</v>
          </cell>
          <cell r="R1020">
            <v>1</v>
          </cell>
          <cell r="V1020">
            <v>1</v>
          </cell>
          <cell r="W1020">
            <v>5</v>
          </cell>
          <cell r="Y1020">
            <v>1</v>
          </cell>
          <cell r="Z1020">
            <v>650</v>
          </cell>
          <cell r="AA1020">
            <v>1</v>
          </cell>
        </row>
        <row r="1021">
          <cell r="I1021">
            <v>1326</v>
          </cell>
          <cell r="J1021">
            <v>18408.495966900002</v>
          </cell>
          <cell r="P1021">
            <v>3</v>
          </cell>
          <cell r="Q1021">
            <v>1</v>
          </cell>
          <cell r="R1021">
            <v>1</v>
          </cell>
          <cell r="V1021">
            <v>1</v>
          </cell>
          <cell r="W1021">
            <v>5</v>
          </cell>
          <cell r="Y1021">
            <v>5</v>
          </cell>
          <cell r="Z1021">
            <v>156</v>
          </cell>
          <cell r="AA1021">
            <v>0.75</v>
          </cell>
        </row>
        <row r="1022">
          <cell r="I1022">
            <v>1327</v>
          </cell>
          <cell r="J1022">
            <v>26773.5155462</v>
          </cell>
          <cell r="P1022">
            <v>1</v>
          </cell>
          <cell r="Q1022">
            <v>1</v>
          </cell>
          <cell r="R1022">
            <v>1</v>
          </cell>
          <cell r="V1022">
            <v>1</v>
          </cell>
          <cell r="W1022">
            <v>5</v>
          </cell>
          <cell r="Y1022">
            <v>5</v>
          </cell>
          <cell r="Z1022">
            <v>156</v>
          </cell>
          <cell r="AA1022">
            <v>1</v>
          </cell>
        </row>
        <row r="1023">
          <cell r="I1023">
            <v>1328</v>
          </cell>
          <cell r="J1023">
            <v>3908.1861217999999</v>
          </cell>
          <cell r="P1023">
            <v>6</v>
          </cell>
          <cell r="Q1023">
            <v>1</v>
          </cell>
          <cell r="R1023">
            <v>1</v>
          </cell>
          <cell r="V1023">
            <v>1</v>
          </cell>
          <cell r="W1023">
            <v>5</v>
          </cell>
          <cell r="Y1023">
            <v>5</v>
          </cell>
          <cell r="Z1023">
            <v>364</v>
          </cell>
          <cell r="AA1023">
            <v>0.25</v>
          </cell>
        </row>
        <row r="1024">
          <cell r="I1024">
            <v>1329</v>
          </cell>
          <cell r="J1024">
            <v>27784.543633000001</v>
          </cell>
          <cell r="P1024">
            <v>6</v>
          </cell>
          <cell r="Q1024">
            <v>1</v>
          </cell>
          <cell r="R1024">
            <v>1</v>
          </cell>
          <cell r="V1024">
            <v>1</v>
          </cell>
          <cell r="W1024">
            <v>5</v>
          </cell>
          <cell r="Y1024">
            <v>1</v>
          </cell>
          <cell r="Z1024">
            <v>156</v>
          </cell>
          <cell r="AA1024">
            <v>1</v>
          </cell>
        </row>
        <row r="1025">
          <cell r="I1025">
            <v>1330</v>
          </cell>
          <cell r="J1025">
            <v>30293.0647728</v>
          </cell>
          <cell r="P1025">
            <v>4</v>
          </cell>
          <cell r="Q1025">
            <v>1</v>
          </cell>
          <cell r="R1025">
            <v>1</v>
          </cell>
          <cell r="V1025">
            <v>1</v>
          </cell>
          <cell r="W1025">
            <v>5</v>
          </cell>
          <cell r="Y1025">
            <v>5</v>
          </cell>
          <cell r="Z1025">
            <v>156</v>
          </cell>
          <cell r="AA1025">
            <v>0.75</v>
          </cell>
        </row>
        <row r="1026">
          <cell r="I1026">
            <v>1331</v>
          </cell>
          <cell r="J1026">
            <v>21506.0962765</v>
          </cell>
          <cell r="P1026">
            <v>9</v>
          </cell>
          <cell r="Q1026">
            <v>1</v>
          </cell>
          <cell r="R1026">
            <v>1</v>
          </cell>
          <cell r="V1026">
            <v>1</v>
          </cell>
          <cell r="W1026">
            <v>5</v>
          </cell>
          <cell r="Y1026">
            <v>1</v>
          </cell>
          <cell r="Z1026">
            <v>364</v>
          </cell>
          <cell r="AA1026">
            <v>1</v>
          </cell>
        </row>
        <row r="1027">
          <cell r="I1027">
            <v>1332</v>
          </cell>
          <cell r="J1027">
            <v>5019.3696634999997</v>
          </cell>
          <cell r="P1027">
            <v>1</v>
          </cell>
          <cell r="Q1027">
            <v>1</v>
          </cell>
          <cell r="R1027">
            <v>1</v>
          </cell>
          <cell r="V1027">
            <v>0</v>
          </cell>
          <cell r="W1027">
            <v>99</v>
          </cell>
          <cell r="Y1027">
            <v>1</v>
          </cell>
          <cell r="Z1027">
            <v>156</v>
          </cell>
          <cell r="AA1027">
            <v>0</v>
          </cell>
        </row>
        <row r="1028">
          <cell r="I1028">
            <v>1333</v>
          </cell>
          <cell r="J1028">
            <v>4437.0538379999998</v>
          </cell>
          <cell r="P1028">
            <v>5</v>
          </cell>
          <cell r="Q1028">
            <v>1</v>
          </cell>
          <cell r="R1028">
            <v>1</v>
          </cell>
          <cell r="V1028">
            <v>1</v>
          </cell>
          <cell r="W1028">
            <v>5</v>
          </cell>
          <cell r="Y1028">
            <v>2</v>
          </cell>
          <cell r="Z1028">
            <v>364</v>
          </cell>
          <cell r="AA1028">
            <v>1</v>
          </cell>
        </row>
        <row r="1029">
          <cell r="I1029">
            <v>1334</v>
          </cell>
          <cell r="J1029">
            <v>21655.5292453</v>
          </cell>
          <cell r="P1029">
            <v>5</v>
          </cell>
          <cell r="Q1029">
            <v>1</v>
          </cell>
          <cell r="R1029">
            <v>1</v>
          </cell>
          <cell r="V1029">
            <v>1</v>
          </cell>
          <cell r="W1029">
            <v>1</v>
          </cell>
          <cell r="Y1029">
            <v>2</v>
          </cell>
          <cell r="Z1029">
            <v>364</v>
          </cell>
          <cell r="AA1029">
            <v>1</v>
          </cell>
        </row>
        <row r="1030">
          <cell r="I1030">
            <v>1335</v>
          </cell>
          <cell r="J1030">
            <v>26064.009727600001</v>
          </cell>
          <cell r="P1030">
            <v>5</v>
          </cell>
          <cell r="Q1030">
            <v>1</v>
          </cell>
          <cell r="R1030">
            <v>1</v>
          </cell>
          <cell r="V1030">
            <v>1</v>
          </cell>
          <cell r="W1030">
            <v>5</v>
          </cell>
          <cell r="Y1030">
            <v>5</v>
          </cell>
          <cell r="Z1030">
            <v>364</v>
          </cell>
          <cell r="AA1030">
            <v>1</v>
          </cell>
        </row>
        <row r="1031">
          <cell r="I1031">
            <v>1336</v>
          </cell>
          <cell r="J1031">
            <v>27393.3877464</v>
          </cell>
          <cell r="P1031">
            <v>4</v>
          </cell>
          <cell r="Q1031">
            <v>1</v>
          </cell>
          <cell r="R1031">
            <v>1</v>
          </cell>
          <cell r="V1031">
            <v>1</v>
          </cell>
          <cell r="W1031">
            <v>5</v>
          </cell>
          <cell r="Y1031">
            <v>5</v>
          </cell>
          <cell r="Z1031">
            <v>364</v>
          </cell>
          <cell r="AA1031">
            <v>1</v>
          </cell>
        </row>
        <row r="1032">
          <cell r="I1032">
            <v>1337</v>
          </cell>
          <cell r="J1032">
            <v>26330.6011899</v>
          </cell>
          <cell r="P1032">
            <v>9</v>
          </cell>
          <cell r="Q1032">
            <v>1</v>
          </cell>
          <cell r="R1032">
            <v>1</v>
          </cell>
          <cell r="V1032">
            <v>1</v>
          </cell>
          <cell r="W1032">
            <v>5</v>
          </cell>
          <cell r="Y1032">
            <v>1</v>
          </cell>
          <cell r="Z1032">
            <v>1014</v>
          </cell>
          <cell r="AA1032">
            <v>0.75</v>
          </cell>
        </row>
        <row r="1033">
          <cell r="I1033">
            <v>1338</v>
          </cell>
          <cell r="J1033">
            <v>4537.2950152000003</v>
          </cell>
          <cell r="P1033">
            <v>7</v>
          </cell>
          <cell r="Q1033">
            <v>1</v>
          </cell>
          <cell r="R1033">
            <v>1</v>
          </cell>
          <cell r="V1033">
            <v>1</v>
          </cell>
          <cell r="W1033">
            <v>5</v>
          </cell>
          <cell r="Y1033">
            <v>5</v>
          </cell>
          <cell r="Z1033">
            <v>650</v>
          </cell>
          <cell r="AA1033">
            <v>1</v>
          </cell>
        </row>
        <row r="1034">
          <cell r="I1034">
            <v>1339</v>
          </cell>
          <cell r="J1034">
            <v>23508.990384500001</v>
          </cell>
          <cell r="P1034">
            <v>3</v>
          </cell>
          <cell r="Q1034">
            <v>1</v>
          </cell>
          <cell r="R1034">
            <v>1</v>
          </cell>
          <cell r="V1034">
            <v>0</v>
          </cell>
          <cell r="W1034">
            <v>99</v>
          </cell>
          <cell r="Y1034">
            <v>5</v>
          </cell>
          <cell r="Z1034">
            <v>156</v>
          </cell>
          <cell r="AA1034">
            <v>0</v>
          </cell>
        </row>
        <row r="1035">
          <cell r="I1035">
            <v>1340</v>
          </cell>
          <cell r="J1035">
            <v>28307.109681800001</v>
          </cell>
          <cell r="P1035">
            <v>8</v>
          </cell>
          <cell r="Q1035">
            <v>1</v>
          </cell>
          <cell r="R1035">
            <v>1</v>
          </cell>
          <cell r="V1035">
            <v>1</v>
          </cell>
          <cell r="W1035">
            <v>5</v>
          </cell>
          <cell r="Y1035">
            <v>5</v>
          </cell>
          <cell r="Z1035">
            <v>650</v>
          </cell>
          <cell r="AA1035">
            <v>1</v>
          </cell>
        </row>
        <row r="1036">
          <cell r="I1036">
            <v>1341</v>
          </cell>
          <cell r="J1036">
            <v>28781.905397499999</v>
          </cell>
          <cell r="P1036">
            <v>5</v>
          </cell>
          <cell r="Q1036">
            <v>1</v>
          </cell>
          <cell r="R1036">
            <v>1</v>
          </cell>
          <cell r="V1036">
            <v>1</v>
          </cell>
          <cell r="W1036">
            <v>5</v>
          </cell>
          <cell r="Y1036">
            <v>1</v>
          </cell>
          <cell r="Z1036">
            <v>156</v>
          </cell>
          <cell r="AA1036">
            <v>1</v>
          </cell>
        </row>
        <row r="1037">
          <cell r="I1037">
            <v>1342</v>
          </cell>
          <cell r="J1037">
            <v>25355.7065711</v>
          </cell>
          <cell r="P1037">
            <v>5</v>
          </cell>
          <cell r="Q1037">
            <v>1</v>
          </cell>
          <cell r="R1037">
            <v>1</v>
          </cell>
          <cell r="V1037">
            <v>1</v>
          </cell>
          <cell r="W1037">
            <v>5</v>
          </cell>
          <cell r="Y1037">
            <v>3</v>
          </cell>
          <cell r="Z1037">
            <v>156</v>
          </cell>
          <cell r="AA1037">
            <v>1</v>
          </cell>
        </row>
        <row r="1038">
          <cell r="I1038">
            <v>1344</v>
          </cell>
          <cell r="J1038">
            <v>4190.6125153000003</v>
          </cell>
          <cell r="P1038">
            <v>4</v>
          </cell>
          <cell r="Q1038">
            <v>1</v>
          </cell>
          <cell r="R1038">
            <v>1</v>
          </cell>
          <cell r="V1038">
            <v>1</v>
          </cell>
          <cell r="W1038">
            <v>5</v>
          </cell>
          <cell r="Y1038">
            <v>5</v>
          </cell>
          <cell r="Z1038">
            <v>156</v>
          </cell>
          <cell r="AA1038">
            <v>1</v>
          </cell>
        </row>
        <row r="1039">
          <cell r="I1039">
            <v>1346</v>
          </cell>
          <cell r="J1039">
            <v>27912.918707500001</v>
          </cell>
          <cell r="P1039">
            <v>4</v>
          </cell>
          <cell r="Q1039">
            <v>1</v>
          </cell>
          <cell r="R1039">
            <v>1</v>
          </cell>
          <cell r="V1039">
            <v>1</v>
          </cell>
          <cell r="W1039">
            <v>5</v>
          </cell>
          <cell r="Y1039">
            <v>5</v>
          </cell>
          <cell r="Z1039">
            <v>364</v>
          </cell>
          <cell r="AA1039">
            <v>1</v>
          </cell>
        </row>
        <row r="1040">
          <cell r="I1040">
            <v>1349</v>
          </cell>
          <cell r="J1040">
            <v>28107.329489799999</v>
          </cell>
          <cell r="P1040">
            <v>3</v>
          </cell>
          <cell r="Q1040">
            <v>1</v>
          </cell>
          <cell r="R1040">
            <v>1</v>
          </cell>
          <cell r="V1040">
            <v>1</v>
          </cell>
          <cell r="W1040">
            <v>1</v>
          </cell>
          <cell r="Y1040">
            <v>1</v>
          </cell>
          <cell r="Z1040">
            <v>364</v>
          </cell>
          <cell r="AA1040">
            <v>1</v>
          </cell>
        </row>
        <row r="1041">
          <cell r="I1041">
            <v>1350</v>
          </cell>
          <cell r="J1041">
            <v>24392.687196800001</v>
          </cell>
          <cell r="P1041">
            <v>9</v>
          </cell>
          <cell r="Q1041">
            <v>1</v>
          </cell>
          <cell r="R1041">
            <v>1</v>
          </cell>
          <cell r="V1041">
            <v>1</v>
          </cell>
          <cell r="W1041">
            <v>5</v>
          </cell>
          <cell r="Y1041">
            <v>5</v>
          </cell>
          <cell r="Z1041">
            <v>156</v>
          </cell>
          <cell r="AA1041">
            <v>1</v>
          </cell>
        </row>
        <row r="1042">
          <cell r="I1042">
            <v>1351</v>
          </cell>
          <cell r="J1042">
            <v>6877.4191037000001</v>
          </cell>
          <cell r="P1042">
            <v>1</v>
          </cell>
          <cell r="Q1042">
            <v>1</v>
          </cell>
          <cell r="R1042">
            <v>1</v>
          </cell>
          <cell r="V1042">
            <v>1</v>
          </cell>
          <cell r="W1042">
            <v>1</v>
          </cell>
          <cell r="Y1042">
            <v>1</v>
          </cell>
          <cell r="Z1042">
            <v>364</v>
          </cell>
          <cell r="AA1042">
            <v>1</v>
          </cell>
        </row>
        <row r="1043">
          <cell r="I1043">
            <v>1352</v>
          </cell>
          <cell r="J1043">
            <v>31305.561627899999</v>
          </cell>
          <cell r="P1043">
            <v>2</v>
          </cell>
          <cell r="Q1043">
            <v>1</v>
          </cell>
          <cell r="R1043">
            <v>1</v>
          </cell>
          <cell r="V1043">
            <v>1</v>
          </cell>
          <cell r="W1043">
            <v>5</v>
          </cell>
          <cell r="Y1043">
            <v>1</v>
          </cell>
          <cell r="Z1043">
            <v>650</v>
          </cell>
          <cell r="AA1043">
            <v>0.75</v>
          </cell>
        </row>
        <row r="1044">
          <cell r="I1044">
            <v>1353</v>
          </cell>
          <cell r="J1044">
            <v>19117.751035099998</v>
          </cell>
          <cell r="P1044">
            <v>5</v>
          </cell>
          <cell r="Q1044">
            <v>1</v>
          </cell>
          <cell r="R1044">
            <v>1</v>
          </cell>
          <cell r="V1044">
            <v>1</v>
          </cell>
          <cell r="W1044">
            <v>5</v>
          </cell>
          <cell r="Y1044">
            <v>1</v>
          </cell>
          <cell r="Z1044">
            <v>31.2</v>
          </cell>
          <cell r="AA1044">
            <v>0.25</v>
          </cell>
        </row>
        <row r="1045">
          <cell r="I1045">
            <v>1354</v>
          </cell>
          <cell r="J1045">
            <v>27168.8156924</v>
          </cell>
          <cell r="P1045">
            <v>5</v>
          </cell>
          <cell r="Q1045">
            <v>1</v>
          </cell>
          <cell r="R1045">
            <v>1</v>
          </cell>
          <cell r="V1045">
            <v>1</v>
          </cell>
          <cell r="W1045">
            <v>1</v>
          </cell>
          <cell r="Y1045">
            <v>1</v>
          </cell>
          <cell r="Z1045">
            <v>364</v>
          </cell>
          <cell r="AA1045">
            <v>0.25</v>
          </cell>
        </row>
        <row r="1046">
          <cell r="I1046">
            <v>1355</v>
          </cell>
          <cell r="J1046">
            <v>37701.842004899998</v>
          </cell>
          <cell r="P1046">
            <v>2</v>
          </cell>
          <cell r="Q1046">
            <v>1</v>
          </cell>
          <cell r="R1046">
            <v>1</v>
          </cell>
          <cell r="V1046">
            <v>1</v>
          </cell>
          <cell r="W1046">
            <v>5</v>
          </cell>
          <cell r="Y1046">
            <v>1</v>
          </cell>
          <cell r="Z1046">
            <v>156</v>
          </cell>
          <cell r="AA1046">
            <v>1</v>
          </cell>
        </row>
        <row r="1047">
          <cell r="I1047">
            <v>1358</v>
          </cell>
          <cell r="J1047">
            <v>36630.783188900001</v>
          </cell>
          <cell r="P1047">
            <v>4</v>
          </cell>
          <cell r="Q1047">
            <v>1</v>
          </cell>
          <cell r="R1047">
            <v>1</v>
          </cell>
          <cell r="V1047">
            <v>1</v>
          </cell>
          <cell r="W1047">
            <v>5</v>
          </cell>
          <cell r="Y1047">
            <v>1</v>
          </cell>
          <cell r="Z1047">
            <v>650</v>
          </cell>
          <cell r="AA1047">
            <v>1</v>
          </cell>
        </row>
        <row r="1048">
          <cell r="I1048">
            <v>1360</v>
          </cell>
          <cell r="J1048">
            <v>31433.2326613</v>
          </cell>
          <cell r="P1048">
            <v>10</v>
          </cell>
          <cell r="Q1048">
            <v>1</v>
          </cell>
          <cell r="R1048">
            <v>1</v>
          </cell>
          <cell r="V1048">
            <v>1</v>
          </cell>
          <cell r="W1048">
            <v>5</v>
          </cell>
          <cell r="Y1048">
            <v>5</v>
          </cell>
          <cell r="Z1048">
            <v>1014</v>
          </cell>
          <cell r="AA1048">
            <v>0.75</v>
          </cell>
        </row>
        <row r="1049">
          <cell r="I1049">
            <v>1361</v>
          </cell>
          <cell r="J1049">
            <v>22796.989204400001</v>
          </cell>
          <cell r="P1049">
            <v>5</v>
          </cell>
          <cell r="Q1049">
            <v>1</v>
          </cell>
          <cell r="R1049">
            <v>1</v>
          </cell>
          <cell r="V1049">
            <v>1</v>
          </cell>
          <cell r="W1049">
            <v>1</v>
          </cell>
          <cell r="Y1049">
            <v>1</v>
          </cell>
          <cell r="Z1049">
            <v>156</v>
          </cell>
          <cell r="AA1049">
            <v>0.75</v>
          </cell>
        </row>
        <row r="1050">
          <cell r="I1050">
            <v>1362</v>
          </cell>
          <cell r="J1050">
            <v>14381.723750200001</v>
          </cell>
          <cell r="P1050">
            <v>2</v>
          </cell>
          <cell r="Q1050">
            <v>1</v>
          </cell>
          <cell r="R1050">
            <v>1</v>
          </cell>
          <cell r="V1050">
            <v>1</v>
          </cell>
          <cell r="W1050">
            <v>5</v>
          </cell>
          <cell r="Y1050">
            <v>3</v>
          </cell>
          <cell r="Z1050">
            <v>650</v>
          </cell>
          <cell r="AA1050">
            <v>1</v>
          </cell>
        </row>
        <row r="1051">
          <cell r="I1051">
            <v>1363</v>
          </cell>
          <cell r="J1051">
            <v>20537.7278816</v>
          </cell>
          <cell r="P1051">
            <v>2</v>
          </cell>
          <cell r="Q1051">
            <v>1</v>
          </cell>
          <cell r="R1051">
            <v>1</v>
          </cell>
          <cell r="V1051">
            <v>1</v>
          </cell>
          <cell r="W1051">
            <v>1</v>
          </cell>
          <cell r="Y1051">
            <v>1</v>
          </cell>
          <cell r="Z1051">
            <v>650</v>
          </cell>
          <cell r="AA1051">
            <v>1</v>
          </cell>
        </row>
        <row r="1052">
          <cell r="I1052">
            <v>1364</v>
          </cell>
          <cell r="J1052">
            <v>29329.387293700001</v>
          </cell>
          <cell r="P1052">
            <v>5</v>
          </cell>
          <cell r="Q1052">
            <v>1</v>
          </cell>
          <cell r="R1052">
            <v>1</v>
          </cell>
          <cell r="V1052">
            <v>1</v>
          </cell>
          <cell r="W1052">
            <v>1</v>
          </cell>
          <cell r="Y1052">
            <v>1</v>
          </cell>
          <cell r="Z1052">
            <v>156</v>
          </cell>
          <cell r="AA1052">
            <v>0.75</v>
          </cell>
        </row>
        <row r="1053">
          <cell r="I1053">
            <v>1365</v>
          </cell>
          <cell r="J1053">
            <v>29678.9003519</v>
          </cell>
          <cell r="P1053">
            <v>7</v>
          </cell>
          <cell r="Q1053">
            <v>1</v>
          </cell>
          <cell r="R1053">
            <v>1</v>
          </cell>
          <cell r="V1053">
            <v>1</v>
          </cell>
          <cell r="W1053">
            <v>5</v>
          </cell>
          <cell r="Y1053">
            <v>1</v>
          </cell>
          <cell r="Z1053">
            <v>364</v>
          </cell>
          <cell r="AA1053">
            <v>1</v>
          </cell>
        </row>
        <row r="1054">
          <cell r="I1054">
            <v>1366</v>
          </cell>
          <cell r="J1054">
            <v>31305.561627899999</v>
          </cell>
          <cell r="P1054">
            <v>4</v>
          </cell>
          <cell r="Q1054">
            <v>1</v>
          </cell>
          <cell r="R1054">
            <v>1</v>
          </cell>
          <cell r="V1054">
            <v>1</v>
          </cell>
          <cell r="W1054">
            <v>1</v>
          </cell>
          <cell r="Y1054">
            <v>1</v>
          </cell>
          <cell r="Z1054">
            <v>156</v>
          </cell>
          <cell r="AA1054">
            <v>1</v>
          </cell>
        </row>
        <row r="1055">
          <cell r="I1055">
            <v>1367</v>
          </cell>
          <cell r="J1055">
            <v>24902.138019099999</v>
          </cell>
          <cell r="P1055">
            <v>1</v>
          </cell>
          <cell r="Q1055">
            <v>1</v>
          </cell>
          <cell r="R1055">
            <v>1</v>
          </cell>
          <cell r="V1055">
            <v>1</v>
          </cell>
          <cell r="W1055">
            <v>5</v>
          </cell>
          <cell r="Y1055">
            <v>5</v>
          </cell>
          <cell r="Z1055">
            <v>156</v>
          </cell>
          <cell r="AA1055">
            <v>1</v>
          </cell>
        </row>
        <row r="1056">
          <cell r="I1056">
            <v>1368</v>
          </cell>
          <cell r="J1056">
            <v>28333.537114800001</v>
          </cell>
          <cell r="P1056">
            <v>10</v>
          </cell>
          <cell r="Q1056">
            <v>1</v>
          </cell>
          <cell r="R1056">
            <v>1</v>
          </cell>
          <cell r="V1056">
            <v>1</v>
          </cell>
          <cell r="W1056">
            <v>5</v>
          </cell>
          <cell r="Y1056">
            <v>1</v>
          </cell>
          <cell r="Z1056">
            <v>156</v>
          </cell>
          <cell r="AA1056">
            <v>1</v>
          </cell>
        </row>
        <row r="1057">
          <cell r="I1057">
            <v>1370</v>
          </cell>
          <cell r="J1057">
            <v>24273.850862300002</v>
          </cell>
          <cell r="P1057">
            <v>3</v>
          </cell>
          <cell r="Q1057">
            <v>1</v>
          </cell>
          <cell r="R1057">
            <v>1</v>
          </cell>
          <cell r="V1057">
            <v>1</v>
          </cell>
          <cell r="W1057">
            <v>1</v>
          </cell>
          <cell r="Y1057">
            <v>1</v>
          </cell>
          <cell r="Z1057">
            <v>364</v>
          </cell>
          <cell r="AA1057">
            <v>1</v>
          </cell>
        </row>
        <row r="1058">
          <cell r="I1058">
            <v>1371</v>
          </cell>
          <cell r="J1058">
            <v>30983.232417499999</v>
          </cell>
          <cell r="P1058">
            <v>7</v>
          </cell>
          <cell r="Q1058">
            <v>1</v>
          </cell>
          <cell r="R1058">
            <v>1</v>
          </cell>
          <cell r="V1058">
            <v>1</v>
          </cell>
          <cell r="W1058">
            <v>5</v>
          </cell>
          <cell r="Y1058">
            <v>5</v>
          </cell>
          <cell r="Z1058">
            <v>364</v>
          </cell>
          <cell r="AA1058">
            <v>1</v>
          </cell>
        </row>
        <row r="1059">
          <cell r="I1059">
            <v>1373</v>
          </cell>
          <cell r="J1059">
            <v>33225.585948599997</v>
          </cell>
          <cell r="P1059">
            <v>5</v>
          </cell>
          <cell r="Q1059">
            <v>1</v>
          </cell>
          <cell r="R1059">
            <v>1</v>
          </cell>
          <cell r="V1059">
            <v>1</v>
          </cell>
          <cell r="W1059">
            <v>1</v>
          </cell>
          <cell r="Y1059">
            <v>1</v>
          </cell>
          <cell r="Z1059">
            <v>364</v>
          </cell>
          <cell r="AA1059">
            <v>0.75</v>
          </cell>
        </row>
        <row r="1060">
          <cell r="I1060">
            <v>1374</v>
          </cell>
          <cell r="J1060">
            <v>29248.476332400001</v>
          </cell>
          <cell r="P1060">
            <v>5</v>
          </cell>
          <cell r="Q1060">
            <v>1</v>
          </cell>
          <cell r="R1060">
            <v>1</v>
          </cell>
          <cell r="V1060">
            <v>1</v>
          </cell>
          <cell r="W1060">
            <v>5</v>
          </cell>
          <cell r="Y1060">
            <v>1</v>
          </cell>
          <cell r="Z1060">
            <v>364</v>
          </cell>
          <cell r="AA1060">
            <v>1</v>
          </cell>
        </row>
        <row r="1061">
          <cell r="I1061">
            <v>1376</v>
          </cell>
          <cell r="J1061">
            <v>26330.6011899</v>
          </cell>
          <cell r="P1061">
            <v>8</v>
          </cell>
          <cell r="Q1061">
            <v>1</v>
          </cell>
          <cell r="R1061">
            <v>1</v>
          </cell>
          <cell r="V1061">
            <v>1</v>
          </cell>
          <cell r="W1061">
            <v>5</v>
          </cell>
          <cell r="Y1061">
            <v>1</v>
          </cell>
          <cell r="Z1061">
            <v>1014</v>
          </cell>
          <cell r="AA1061">
            <v>0.75</v>
          </cell>
        </row>
        <row r="1062">
          <cell r="I1062">
            <v>1377</v>
          </cell>
          <cell r="J1062">
            <v>26641.865600000001</v>
          </cell>
          <cell r="P1062">
            <v>1</v>
          </cell>
          <cell r="Q1062">
            <v>1</v>
          </cell>
          <cell r="R1062">
            <v>1</v>
          </cell>
          <cell r="V1062">
            <v>1</v>
          </cell>
          <cell r="W1062">
            <v>5</v>
          </cell>
          <cell r="Y1062">
            <v>3</v>
          </cell>
          <cell r="Z1062">
            <v>650</v>
          </cell>
          <cell r="AA1062">
            <v>1</v>
          </cell>
        </row>
        <row r="1063">
          <cell r="I1063">
            <v>1378</v>
          </cell>
          <cell r="J1063">
            <v>4440.0636246000004</v>
          </cell>
          <cell r="P1063">
            <v>1</v>
          </cell>
          <cell r="Q1063">
            <v>1</v>
          </cell>
          <cell r="R1063">
            <v>1</v>
          </cell>
          <cell r="V1063">
            <v>1</v>
          </cell>
          <cell r="W1063">
            <v>1</v>
          </cell>
          <cell r="Y1063">
            <v>1</v>
          </cell>
          <cell r="Z1063">
            <v>364</v>
          </cell>
          <cell r="AA1063">
            <v>1</v>
          </cell>
        </row>
        <row r="1064">
          <cell r="I1064">
            <v>1380</v>
          </cell>
          <cell r="J1064">
            <v>3283.3149364999999</v>
          </cell>
          <cell r="P1064">
            <v>8</v>
          </cell>
          <cell r="Q1064">
            <v>1</v>
          </cell>
          <cell r="R1064">
            <v>1</v>
          </cell>
          <cell r="V1064">
            <v>1</v>
          </cell>
          <cell r="W1064">
            <v>5</v>
          </cell>
          <cell r="Y1064">
            <v>5</v>
          </cell>
          <cell r="Z1064">
            <v>156</v>
          </cell>
          <cell r="AA1064">
            <v>1</v>
          </cell>
        </row>
        <row r="1065">
          <cell r="I1065">
            <v>1381</v>
          </cell>
          <cell r="J1065">
            <v>3434.5828284999998</v>
          </cell>
          <cell r="P1065">
            <v>5</v>
          </cell>
          <cell r="Q1065">
            <v>1</v>
          </cell>
          <cell r="R1065">
            <v>1</v>
          </cell>
          <cell r="V1065">
            <v>1</v>
          </cell>
          <cell r="W1065">
            <v>5</v>
          </cell>
          <cell r="Y1065">
            <v>1</v>
          </cell>
          <cell r="Z1065">
            <v>156</v>
          </cell>
          <cell r="AA1065">
            <v>1</v>
          </cell>
        </row>
        <row r="1066">
          <cell r="I1066">
            <v>1382</v>
          </cell>
          <cell r="J1066">
            <v>15451.990414399999</v>
          </cell>
          <cell r="P1066">
            <v>1</v>
          </cell>
          <cell r="Q1066">
            <v>1</v>
          </cell>
          <cell r="R1066">
            <v>1</v>
          </cell>
          <cell r="V1066">
            <v>1</v>
          </cell>
          <cell r="W1066">
            <v>5</v>
          </cell>
          <cell r="Y1066">
            <v>1</v>
          </cell>
          <cell r="Z1066">
            <v>156</v>
          </cell>
          <cell r="AA1066">
            <v>0.75</v>
          </cell>
        </row>
        <row r="1067">
          <cell r="I1067">
            <v>1383</v>
          </cell>
          <cell r="J1067">
            <v>22736.172511600002</v>
          </cell>
          <cell r="P1067">
            <v>7</v>
          </cell>
          <cell r="Q1067">
            <v>1</v>
          </cell>
          <cell r="R1067">
            <v>1</v>
          </cell>
          <cell r="V1067">
            <v>1</v>
          </cell>
          <cell r="W1067">
            <v>5</v>
          </cell>
          <cell r="Y1067">
            <v>3</v>
          </cell>
          <cell r="Z1067">
            <v>156</v>
          </cell>
          <cell r="AA1067">
            <v>1</v>
          </cell>
        </row>
        <row r="1068">
          <cell r="I1068">
            <v>1384</v>
          </cell>
          <cell r="J1068">
            <v>24921.096893599999</v>
          </cell>
          <cell r="P1068">
            <v>1</v>
          </cell>
          <cell r="Q1068">
            <v>1</v>
          </cell>
          <cell r="R1068">
            <v>1</v>
          </cell>
          <cell r="V1068">
            <v>1</v>
          </cell>
          <cell r="W1068">
            <v>1</v>
          </cell>
          <cell r="Y1068">
            <v>1</v>
          </cell>
          <cell r="Z1068">
            <v>364</v>
          </cell>
          <cell r="AA1068">
            <v>1</v>
          </cell>
        </row>
        <row r="1069">
          <cell r="I1069">
            <v>1385</v>
          </cell>
          <cell r="J1069">
            <v>36752.874409099997</v>
          </cell>
          <cell r="P1069">
            <v>4</v>
          </cell>
          <cell r="Q1069">
            <v>1</v>
          </cell>
          <cell r="R1069">
            <v>1</v>
          </cell>
          <cell r="V1069">
            <v>1</v>
          </cell>
          <cell r="W1069">
            <v>5</v>
          </cell>
          <cell r="Y1069">
            <v>5</v>
          </cell>
          <cell r="Z1069">
            <v>156</v>
          </cell>
          <cell r="AA1069">
            <v>0.75</v>
          </cell>
        </row>
        <row r="1070">
          <cell r="I1070">
            <v>1386</v>
          </cell>
          <cell r="J1070">
            <v>26418.2146015</v>
          </cell>
          <cell r="P1070">
            <v>9</v>
          </cell>
          <cell r="Q1070">
            <v>1</v>
          </cell>
          <cell r="R1070">
            <v>1</v>
          </cell>
          <cell r="V1070">
            <v>1</v>
          </cell>
          <cell r="W1070">
            <v>5</v>
          </cell>
          <cell r="Y1070">
            <v>5</v>
          </cell>
          <cell r="Z1070">
            <v>364</v>
          </cell>
          <cell r="AA1070">
            <v>1</v>
          </cell>
        </row>
        <row r="1071">
          <cell r="I1071">
            <v>1388</v>
          </cell>
          <cell r="J1071">
            <v>21532.4592505</v>
          </cell>
          <cell r="P1071">
            <v>1</v>
          </cell>
          <cell r="Q1071">
            <v>1</v>
          </cell>
          <cell r="R1071">
            <v>1</v>
          </cell>
          <cell r="V1071">
            <v>0</v>
          </cell>
          <cell r="W1071">
            <v>99</v>
          </cell>
          <cell r="Y1071">
            <v>5</v>
          </cell>
          <cell r="Z1071">
            <v>364</v>
          </cell>
          <cell r="AA1071">
            <v>0</v>
          </cell>
        </row>
        <row r="1072">
          <cell r="I1072">
            <v>1389</v>
          </cell>
          <cell r="J1072">
            <v>43193.479292000004</v>
          </cell>
          <cell r="P1072">
            <v>3</v>
          </cell>
          <cell r="Q1072">
            <v>1</v>
          </cell>
          <cell r="R1072">
            <v>1</v>
          </cell>
          <cell r="V1072">
            <v>0</v>
          </cell>
          <cell r="W1072">
            <v>99</v>
          </cell>
          <cell r="Y1072">
            <v>1</v>
          </cell>
          <cell r="Z1072">
            <v>156</v>
          </cell>
          <cell r="AA1072">
            <v>0</v>
          </cell>
        </row>
        <row r="1073">
          <cell r="I1073">
            <v>1390</v>
          </cell>
          <cell r="J1073">
            <v>3323.5079773000002</v>
          </cell>
          <cell r="P1073">
            <v>2</v>
          </cell>
          <cell r="Q1073">
            <v>1</v>
          </cell>
          <cell r="R1073">
            <v>1</v>
          </cell>
          <cell r="V1073">
            <v>1</v>
          </cell>
          <cell r="W1073">
            <v>5</v>
          </cell>
          <cell r="Y1073">
            <v>3</v>
          </cell>
          <cell r="Z1073">
            <v>364</v>
          </cell>
          <cell r="AA1073">
            <v>0.75</v>
          </cell>
        </row>
        <row r="1074">
          <cell r="I1074">
            <v>1392</v>
          </cell>
          <cell r="J1074">
            <v>38410.154929600001</v>
          </cell>
          <cell r="P1074">
            <v>9</v>
          </cell>
          <cell r="Q1074">
            <v>1</v>
          </cell>
          <cell r="R1074">
            <v>1</v>
          </cell>
          <cell r="V1074">
            <v>1</v>
          </cell>
          <cell r="W1074">
            <v>5</v>
          </cell>
          <cell r="Y1074">
            <v>5</v>
          </cell>
          <cell r="Z1074">
            <v>156</v>
          </cell>
          <cell r="AA1074">
            <v>1</v>
          </cell>
        </row>
        <row r="1075">
          <cell r="I1075">
            <v>1394</v>
          </cell>
          <cell r="J1075">
            <v>24610.648156800002</v>
          </cell>
          <cell r="P1075">
            <v>3</v>
          </cell>
          <cell r="Q1075">
            <v>1</v>
          </cell>
          <cell r="R1075">
            <v>1</v>
          </cell>
          <cell r="V1075">
            <v>1</v>
          </cell>
          <cell r="W1075">
            <v>5</v>
          </cell>
          <cell r="Y1075">
            <v>1</v>
          </cell>
          <cell r="Z1075">
            <v>364</v>
          </cell>
          <cell r="AA1075">
            <v>1</v>
          </cell>
        </row>
        <row r="1076">
          <cell r="I1076">
            <v>1396</v>
          </cell>
          <cell r="J1076">
            <v>20600.421940100001</v>
          </cell>
          <cell r="P1076">
            <v>1</v>
          </cell>
          <cell r="Q1076">
            <v>1</v>
          </cell>
          <cell r="R1076">
            <v>1</v>
          </cell>
          <cell r="V1076">
            <v>1</v>
          </cell>
          <cell r="W1076">
            <v>5</v>
          </cell>
          <cell r="Y1076">
            <v>1</v>
          </cell>
          <cell r="Z1076">
            <v>31.2</v>
          </cell>
          <cell r="AA1076">
            <v>1</v>
          </cell>
        </row>
        <row r="1077">
          <cell r="I1077">
            <v>1397</v>
          </cell>
          <cell r="J1077">
            <v>23816.7562808</v>
          </cell>
          <cell r="P1077">
            <v>1</v>
          </cell>
          <cell r="Q1077">
            <v>1</v>
          </cell>
          <cell r="R1077">
            <v>1</v>
          </cell>
          <cell r="V1077">
            <v>1</v>
          </cell>
          <cell r="W1077">
            <v>5</v>
          </cell>
          <cell r="Y1077">
            <v>1</v>
          </cell>
          <cell r="Z1077">
            <v>364</v>
          </cell>
          <cell r="AA1077">
            <v>1</v>
          </cell>
        </row>
        <row r="1078">
          <cell r="I1078">
            <v>1399</v>
          </cell>
          <cell r="J1078">
            <v>20160.602697800001</v>
          </cell>
          <cell r="P1078">
            <v>10</v>
          </cell>
          <cell r="Q1078">
            <v>1</v>
          </cell>
          <cell r="R1078">
            <v>1</v>
          </cell>
          <cell r="V1078">
            <v>1</v>
          </cell>
          <cell r="W1078">
            <v>1</v>
          </cell>
          <cell r="Y1078">
            <v>1</v>
          </cell>
          <cell r="Z1078">
            <v>156</v>
          </cell>
          <cell r="AA1078">
            <v>1</v>
          </cell>
        </row>
        <row r="1079">
          <cell r="I1079">
            <v>1400</v>
          </cell>
          <cell r="J1079">
            <v>24239.041636000002</v>
          </cell>
          <cell r="P1079">
            <v>1</v>
          </cell>
          <cell r="Q1079">
            <v>1</v>
          </cell>
          <cell r="R1079">
            <v>1</v>
          </cell>
          <cell r="V1079">
            <v>1</v>
          </cell>
          <cell r="W1079">
            <v>5</v>
          </cell>
          <cell r="Y1079">
            <v>2</v>
          </cell>
          <cell r="Z1079">
            <v>156</v>
          </cell>
          <cell r="AA1079">
            <v>1</v>
          </cell>
        </row>
        <row r="1080">
          <cell r="I1080">
            <v>1401</v>
          </cell>
          <cell r="J1080">
            <v>27611.6719357</v>
          </cell>
          <cell r="P1080">
            <v>8</v>
          </cell>
          <cell r="Q1080">
            <v>1</v>
          </cell>
          <cell r="R1080">
            <v>1</v>
          </cell>
          <cell r="V1080">
            <v>1</v>
          </cell>
          <cell r="W1080">
            <v>5</v>
          </cell>
          <cell r="Y1080">
            <v>5</v>
          </cell>
          <cell r="Z1080">
            <v>156</v>
          </cell>
          <cell r="AA1080">
            <v>1</v>
          </cell>
        </row>
        <row r="1081">
          <cell r="I1081">
            <v>1403</v>
          </cell>
          <cell r="J1081">
            <v>27475.725528200001</v>
          </cell>
          <cell r="P1081">
            <v>8</v>
          </cell>
          <cell r="Q1081">
            <v>1</v>
          </cell>
          <cell r="R1081">
            <v>1</v>
          </cell>
          <cell r="V1081">
            <v>1</v>
          </cell>
          <cell r="W1081">
            <v>5</v>
          </cell>
          <cell r="Y1081">
            <v>1</v>
          </cell>
          <cell r="Z1081">
            <v>156</v>
          </cell>
          <cell r="AA1081">
            <v>1</v>
          </cell>
        </row>
        <row r="1082">
          <cell r="I1082">
            <v>1404</v>
          </cell>
          <cell r="J1082">
            <v>39548.736914100002</v>
          </cell>
          <cell r="P1082">
            <v>8</v>
          </cell>
          <cell r="Q1082">
            <v>1</v>
          </cell>
          <cell r="R1082">
            <v>1</v>
          </cell>
          <cell r="V1082">
            <v>1</v>
          </cell>
          <cell r="W1082">
            <v>5</v>
          </cell>
          <cell r="Y1082">
            <v>5</v>
          </cell>
          <cell r="Z1082">
            <v>156</v>
          </cell>
          <cell r="AA1082">
            <v>1</v>
          </cell>
        </row>
        <row r="1083">
          <cell r="I1083">
            <v>1405</v>
          </cell>
          <cell r="J1083">
            <v>26362.7426122</v>
          </cell>
          <cell r="P1083">
            <v>8</v>
          </cell>
          <cell r="Q1083">
            <v>1</v>
          </cell>
          <cell r="R1083">
            <v>1</v>
          </cell>
          <cell r="V1083">
            <v>1</v>
          </cell>
          <cell r="W1083">
            <v>1</v>
          </cell>
          <cell r="Y1083">
            <v>1</v>
          </cell>
          <cell r="Z1083">
            <v>364</v>
          </cell>
          <cell r="AA1083">
            <v>1</v>
          </cell>
        </row>
        <row r="1084">
          <cell r="I1084">
            <v>1406</v>
          </cell>
          <cell r="J1084">
            <v>22789.4670181</v>
          </cell>
          <cell r="P1084">
            <v>9</v>
          </cell>
          <cell r="Q1084">
            <v>1</v>
          </cell>
          <cell r="R1084">
            <v>1</v>
          </cell>
          <cell r="V1084">
            <v>1</v>
          </cell>
          <cell r="W1084">
            <v>5</v>
          </cell>
          <cell r="Y1084">
            <v>2</v>
          </cell>
          <cell r="Z1084">
            <v>156</v>
          </cell>
          <cell r="AA1084">
            <v>0.75</v>
          </cell>
        </row>
        <row r="1085">
          <cell r="I1085">
            <v>1408</v>
          </cell>
          <cell r="J1085">
            <v>27075.057486199999</v>
          </cell>
          <cell r="P1085">
            <v>5</v>
          </cell>
          <cell r="Q1085">
            <v>1</v>
          </cell>
          <cell r="R1085">
            <v>1</v>
          </cell>
          <cell r="V1085">
            <v>1</v>
          </cell>
          <cell r="W1085">
            <v>5</v>
          </cell>
          <cell r="Y1085">
            <v>5</v>
          </cell>
          <cell r="Z1085">
            <v>650</v>
          </cell>
          <cell r="AA1085">
            <v>0.75</v>
          </cell>
        </row>
        <row r="1086">
          <cell r="I1086">
            <v>1409</v>
          </cell>
          <cell r="J1086">
            <v>31474.754327800001</v>
          </cell>
          <cell r="P1086">
            <v>7</v>
          </cell>
          <cell r="Q1086">
            <v>1</v>
          </cell>
          <cell r="R1086">
            <v>1</v>
          </cell>
          <cell r="V1086">
            <v>1</v>
          </cell>
          <cell r="W1086">
            <v>5</v>
          </cell>
          <cell r="Y1086">
            <v>5</v>
          </cell>
          <cell r="Z1086">
            <v>364</v>
          </cell>
          <cell r="AA1086">
            <v>1</v>
          </cell>
        </row>
        <row r="1087">
          <cell r="I1087">
            <v>1410</v>
          </cell>
          <cell r="J1087">
            <v>17489.417880199999</v>
          </cell>
          <cell r="P1087">
            <v>1</v>
          </cell>
          <cell r="Q1087">
            <v>1</v>
          </cell>
          <cell r="R1087">
            <v>1</v>
          </cell>
          <cell r="V1087">
            <v>1</v>
          </cell>
          <cell r="W1087">
            <v>1</v>
          </cell>
          <cell r="Y1087">
            <v>1</v>
          </cell>
          <cell r="Z1087">
            <v>364</v>
          </cell>
          <cell r="AA1087">
            <v>1</v>
          </cell>
        </row>
        <row r="1088">
          <cell r="I1088">
            <v>1411</v>
          </cell>
          <cell r="J1088">
            <v>25955.156549700001</v>
          </cell>
          <cell r="P1088">
            <v>2</v>
          </cell>
          <cell r="Q1088">
            <v>1</v>
          </cell>
          <cell r="R1088">
            <v>1</v>
          </cell>
          <cell r="V1088">
            <v>1</v>
          </cell>
          <cell r="W1088">
            <v>1</v>
          </cell>
          <cell r="Y1088">
            <v>1</v>
          </cell>
          <cell r="Z1088">
            <v>156</v>
          </cell>
          <cell r="AA1088">
            <v>1</v>
          </cell>
        </row>
        <row r="1089">
          <cell r="I1089">
            <v>1412</v>
          </cell>
          <cell r="J1089">
            <v>23022.864404799999</v>
          </cell>
          <cell r="P1089">
            <v>3</v>
          </cell>
          <cell r="Q1089">
            <v>1</v>
          </cell>
          <cell r="R1089">
            <v>1</v>
          </cell>
          <cell r="V1089">
            <v>1</v>
          </cell>
          <cell r="W1089">
            <v>5</v>
          </cell>
          <cell r="Y1089">
            <v>1</v>
          </cell>
          <cell r="Z1089">
            <v>364</v>
          </cell>
          <cell r="AA1089">
            <v>1</v>
          </cell>
        </row>
        <row r="1090">
          <cell r="I1090">
            <v>1413</v>
          </cell>
          <cell r="J1090">
            <v>31806.295015899999</v>
          </cell>
          <cell r="P1090">
            <v>1</v>
          </cell>
          <cell r="Q1090">
            <v>1</v>
          </cell>
          <cell r="R1090">
            <v>1</v>
          </cell>
          <cell r="V1090">
            <v>1</v>
          </cell>
          <cell r="W1090">
            <v>5</v>
          </cell>
          <cell r="Y1090">
            <v>1</v>
          </cell>
          <cell r="Z1090">
            <v>364</v>
          </cell>
          <cell r="AA1090">
            <v>1</v>
          </cell>
        </row>
        <row r="1091">
          <cell r="I1091">
            <v>1415</v>
          </cell>
          <cell r="J1091">
            <v>4440.0636246000004</v>
          </cell>
          <cell r="P1091">
            <v>3</v>
          </cell>
          <cell r="Q1091">
            <v>1</v>
          </cell>
          <cell r="R1091">
            <v>1</v>
          </cell>
          <cell r="V1091">
            <v>1</v>
          </cell>
          <cell r="W1091">
            <v>1</v>
          </cell>
          <cell r="Y1091">
            <v>1</v>
          </cell>
          <cell r="Z1091">
            <v>156</v>
          </cell>
          <cell r="AA1091">
            <v>1</v>
          </cell>
        </row>
        <row r="1092">
          <cell r="I1092">
            <v>1416</v>
          </cell>
          <cell r="J1092">
            <v>45286.818583499997</v>
          </cell>
          <cell r="P1092">
            <v>5</v>
          </cell>
          <cell r="Q1092">
            <v>1</v>
          </cell>
          <cell r="R1092">
            <v>1</v>
          </cell>
          <cell r="V1092">
            <v>1</v>
          </cell>
          <cell r="W1092">
            <v>5</v>
          </cell>
          <cell r="Y1092">
            <v>5</v>
          </cell>
          <cell r="Z1092">
            <v>156</v>
          </cell>
          <cell r="AA1092">
            <v>1</v>
          </cell>
        </row>
        <row r="1093">
          <cell r="I1093">
            <v>1417</v>
          </cell>
          <cell r="J1093">
            <v>31637.2836962</v>
          </cell>
          <cell r="P1093">
            <v>5</v>
          </cell>
          <cell r="Q1093">
            <v>1</v>
          </cell>
          <cell r="R1093">
            <v>1</v>
          </cell>
          <cell r="V1093">
            <v>1</v>
          </cell>
          <cell r="W1093">
            <v>1</v>
          </cell>
          <cell r="Y1093">
            <v>1</v>
          </cell>
          <cell r="Z1093">
            <v>156</v>
          </cell>
          <cell r="AA1093">
            <v>1</v>
          </cell>
        </row>
        <row r="1094">
          <cell r="I1094">
            <v>1418</v>
          </cell>
          <cell r="J1094">
            <v>37194.088252299996</v>
          </cell>
          <cell r="P1094">
            <v>8</v>
          </cell>
          <cell r="Q1094">
            <v>1</v>
          </cell>
          <cell r="R1094">
            <v>1</v>
          </cell>
          <cell r="V1094">
            <v>1</v>
          </cell>
          <cell r="W1094">
            <v>5</v>
          </cell>
          <cell r="Y1094">
            <v>5</v>
          </cell>
          <cell r="Z1094">
            <v>156</v>
          </cell>
          <cell r="AA1094">
            <v>1</v>
          </cell>
        </row>
        <row r="1095">
          <cell r="I1095">
            <v>1419</v>
          </cell>
          <cell r="J1095">
            <v>19117.751035099998</v>
          </cell>
          <cell r="P1095">
            <v>10</v>
          </cell>
          <cell r="Q1095">
            <v>1</v>
          </cell>
          <cell r="R1095">
            <v>1</v>
          </cell>
          <cell r="V1095">
            <v>1</v>
          </cell>
          <cell r="W1095">
            <v>5</v>
          </cell>
          <cell r="Y1095">
            <v>2</v>
          </cell>
          <cell r="Z1095">
            <v>364</v>
          </cell>
          <cell r="AA1095">
            <v>1</v>
          </cell>
        </row>
        <row r="1096">
          <cell r="I1096">
            <v>1420</v>
          </cell>
          <cell r="J1096">
            <v>37629.216616600002</v>
          </cell>
          <cell r="P1096">
            <v>1</v>
          </cell>
          <cell r="Q1096">
            <v>1</v>
          </cell>
          <cell r="R1096">
            <v>1</v>
          </cell>
          <cell r="V1096">
            <v>1</v>
          </cell>
          <cell r="W1096">
            <v>5</v>
          </cell>
          <cell r="Y1096">
            <v>5</v>
          </cell>
          <cell r="Z1096">
            <v>156</v>
          </cell>
          <cell r="AA1096">
            <v>1</v>
          </cell>
        </row>
        <row r="1097">
          <cell r="I1097">
            <v>1421</v>
          </cell>
          <cell r="J1097">
            <v>5000.6029519000003</v>
          </cell>
          <cell r="P1097">
            <v>5</v>
          </cell>
          <cell r="Q1097">
            <v>1</v>
          </cell>
          <cell r="R1097">
            <v>1</v>
          </cell>
          <cell r="V1097">
            <v>1</v>
          </cell>
          <cell r="W1097">
            <v>5</v>
          </cell>
          <cell r="Y1097">
            <v>1</v>
          </cell>
          <cell r="Z1097">
            <v>31.2</v>
          </cell>
          <cell r="AA1097">
            <v>1</v>
          </cell>
        </row>
        <row r="1098">
          <cell r="I1098">
            <v>1422</v>
          </cell>
          <cell r="J1098">
            <v>22971.5351892</v>
          </cell>
          <cell r="P1098">
            <v>3</v>
          </cell>
          <cell r="Q1098">
            <v>1</v>
          </cell>
          <cell r="R1098">
            <v>1</v>
          </cell>
          <cell r="V1098">
            <v>1</v>
          </cell>
          <cell r="W1098">
            <v>5</v>
          </cell>
          <cell r="Y1098">
            <v>1</v>
          </cell>
          <cell r="Z1098">
            <v>364</v>
          </cell>
          <cell r="AA1098">
            <v>1</v>
          </cell>
        </row>
        <row r="1099">
          <cell r="I1099">
            <v>1423</v>
          </cell>
          <cell r="J1099">
            <v>36527.791165299997</v>
          </cell>
          <cell r="P1099">
            <v>4</v>
          </cell>
          <cell r="Q1099">
            <v>1</v>
          </cell>
          <cell r="R1099">
            <v>1</v>
          </cell>
          <cell r="V1099">
            <v>1</v>
          </cell>
          <cell r="W1099">
            <v>5</v>
          </cell>
          <cell r="Y1099">
            <v>3</v>
          </cell>
          <cell r="Z1099">
            <v>650</v>
          </cell>
          <cell r="AA1099">
            <v>0.75</v>
          </cell>
        </row>
        <row r="1100">
          <cell r="I1100">
            <v>1424</v>
          </cell>
          <cell r="J1100">
            <v>23540.060686199999</v>
          </cell>
          <cell r="P1100">
            <v>2</v>
          </cell>
          <cell r="Q1100">
            <v>1</v>
          </cell>
          <cell r="R1100">
            <v>1</v>
          </cell>
          <cell r="V1100">
            <v>1</v>
          </cell>
          <cell r="W1100">
            <v>5</v>
          </cell>
          <cell r="Y1100">
            <v>1</v>
          </cell>
          <cell r="Z1100">
            <v>156</v>
          </cell>
          <cell r="AA1100">
            <v>1</v>
          </cell>
        </row>
        <row r="1101">
          <cell r="I1101">
            <v>1425</v>
          </cell>
          <cell r="J1101">
            <v>25721.822408399999</v>
          </cell>
          <cell r="P1101">
            <v>5</v>
          </cell>
          <cell r="Q1101">
            <v>1</v>
          </cell>
          <cell r="R1101">
            <v>1</v>
          </cell>
          <cell r="V1101">
            <v>1</v>
          </cell>
          <cell r="W1101">
            <v>5</v>
          </cell>
          <cell r="Y1101">
            <v>1</v>
          </cell>
          <cell r="Z1101">
            <v>364</v>
          </cell>
          <cell r="AA1101">
            <v>1</v>
          </cell>
        </row>
        <row r="1102">
          <cell r="I1102">
            <v>1426</v>
          </cell>
          <cell r="J1102">
            <v>26278.7322661</v>
          </cell>
          <cell r="P1102">
            <v>5</v>
          </cell>
          <cell r="Q1102">
            <v>1</v>
          </cell>
          <cell r="R1102">
            <v>1</v>
          </cell>
          <cell r="V1102">
            <v>1</v>
          </cell>
          <cell r="W1102">
            <v>5</v>
          </cell>
          <cell r="Y1102">
            <v>5</v>
          </cell>
          <cell r="Z1102">
            <v>156</v>
          </cell>
          <cell r="AA1102">
            <v>0.75</v>
          </cell>
        </row>
        <row r="1103">
          <cell r="I1103">
            <v>1427</v>
          </cell>
          <cell r="J1103">
            <v>24398.349216499999</v>
          </cell>
          <cell r="P1103">
            <v>7</v>
          </cell>
          <cell r="Q1103">
            <v>1</v>
          </cell>
          <cell r="R1103">
            <v>1</v>
          </cell>
          <cell r="V1103">
            <v>1</v>
          </cell>
          <cell r="W1103">
            <v>5</v>
          </cell>
          <cell r="Y1103">
            <v>1</v>
          </cell>
          <cell r="Z1103">
            <v>364</v>
          </cell>
          <cell r="AA1103">
            <v>1</v>
          </cell>
        </row>
        <row r="1104">
          <cell r="I1104">
            <v>1429</v>
          </cell>
          <cell r="J1104">
            <v>20777.716920800001</v>
          </cell>
          <cell r="P1104">
            <v>7</v>
          </cell>
          <cell r="Q1104">
            <v>1</v>
          </cell>
          <cell r="R1104">
            <v>1</v>
          </cell>
          <cell r="V1104">
            <v>1</v>
          </cell>
          <cell r="W1104">
            <v>5</v>
          </cell>
          <cell r="Y1104">
            <v>5</v>
          </cell>
          <cell r="Z1104">
            <v>650</v>
          </cell>
          <cell r="AA1104">
            <v>1</v>
          </cell>
        </row>
        <row r="1105">
          <cell r="I1105">
            <v>1430</v>
          </cell>
          <cell r="J1105">
            <v>31523.1940273</v>
          </cell>
          <cell r="P1105">
            <v>6</v>
          </cell>
          <cell r="Q1105">
            <v>1</v>
          </cell>
          <cell r="R1105">
            <v>1</v>
          </cell>
          <cell r="V1105">
            <v>1</v>
          </cell>
          <cell r="W1105">
            <v>5</v>
          </cell>
          <cell r="Y1105">
            <v>1</v>
          </cell>
          <cell r="Z1105">
            <v>156</v>
          </cell>
          <cell r="AA1105">
            <v>1</v>
          </cell>
        </row>
        <row r="1106">
          <cell r="I1106">
            <v>1431</v>
          </cell>
          <cell r="J1106">
            <v>26234.669336899999</v>
          </cell>
          <cell r="P1106">
            <v>7</v>
          </cell>
          <cell r="Q1106">
            <v>1</v>
          </cell>
          <cell r="R1106">
            <v>1</v>
          </cell>
          <cell r="V1106">
            <v>1</v>
          </cell>
          <cell r="W1106">
            <v>5</v>
          </cell>
          <cell r="Y1106">
            <v>5</v>
          </cell>
          <cell r="Z1106">
            <v>364</v>
          </cell>
          <cell r="AA1106">
            <v>1</v>
          </cell>
        </row>
        <row r="1107">
          <cell r="I1107">
            <v>1433</v>
          </cell>
          <cell r="J1107">
            <v>22831.147039700001</v>
          </cell>
          <cell r="P1107">
            <v>9</v>
          </cell>
          <cell r="Q1107">
            <v>1</v>
          </cell>
          <cell r="R1107">
            <v>1</v>
          </cell>
          <cell r="V1107">
            <v>1</v>
          </cell>
          <cell r="W1107">
            <v>5</v>
          </cell>
          <cell r="Y1107">
            <v>2</v>
          </cell>
          <cell r="Z1107">
            <v>156</v>
          </cell>
          <cell r="AA1107">
            <v>1</v>
          </cell>
        </row>
        <row r="1108">
          <cell r="I1108">
            <v>1434</v>
          </cell>
          <cell r="J1108">
            <v>4500.8114544</v>
          </cell>
          <cell r="P1108">
            <v>4</v>
          </cell>
          <cell r="Q1108">
            <v>1</v>
          </cell>
          <cell r="R1108">
            <v>1</v>
          </cell>
          <cell r="V1108">
            <v>1</v>
          </cell>
          <cell r="W1108">
            <v>5</v>
          </cell>
          <cell r="Y1108">
            <v>5</v>
          </cell>
          <cell r="Z1108">
            <v>31.2</v>
          </cell>
          <cell r="AA1108">
            <v>1</v>
          </cell>
        </row>
        <row r="1109">
          <cell r="I1109">
            <v>1436</v>
          </cell>
          <cell r="J1109">
            <v>19018.006247099998</v>
          </cell>
          <cell r="P1109">
            <v>1</v>
          </cell>
          <cell r="Q1109">
            <v>1</v>
          </cell>
          <cell r="R1109">
            <v>1</v>
          </cell>
          <cell r="V1109">
            <v>1</v>
          </cell>
          <cell r="W1109">
            <v>5</v>
          </cell>
          <cell r="Y1109">
            <v>1</v>
          </cell>
          <cell r="Z1109">
            <v>1014</v>
          </cell>
          <cell r="AA1109">
            <v>1</v>
          </cell>
        </row>
        <row r="1110">
          <cell r="I1110">
            <v>1437</v>
          </cell>
          <cell r="J1110">
            <v>33529.933180799999</v>
          </cell>
          <cell r="P1110">
            <v>10</v>
          </cell>
          <cell r="Q1110">
            <v>1</v>
          </cell>
          <cell r="R1110">
            <v>1</v>
          </cell>
          <cell r="V1110">
            <v>1</v>
          </cell>
          <cell r="W1110">
            <v>5</v>
          </cell>
          <cell r="Y1110">
            <v>5</v>
          </cell>
          <cell r="Z1110">
            <v>650</v>
          </cell>
          <cell r="AA1110">
            <v>1</v>
          </cell>
        </row>
        <row r="1111">
          <cell r="I1111">
            <v>1440</v>
          </cell>
          <cell r="J1111">
            <v>12080.6479502</v>
          </cell>
          <cell r="P1111">
            <v>1</v>
          </cell>
          <cell r="Q1111">
            <v>1</v>
          </cell>
          <cell r="R1111">
            <v>1</v>
          </cell>
          <cell r="V1111">
            <v>1</v>
          </cell>
          <cell r="W1111">
            <v>5</v>
          </cell>
          <cell r="Y1111">
            <v>3</v>
          </cell>
          <cell r="Z1111">
            <v>364</v>
          </cell>
          <cell r="AA1111">
            <v>1</v>
          </cell>
        </row>
        <row r="1112">
          <cell r="I1112">
            <v>1441</v>
          </cell>
          <cell r="J1112">
            <v>17489.417880199999</v>
          </cell>
          <cell r="P1112">
            <v>3</v>
          </cell>
          <cell r="Q1112">
            <v>1</v>
          </cell>
          <cell r="R1112">
            <v>1</v>
          </cell>
          <cell r="V1112">
            <v>1</v>
          </cell>
          <cell r="W1112">
            <v>5</v>
          </cell>
          <cell r="Y1112">
            <v>3</v>
          </cell>
          <cell r="Z1112">
            <v>156</v>
          </cell>
          <cell r="AA1112">
            <v>1</v>
          </cell>
        </row>
        <row r="1113">
          <cell r="I1113">
            <v>1443</v>
          </cell>
          <cell r="J1113">
            <v>4699.5946308000002</v>
          </cell>
          <cell r="P1113">
            <v>3</v>
          </cell>
          <cell r="Q1113">
            <v>1</v>
          </cell>
          <cell r="R1113">
            <v>1</v>
          </cell>
          <cell r="V1113">
            <v>1</v>
          </cell>
          <cell r="W1113">
            <v>5</v>
          </cell>
          <cell r="Y1113">
            <v>5</v>
          </cell>
          <cell r="Z1113">
            <v>156</v>
          </cell>
          <cell r="AA1113">
            <v>1</v>
          </cell>
        </row>
        <row r="1114">
          <cell r="I1114">
            <v>1444</v>
          </cell>
          <cell r="J1114">
            <v>23881.2920089</v>
          </cell>
          <cell r="P1114">
            <v>3</v>
          </cell>
          <cell r="Q1114">
            <v>1</v>
          </cell>
          <cell r="R1114">
            <v>1</v>
          </cell>
          <cell r="V1114">
            <v>0</v>
          </cell>
          <cell r="W1114">
            <v>99</v>
          </cell>
          <cell r="Y1114">
            <v>1</v>
          </cell>
          <cell r="Z1114">
            <v>156</v>
          </cell>
          <cell r="AA1114">
            <v>0</v>
          </cell>
        </row>
        <row r="1115">
          <cell r="I1115">
            <v>1446</v>
          </cell>
          <cell r="J1115">
            <v>34570.335941999998</v>
          </cell>
          <cell r="P1115">
            <v>6</v>
          </cell>
          <cell r="Q1115">
            <v>1</v>
          </cell>
          <cell r="R1115">
            <v>1</v>
          </cell>
          <cell r="V1115">
            <v>1</v>
          </cell>
          <cell r="W1115">
            <v>5</v>
          </cell>
          <cell r="Y1115">
            <v>5</v>
          </cell>
          <cell r="Z1115">
            <v>156</v>
          </cell>
          <cell r="AA1115">
            <v>1</v>
          </cell>
        </row>
        <row r="1116">
          <cell r="I1116">
            <v>1448</v>
          </cell>
          <cell r="J1116">
            <v>33529.933180799999</v>
          </cell>
          <cell r="P1116">
            <v>6</v>
          </cell>
          <cell r="Q1116">
            <v>1</v>
          </cell>
          <cell r="R1116">
            <v>1</v>
          </cell>
          <cell r="V1116">
            <v>1</v>
          </cell>
          <cell r="W1116">
            <v>5</v>
          </cell>
          <cell r="Y1116">
            <v>5</v>
          </cell>
          <cell r="Z1116">
            <v>156</v>
          </cell>
          <cell r="AA1116">
            <v>1</v>
          </cell>
        </row>
        <row r="1117">
          <cell r="I1117">
            <v>1449</v>
          </cell>
          <cell r="J1117">
            <v>22796.989204400001</v>
          </cell>
          <cell r="P1117">
            <v>4</v>
          </cell>
          <cell r="Q1117">
            <v>1</v>
          </cell>
          <cell r="R1117">
            <v>1</v>
          </cell>
          <cell r="V1117">
            <v>1</v>
          </cell>
          <cell r="W1117">
            <v>1</v>
          </cell>
          <cell r="Y1117">
            <v>1</v>
          </cell>
          <cell r="Z1117">
            <v>156</v>
          </cell>
          <cell r="AA1117">
            <v>1</v>
          </cell>
        </row>
        <row r="1118">
          <cell r="I1118">
            <v>1450</v>
          </cell>
          <cell r="J1118">
            <v>30628.713585599999</v>
          </cell>
          <cell r="P1118">
            <v>5</v>
          </cell>
          <cell r="Q1118">
            <v>1</v>
          </cell>
          <cell r="R1118">
            <v>1</v>
          </cell>
          <cell r="V1118">
            <v>1</v>
          </cell>
          <cell r="W1118">
            <v>1</v>
          </cell>
          <cell r="Y1118">
            <v>1</v>
          </cell>
          <cell r="Z1118">
            <v>364</v>
          </cell>
          <cell r="AA1118">
            <v>1</v>
          </cell>
        </row>
        <row r="1119">
          <cell r="I1119">
            <v>1451</v>
          </cell>
          <cell r="J1119">
            <v>22667.162244499999</v>
          </cell>
          <cell r="P1119">
            <v>9</v>
          </cell>
          <cell r="Q1119">
            <v>1</v>
          </cell>
          <cell r="R1119">
            <v>1</v>
          </cell>
          <cell r="V1119">
            <v>1</v>
          </cell>
          <cell r="W1119">
            <v>1</v>
          </cell>
          <cell r="Y1119">
            <v>1</v>
          </cell>
          <cell r="Z1119">
            <v>364</v>
          </cell>
          <cell r="AA1119">
            <v>1</v>
          </cell>
        </row>
        <row r="1120">
          <cell r="I1120">
            <v>1452</v>
          </cell>
          <cell r="J1120">
            <v>23694.847852499999</v>
          </cell>
          <cell r="P1120">
            <v>10</v>
          </cell>
          <cell r="Q1120">
            <v>1</v>
          </cell>
          <cell r="R1120">
            <v>1</v>
          </cell>
          <cell r="V1120">
            <v>1</v>
          </cell>
          <cell r="W1120">
            <v>1</v>
          </cell>
          <cell r="Y1120">
            <v>5</v>
          </cell>
          <cell r="Z1120">
            <v>1014</v>
          </cell>
          <cell r="AA1120">
            <v>1</v>
          </cell>
        </row>
        <row r="1121">
          <cell r="I1121">
            <v>1453</v>
          </cell>
          <cell r="J1121">
            <v>27665.755539099999</v>
          </cell>
          <cell r="P1121">
            <v>5</v>
          </cell>
          <cell r="Q1121">
            <v>1</v>
          </cell>
          <cell r="R1121">
            <v>1</v>
          </cell>
          <cell r="V1121">
            <v>1</v>
          </cell>
          <cell r="W1121">
            <v>5</v>
          </cell>
          <cell r="Y1121">
            <v>5</v>
          </cell>
          <cell r="Z1121">
            <v>364</v>
          </cell>
          <cell r="AA1121">
            <v>1</v>
          </cell>
        </row>
        <row r="1122">
          <cell r="I1122">
            <v>1454</v>
          </cell>
          <cell r="J1122">
            <v>27892.1077768</v>
          </cell>
          <cell r="P1122">
            <v>4</v>
          </cell>
          <cell r="Q1122">
            <v>1</v>
          </cell>
          <cell r="R1122">
            <v>1</v>
          </cell>
          <cell r="V1122">
            <v>1</v>
          </cell>
          <cell r="W1122">
            <v>2</v>
          </cell>
          <cell r="Y1122">
            <v>2</v>
          </cell>
          <cell r="Z1122">
            <v>156</v>
          </cell>
          <cell r="AA1122">
            <v>1</v>
          </cell>
        </row>
        <row r="1123">
          <cell r="I1123">
            <v>1455</v>
          </cell>
          <cell r="J1123">
            <v>22667.162244499999</v>
          </cell>
          <cell r="P1123">
            <v>3</v>
          </cell>
          <cell r="Q1123">
            <v>1</v>
          </cell>
          <cell r="R1123">
            <v>1</v>
          </cell>
          <cell r="V1123">
            <v>1</v>
          </cell>
          <cell r="W1123">
            <v>5</v>
          </cell>
          <cell r="Y1123">
            <v>1</v>
          </cell>
          <cell r="Z1123">
            <v>156</v>
          </cell>
          <cell r="AA1123">
            <v>0.75</v>
          </cell>
        </row>
        <row r="1124">
          <cell r="I1124">
            <v>1456</v>
          </cell>
          <cell r="J1124">
            <v>3026.3100801000001</v>
          </cell>
          <cell r="P1124">
            <v>1</v>
          </cell>
          <cell r="Q1124">
            <v>1</v>
          </cell>
          <cell r="R1124">
            <v>1</v>
          </cell>
          <cell r="V1124">
            <v>1</v>
          </cell>
          <cell r="W1124">
            <v>5</v>
          </cell>
          <cell r="Y1124">
            <v>1</v>
          </cell>
          <cell r="Z1124">
            <v>156</v>
          </cell>
          <cell r="AA1124">
            <v>1</v>
          </cell>
        </row>
        <row r="1125">
          <cell r="I1125">
            <v>1458</v>
          </cell>
          <cell r="J1125">
            <v>20722.4325469</v>
          </cell>
          <cell r="P1125">
            <v>6</v>
          </cell>
          <cell r="Q1125">
            <v>1</v>
          </cell>
          <cell r="R1125">
            <v>1</v>
          </cell>
          <cell r="V1125">
            <v>1</v>
          </cell>
          <cell r="W1125">
            <v>1</v>
          </cell>
          <cell r="Y1125">
            <v>1</v>
          </cell>
          <cell r="Z1125">
            <v>364</v>
          </cell>
          <cell r="AA1125">
            <v>1</v>
          </cell>
        </row>
        <row r="1126">
          <cell r="I1126">
            <v>1459</v>
          </cell>
          <cell r="J1126">
            <v>31449.167621100001</v>
          </cell>
          <cell r="P1126">
            <v>2</v>
          </cell>
          <cell r="Q1126">
            <v>1</v>
          </cell>
          <cell r="R1126">
            <v>1</v>
          </cell>
          <cell r="V1126">
            <v>1</v>
          </cell>
          <cell r="W1126">
            <v>1</v>
          </cell>
          <cell r="Y1126">
            <v>1</v>
          </cell>
          <cell r="Z1126">
            <v>156</v>
          </cell>
          <cell r="AA1126">
            <v>1</v>
          </cell>
        </row>
        <row r="1127">
          <cell r="I1127">
            <v>1460</v>
          </cell>
          <cell r="J1127">
            <v>28746.901894400002</v>
          </cell>
          <cell r="P1127">
            <v>5</v>
          </cell>
          <cell r="Q1127">
            <v>1</v>
          </cell>
          <cell r="R1127">
            <v>1</v>
          </cell>
          <cell r="V1127">
            <v>1</v>
          </cell>
          <cell r="W1127">
            <v>5</v>
          </cell>
          <cell r="Y1127">
            <v>5</v>
          </cell>
          <cell r="Z1127">
            <v>364</v>
          </cell>
          <cell r="AA1127">
            <v>1</v>
          </cell>
        </row>
        <row r="1128">
          <cell r="I1128">
            <v>1461</v>
          </cell>
          <cell r="J1128">
            <v>5776.6069742999998</v>
          </cell>
          <cell r="P1128">
            <v>1</v>
          </cell>
          <cell r="Q1128">
            <v>1</v>
          </cell>
          <cell r="R1128">
            <v>1</v>
          </cell>
          <cell r="V1128">
            <v>1</v>
          </cell>
          <cell r="W1128">
            <v>5</v>
          </cell>
          <cell r="Y1128">
            <v>5</v>
          </cell>
          <cell r="Z1128">
            <v>650</v>
          </cell>
          <cell r="AA1128">
            <v>1</v>
          </cell>
        </row>
        <row r="1129">
          <cell r="I1129">
            <v>1463</v>
          </cell>
          <cell r="J1129">
            <v>20838.388210699999</v>
          </cell>
          <cell r="P1129">
            <v>6</v>
          </cell>
          <cell r="Q1129">
            <v>1</v>
          </cell>
          <cell r="R1129">
            <v>1</v>
          </cell>
          <cell r="V1129">
            <v>1</v>
          </cell>
          <cell r="W1129">
            <v>5</v>
          </cell>
          <cell r="Y1129">
            <v>1</v>
          </cell>
          <cell r="Z1129">
            <v>364</v>
          </cell>
          <cell r="AA1129">
            <v>1</v>
          </cell>
        </row>
        <row r="1130">
          <cell r="I1130">
            <v>1464</v>
          </cell>
          <cell r="J1130">
            <v>15736.307848099999</v>
          </cell>
          <cell r="P1130">
            <v>12</v>
          </cell>
          <cell r="Q1130">
            <v>1</v>
          </cell>
          <cell r="R1130">
            <v>1</v>
          </cell>
          <cell r="V1130">
            <v>1</v>
          </cell>
          <cell r="W1130">
            <v>5</v>
          </cell>
          <cell r="Y1130">
            <v>1</v>
          </cell>
          <cell r="Z1130">
            <v>156</v>
          </cell>
          <cell r="AA1130">
            <v>1</v>
          </cell>
        </row>
        <row r="1131">
          <cell r="I1131">
            <v>1465</v>
          </cell>
          <cell r="J1131">
            <v>31528.697272199999</v>
          </cell>
          <cell r="P1131">
            <v>7</v>
          </cell>
          <cell r="Q1131">
            <v>1</v>
          </cell>
          <cell r="R1131">
            <v>1</v>
          </cell>
          <cell r="V1131">
            <v>1</v>
          </cell>
          <cell r="W1131">
            <v>5</v>
          </cell>
          <cell r="Y1131">
            <v>5</v>
          </cell>
          <cell r="Z1131">
            <v>156</v>
          </cell>
          <cell r="AA1131">
            <v>1</v>
          </cell>
        </row>
        <row r="1132">
          <cell r="I1132">
            <v>1466</v>
          </cell>
          <cell r="J1132">
            <v>25057.167927499999</v>
          </cell>
          <cell r="P1132">
            <v>7</v>
          </cell>
          <cell r="Q1132">
            <v>1</v>
          </cell>
          <cell r="R1132">
            <v>1</v>
          </cell>
          <cell r="V1132">
            <v>1</v>
          </cell>
          <cell r="W1132">
            <v>5</v>
          </cell>
          <cell r="Y1132">
            <v>5</v>
          </cell>
          <cell r="Z1132">
            <v>364</v>
          </cell>
          <cell r="AA1132">
            <v>1</v>
          </cell>
        </row>
        <row r="1133">
          <cell r="I1133">
            <v>1467</v>
          </cell>
          <cell r="J1133">
            <v>34666.088391999998</v>
          </cell>
          <cell r="P1133">
            <v>8</v>
          </cell>
          <cell r="Q1133">
            <v>1</v>
          </cell>
          <cell r="R1133">
            <v>1</v>
          </cell>
          <cell r="V1133">
            <v>1</v>
          </cell>
          <cell r="W1133">
            <v>5</v>
          </cell>
          <cell r="Y1133">
            <v>5</v>
          </cell>
          <cell r="Z1133">
            <v>364</v>
          </cell>
          <cell r="AA1133">
            <v>1</v>
          </cell>
        </row>
        <row r="1134">
          <cell r="I1134">
            <v>1468</v>
          </cell>
          <cell r="J1134">
            <v>22696.5321802</v>
          </cell>
          <cell r="P1134">
            <v>4</v>
          </cell>
          <cell r="Q1134">
            <v>1</v>
          </cell>
          <cell r="R1134">
            <v>1</v>
          </cell>
          <cell r="V1134">
            <v>1</v>
          </cell>
          <cell r="W1134">
            <v>5</v>
          </cell>
          <cell r="Y1134">
            <v>1</v>
          </cell>
          <cell r="Z1134">
            <v>650</v>
          </cell>
          <cell r="AA1134">
            <v>1</v>
          </cell>
        </row>
        <row r="1135">
          <cell r="I1135">
            <v>1469</v>
          </cell>
          <cell r="J1135">
            <v>31849.717415499999</v>
          </cell>
          <cell r="P1135">
            <v>9</v>
          </cell>
          <cell r="Q1135">
            <v>1</v>
          </cell>
          <cell r="R1135">
            <v>1</v>
          </cell>
          <cell r="V1135">
            <v>1</v>
          </cell>
          <cell r="W1135">
            <v>5</v>
          </cell>
          <cell r="Y1135">
            <v>1</v>
          </cell>
          <cell r="Z1135">
            <v>156</v>
          </cell>
          <cell r="AA1135">
            <v>1</v>
          </cell>
        </row>
        <row r="1136">
          <cell r="I1136">
            <v>1470</v>
          </cell>
          <cell r="J1136">
            <v>17824.0700794</v>
          </cell>
          <cell r="P1136">
            <v>1</v>
          </cell>
          <cell r="Q1136">
            <v>1</v>
          </cell>
          <cell r="R1136">
            <v>1</v>
          </cell>
          <cell r="V1136">
            <v>0</v>
          </cell>
          <cell r="W1136">
            <v>99</v>
          </cell>
          <cell r="Y1136">
            <v>1</v>
          </cell>
          <cell r="Z1136">
            <v>156</v>
          </cell>
          <cell r="AA1136">
            <v>0</v>
          </cell>
        </row>
        <row r="1137">
          <cell r="I1137">
            <v>1471</v>
          </cell>
          <cell r="J1137">
            <v>18968.236095200002</v>
          </cell>
          <cell r="P1137">
            <v>3</v>
          </cell>
          <cell r="Q1137">
            <v>1</v>
          </cell>
          <cell r="R1137">
            <v>1</v>
          </cell>
          <cell r="V1137">
            <v>1</v>
          </cell>
          <cell r="W1137">
            <v>5</v>
          </cell>
          <cell r="Y1137">
            <v>5</v>
          </cell>
          <cell r="Z1137">
            <v>156</v>
          </cell>
          <cell r="AA1137">
            <v>1</v>
          </cell>
        </row>
        <row r="1138">
          <cell r="I1138">
            <v>1472</v>
          </cell>
          <cell r="J1138">
            <v>23352.237081899999</v>
          </cell>
          <cell r="P1138">
            <v>5</v>
          </cell>
          <cell r="Q1138">
            <v>1</v>
          </cell>
          <cell r="R1138">
            <v>1</v>
          </cell>
          <cell r="V1138">
            <v>1</v>
          </cell>
          <cell r="W1138">
            <v>5</v>
          </cell>
          <cell r="Y1138">
            <v>5</v>
          </cell>
          <cell r="Z1138">
            <v>156</v>
          </cell>
          <cell r="AA1138">
            <v>1</v>
          </cell>
        </row>
        <row r="1139">
          <cell r="I1139">
            <v>1473</v>
          </cell>
          <cell r="J1139">
            <v>14399.168643200001</v>
          </cell>
          <cell r="P1139">
            <v>2</v>
          </cell>
          <cell r="Q1139">
            <v>1</v>
          </cell>
          <cell r="R1139">
            <v>1</v>
          </cell>
          <cell r="V1139">
            <v>1</v>
          </cell>
          <cell r="W1139">
            <v>5</v>
          </cell>
          <cell r="Y1139">
            <v>5</v>
          </cell>
          <cell r="Z1139">
            <v>156</v>
          </cell>
          <cell r="AA1139">
            <v>1</v>
          </cell>
        </row>
        <row r="1140">
          <cell r="I1140">
            <v>1474</v>
          </cell>
          <cell r="J1140">
            <v>17489.417880199999</v>
          </cell>
          <cell r="P1140">
            <v>7</v>
          </cell>
          <cell r="Q1140">
            <v>1</v>
          </cell>
          <cell r="R1140">
            <v>1</v>
          </cell>
          <cell r="V1140">
            <v>1</v>
          </cell>
          <cell r="W1140">
            <v>5</v>
          </cell>
          <cell r="Y1140">
            <v>1</v>
          </cell>
          <cell r="Z1140">
            <v>650</v>
          </cell>
          <cell r="AA1140">
            <v>1</v>
          </cell>
        </row>
        <row r="1141">
          <cell r="I1141">
            <v>1475</v>
          </cell>
          <cell r="J1141">
            <v>19637.125021100001</v>
          </cell>
          <cell r="P1141">
            <v>4</v>
          </cell>
          <cell r="Q1141">
            <v>1</v>
          </cell>
          <cell r="R1141">
            <v>1</v>
          </cell>
          <cell r="V1141">
            <v>1</v>
          </cell>
          <cell r="W1141">
            <v>5</v>
          </cell>
          <cell r="Y1141">
            <v>5</v>
          </cell>
          <cell r="Z1141">
            <v>156</v>
          </cell>
          <cell r="AA1141">
            <v>1</v>
          </cell>
        </row>
        <row r="1142">
          <cell r="I1142">
            <v>1476</v>
          </cell>
          <cell r="J1142">
            <v>28195.318648699998</v>
          </cell>
          <cell r="P1142">
            <v>7</v>
          </cell>
          <cell r="Q1142">
            <v>1</v>
          </cell>
          <cell r="R1142">
            <v>1</v>
          </cell>
          <cell r="V1142">
            <v>1</v>
          </cell>
          <cell r="W1142">
            <v>5</v>
          </cell>
          <cell r="Y1142">
            <v>5</v>
          </cell>
          <cell r="Z1142">
            <v>364</v>
          </cell>
          <cell r="AA1142">
            <v>0.75</v>
          </cell>
        </row>
        <row r="1143">
          <cell r="I1143">
            <v>1477</v>
          </cell>
          <cell r="J1143">
            <v>30292.272203799999</v>
          </cell>
          <cell r="P1143">
            <v>6</v>
          </cell>
          <cell r="Q1143">
            <v>1</v>
          </cell>
          <cell r="R1143">
            <v>1</v>
          </cell>
          <cell r="V1143">
            <v>1</v>
          </cell>
          <cell r="W1143">
            <v>5</v>
          </cell>
          <cell r="Y1143">
            <v>5</v>
          </cell>
          <cell r="Z1143">
            <v>364</v>
          </cell>
          <cell r="AA1143">
            <v>1</v>
          </cell>
        </row>
        <row r="1144">
          <cell r="I1144">
            <v>1478</v>
          </cell>
          <cell r="J1144">
            <v>28481.169387999998</v>
          </cell>
          <cell r="P1144">
            <v>3</v>
          </cell>
          <cell r="Q1144">
            <v>1</v>
          </cell>
          <cell r="R1144">
            <v>1</v>
          </cell>
          <cell r="V1144">
            <v>1</v>
          </cell>
          <cell r="W1144">
            <v>1</v>
          </cell>
          <cell r="Y1144">
            <v>1</v>
          </cell>
          <cell r="Z1144">
            <v>156</v>
          </cell>
          <cell r="AA1144">
            <v>1</v>
          </cell>
        </row>
        <row r="1145">
          <cell r="I1145">
            <v>1479</v>
          </cell>
          <cell r="J1145">
            <v>26362.7426122</v>
          </cell>
          <cell r="P1145">
            <v>7</v>
          </cell>
          <cell r="Q1145">
            <v>1</v>
          </cell>
          <cell r="R1145">
            <v>1</v>
          </cell>
          <cell r="V1145">
            <v>1</v>
          </cell>
          <cell r="W1145">
            <v>5</v>
          </cell>
          <cell r="Y1145">
            <v>5</v>
          </cell>
          <cell r="Z1145">
            <v>31.2</v>
          </cell>
          <cell r="AA1145">
            <v>1</v>
          </cell>
        </row>
        <row r="1146">
          <cell r="I1146">
            <v>1481</v>
          </cell>
          <cell r="J1146">
            <v>22675.315140800001</v>
          </cell>
          <cell r="P1146">
            <v>2</v>
          </cell>
          <cell r="Q1146">
            <v>1</v>
          </cell>
          <cell r="R1146">
            <v>1</v>
          </cell>
          <cell r="V1146">
            <v>1</v>
          </cell>
          <cell r="W1146">
            <v>5</v>
          </cell>
          <cell r="Y1146">
            <v>5</v>
          </cell>
          <cell r="Z1146">
            <v>364</v>
          </cell>
          <cell r="AA1146">
            <v>1</v>
          </cell>
        </row>
        <row r="1147">
          <cell r="I1147">
            <v>1482</v>
          </cell>
          <cell r="J1147">
            <v>22807.338338599999</v>
          </cell>
          <cell r="P1147">
            <v>8</v>
          </cell>
          <cell r="Q1147">
            <v>1</v>
          </cell>
          <cell r="R1147">
            <v>1</v>
          </cell>
          <cell r="V1147">
            <v>1</v>
          </cell>
          <cell r="W1147">
            <v>5</v>
          </cell>
          <cell r="Y1147">
            <v>5</v>
          </cell>
          <cell r="Z1147">
            <v>156</v>
          </cell>
          <cell r="AA1147">
            <v>1</v>
          </cell>
        </row>
        <row r="1148">
          <cell r="I1148">
            <v>1483</v>
          </cell>
          <cell r="J1148">
            <v>39956.431676</v>
          </cell>
          <cell r="P1148">
            <v>11</v>
          </cell>
          <cell r="Q1148">
            <v>1</v>
          </cell>
          <cell r="R1148">
            <v>1</v>
          </cell>
          <cell r="V1148">
            <v>0</v>
          </cell>
          <cell r="W1148">
            <v>99</v>
          </cell>
          <cell r="Y1148">
            <v>5</v>
          </cell>
          <cell r="Z1148">
            <v>31.2</v>
          </cell>
          <cell r="AA1148">
            <v>0</v>
          </cell>
        </row>
        <row r="1149">
          <cell r="I1149">
            <v>1484</v>
          </cell>
          <cell r="J1149">
            <v>30628.713585599999</v>
          </cell>
          <cell r="P1149">
            <v>8</v>
          </cell>
          <cell r="Q1149">
            <v>1</v>
          </cell>
          <cell r="R1149">
            <v>1</v>
          </cell>
          <cell r="V1149">
            <v>1</v>
          </cell>
          <cell r="W1149">
            <v>1</v>
          </cell>
          <cell r="Y1149">
            <v>1</v>
          </cell>
          <cell r="Z1149">
            <v>650</v>
          </cell>
          <cell r="AA1149">
            <v>1</v>
          </cell>
        </row>
        <row r="1150">
          <cell r="I1150">
            <v>1485</v>
          </cell>
          <cell r="J1150">
            <v>24906.705861499999</v>
          </cell>
          <cell r="P1150">
            <v>5</v>
          </cell>
          <cell r="Q1150">
            <v>1</v>
          </cell>
          <cell r="R1150">
            <v>1</v>
          </cell>
          <cell r="V1150">
            <v>1</v>
          </cell>
          <cell r="W1150">
            <v>5</v>
          </cell>
          <cell r="Y1150">
            <v>2</v>
          </cell>
          <cell r="Z1150">
            <v>364</v>
          </cell>
          <cell r="AA1150">
            <v>0.75</v>
          </cell>
        </row>
        <row r="1151">
          <cell r="I1151">
            <v>1486</v>
          </cell>
          <cell r="J1151">
            <v>30696.516270799999</v>
          </cell>
          <cell r="P1151">
            <v>9</v>
          </cell>
          <cell r="Q1151">
            <v>1</v>
          </cell>
          <cell r="R1151">
            <v>1</v>
          </cell>
          <cell r="V1151">
            <v>1</v>
          </cell>
          <cell r="W1151">
            <v>5</v>
          </cell>
          <cell r="Y1151">
            <v>5</v>
          </cell>
          <cell r="Z1151">
            <v>364</v>
          </cell>
          <cell r="AA1151">
            <v>1</v>
          </cell>
        </row>
        <row r="1152">
          <cell r="I1152">
            <v>1487</v>
          </cell>
          <cell r="J1152">
            <v>27913.485838100001</v>
          </cell>
          <cell r="P1152">
            <v>3</v>
          </cell>
          <cell r="Q1152">
            <v>1</v>
          </cell>
          <cell r="R1152">
            <v>1</v>
          </cell>
          <cell r="V1152">
            <v>1</v>
          </cell>
          <cell r="W1152">
            <v>5</v>
          </cell>
          <cell r="Y1152">
            <v>1</v>
          </cell>
          <cell r="Z1152">
            <v>156</v>
          </cell>
          <cell r="AA1152">
            <v>1</v>
          </cell>
        </row>
        <row r="1153">
          <cell r="I1153">
            <v>1488</v>
          </cell>
          <cell r="J1153">
            <v>44532.472984200002</v>
          </cell>
          <cell r="P1153">
            <v>9</v>
          </cell>
          <cell r="Q1153">
            <v>1</v>
          </cell>
          <cell r="R1153">
            <v>1</v>
          </cell>
          <cell r="V1153">
            <v>1</v>
          </cell>
          <cell r="W1153">
            <v>5</v>
          </cell>
          <cell r="Y1153">
            <v>5</v>
          </cell>
          <cell r="Z1153">
            <v>364</v>
          </cell>
          <cell r="AA1153">
            <v>1</v>
          </cell>
        </row>
        <row r="1154">
          <cell r="I1154">
            <v>1489</v>
          </cell>
          <cell r="J1154">
            <v>26362.7426122</v>
          </cell>
          <cell r="P1154">
            <v>5</v>
          </cell>
          <cell r="Q1154">
            <v>1</v>
          </cell>
          <cell r="R1154">
            <v>1</v>
          </cell>
          <cell r="V1154">
            <v>1</v>
          </cell>
          <cell r="W1154">
            <v>5</v>
          </cell>
          <cell r="Y1154">
            <v>5</v>
          </cell>
          <cell r="Z1154">
            <v>156</v>
          </cell>
          <cell r="AA1154">
            <v>0.75</v>
          </cell>
        </row>
        <row r="1155">
          <cell r="I1155">
            <v>1491</v>
          </cell>
          <cell r="J1155">
            <v>26151.767675399999</v>
          </cell>
          <cell r="P1155">
            <v>7</v>
          </cell>
          <cell r="Q1155">
            <v>1</v>
          </cell>
          <cell r="R1155">
            <v>1</v>
          </cell>
          <cell r="V1155">
            <v>1</v>
          </cell>
          <cell r="W1155">
            <v>5</v>
          </cell>
          <cell r="Y1155">
            <v>5</v>
          </cell>
          <cell r="Z1155">
            <v>1014</v>
          </cell>
          <cell r="AA1155">
            <v>1</v>
          </cell>
        </row>
        <row r="1156">
          <cell r="I1156">
            <v>1492</v>
          </cell>
          <cell r="J1156">
            <v>24273.850862300002</v>
          </cell>
          <cell r="P1156">
            <v>3</v>
          </cell>
          <cell r="Q1156">
            <v>1</v>
          </cell>
          <cell r="R1156">
            <v>1</v>
          </cell>
          <cell r="V1156">
            <v>1</v>
          </cell>
          <cell r="W1156">
            <v>1</v>
          </cell>
          <cell r="Y1156">
            <v>1</v>
          </cell>
          <cell r="Z1156">
            <v>156</v>
          </cell>
          <cell r="AA1156">
            <v>1</v>
          </cell>
        </row>
        <row r="1157">
          <cell r="I1157">
            <v>1494</v>
          </cell>
          <cell r="J1157">
            <v>23269.251043</v>
          </cell>
          <cell r="P1157">
            <v>9</v>
          </cell>
          <cell r="Q1157">
            <v>1</v>
          </cell>
          <cell r="R1157">
            <v>1</v>
          </cell>
          <cell r="V1157">
            <v>1</v>
          </cell>
          <cell r="W1157">
            <v>5</v>
          </cell>
          <cell r="Y1157">
            <v>5</v>
          </cell>
          <cell r="Z1157">
            <v>364</v>
          </cell>
          <cell r="AA1157">
            <v>1</v>
          </cell>
        </row>
        <row r="1158">
          <cell r="I1158">
            <v>1496</v>
          </cell>
          <cell r="J1158">
            <v>29191.030343499999</v>
          </cell>
          <cell r="P1158">
            <v>6</v>
          </cell>
          <cell r="Q1158">
            <v>1</v>
          </cell>
          <cell r="R1158">
            <v>1</v>
          </cell>
          <cell r="V1158">
            <v>1</v>
          </cell>
          <cell r="W1158">
            <v>1</v>
          </cell>
          <cell r="Y1158">
            <v>1</v>
          </cell>
          <cell r="Z1158">
            <v>650</v>
          </cell>
          <cell r="AA1158">
            <v>1</v>
          </cell>
        </row>
        <row r="1159">
          <cell r="I1159">
            <v>1498</v>
          </cell>
          <cell r="J1159">
            <v>23022.864404799999</v>
          </cell>
          <cell r="P1159">
            <v>1</v>
          </cell>
          <cell r="Q1159">
            <v>1</v>
          </cell>
          <cell r="R1159">
            <v>1</v>
          </cell>
          <cell r="V1159">
            <v>1</v>
          </cell>
          <cell r="W1159">
            <v>5</v>
          </cell>
          <cell r="Y1159">
            <v>1</v>
          </cell>
          <cell r="Z1159">
            <v>364</v>
          </cell>
          <cell r="AA1159">
            <v>1</v>
          </cell>
        </row>
        <row r="1160">
          <cell r="I1160">
            <v>1500</v>
          </cell>
          <cell r="J1160">
            <v>39679.792619400003</v>
          </cell>
          <cell r="P1160">
            <v>5</v>
          </cell>
          <cell r="Q1160">
            <v>1</v>
          </cell>
          <cell r="R1160">
            <v>1</v>
          </cell>
          <cell r="V1160">
            <v>1</v>
          </cell>
          <cell r="W1160">
            <v>1</v>
          </cell>
          <cell r="Y1160">
            <v>1</v>
          </cell>
          <cell r="Z1160">
            <v>156</v>
          </cell>
          <cell r="AA1160">
            <v>1</v>
          </cell>
        </row>
        <row r="1161">
          <cell r="I1161">
            <v>1501</v>
          </cell>
          <cell r="J1161">
            <v>20967.290136899999</v>
          </cell>
          <cell r="P1161">
            <v>9</v>
          </cell>
          <cell r="Q1161">
            <v>1</v>
          </cell>
          <cell r="R1161">
            <v>1</v>
          </cell>
          <cell r="V1161">
            <v>1</v>
          </cell>
          <cell r="W1161">
            <v>5</v>
          </cell>
          <cell r="Y1161">
            <v>1</v>
          </cell>
          <cell r="Z1161">
            <v>156</v>
          </cell>
          <cell r="AA1161">
            <v>1</v>
          </cell>
        </row>
        <row r="1162">
          <cell r="I1162">
            <v>1502</v>
          </cell>
          <cell r="J1162">
            <v>7029.9306196999996</v>
          </cell>
          <cell r="P1162">
            <v>1</v>
          </cell>
          <cell r="Q1162">
            <v>1</v>
          </cell>
          <cell r="R1162">
            <v>1</v>
          </cell>
          <cell r="V1162">
            <v>1</v>
          </cell>
          <cell r="W1162">
            <v>1</v>
          </cell>
          <cell r="Y1162">
            <v>1</v>
          </cell>
          <cell r="Z1162">
            <v>1014</v>
          </cell>
          <cell r="AA1162">
            <v>1</v>
          </cell>
        </row>
        <row r="1163">
          <cell r="I1163">
            <v>1503</v>
          </cell>
          <cell r="J1163">
            <v>11185.7851391</v>
          </cell>
          <cell r="P1163">
            <v>4</v>
          </cell>
          <cell r="Q1163">
            <v>1</v>
          </cell>
          <cell r="R1163">
            <v>1</v>
          </cell>
          <cell r="V1163">
            <v>1</v>
          </cell>
          <cell r="W1163">
            <v>5</v>
          </cell>
          <cell r="Y1163">
            <v>2</v>
          </cell>
          <cell r="Z1163">
            <v>650</v>
          </cell>
          <cell r="AA1163">
            <v>1</v>
          </cell>
        </row>
        <row r="1164">
          <cell r="I1164">
            <v>1504</v>
          </cell>
          <cell r="J1164">
            <v>3768.6794559</v>
          </cell>
          <cell r="P1164">
            <v>3</v>
          </cell>
          <cell r="Q1164">
            <v>1</v>
          </cell>
          <cell r="R1164">
            <v>1</v>
          </cell>
          <cell r="V1164">
            <v>1</v>
          </cell>
          <cell r="W1164">
            <v>5</v>
          </cell>
          <cell r="Y1164">
            <v>5</v>
          </cell>
          <cell r="Z1164">
            <v>650</v>
          </cell>
          <cell r="AA1164">
            <v>1</v>
          </cell>
        </row>
        <row r="1165">
          <cell r="I1165">
            <v>1506</v>
          </cell>
          <cell r="J1165">
            <v>43607.660324700002</v>
          </cell>
          <cell r="P1165">
            <v>5</v>
          </cell>
          <cell r="Q1165">
            <v>1</v>
          </cell>
          <cell r="R1165">
            <v>1</v>
          </cell>
          <cell r="V1165">
            <v>1</v>
          </cell>
          <cell r="W1165">
            <v>1</v>
          </cell>
          <cell r="Y1165">
            <v>1</v>
          </cell>
          <cell r="Z1165">
            <v>156</v>
          </cell>
          <cell r="AA1165">
            <v>1</v>
          </cell>
        </row>
        <row r="1166">
          <cell r="I1166">
            <v>1507</v>
          </cell>
          <cell r="J1166">
            <v>32683.115920600001</v>
          </cell>
          <cell r="P1166">
            <v>9</v>
          </cell>
          <cell r="Q1166">
            <v>1</v>
          </cell>
          <cell r="R1166">
            <v>1</v>
          </cell>
          <cell r="V1166">
            <v>1</v>
          </cell>
          <cell r="W1166">
            <v>5</v>
          </cell>
          <cell r="Y1166">
            <v>5</v>
          </cell>
          <cell r="Z1166">
            <v>364</v>
          </cell>
          <cell r="AA1166">
            <v>1</v>
          </cell>
        </row>
        <row r="1167">
          <cell r="I1167">
            <v>1509</v>
          </cell>
          <cell r="J1167">
            <v>34117.6775414</v>
          </cell>
          <cell r="P1167">
            <v>9</v>
          </cell>
          <cell r="Q1167">
            <v>1</v>
          </cell>
          <cell r="R1167">
            <v>1</v>
          </cell>
          <cell r="V1167">
            <v>1</v>
          </cell>
          <cell r="W1167">
            <v>5</v>
          </cell>
          <cell r="Y1167">
            <v>1</v>
          </cell>
          <cell r="Z1167">
            <v>364</v>
          </cell>
          <cell r="AA1167">
            <v>1</v>
          </cell>
        </row>
        <row r="1168">
          <cell r="I1168">
            <v>1510</v>
          </cell>
          <cell r="J1168">
            <v>25636.091830000001</v>
          </cell>
          <cell r="P1168">
            <v>8</v>
          </cell>
          <cell r="Q1168">
            <v>1</v>
          </cell>
          <cell r="R1168">
            <v>1</v>
          </cell>
          <cell r="V1168">
            <v>1</v>
          </cell>
          <cell r="W1168">
            <v>5</v>
          </cell>
          <cell r="Y1168">
            <v>1</v>
          </cell>
          <cell r="Z1168">
            <v>364</v>
          </cell>
          <cell r="AA1168">
            <v>1</v>
          </cell>
        </row>
        <row r="1169">
          <cell r="I1169">
            <v>1512</v>
          </cell>
          <cell r="J1169">
            <v>23816.7562808</v>
          </cell>
          <cell r="P1169">
            <v>9</v>
          </cell>
          <cell r="Q1169">
            <v>1</v>
          </cell>
          <cell r="R1169">
            <v>1</v>
          </cell>
          <cell r="V1169">
            <v>1</v>
          </cell>
          <cell r="W1169">
            <v>5</v>
          </cell>
          <cell r="Y1169">
            <v>1</v>
          </cell>
          <cell r="Z1169">
            <v>364</v>
          </cell>
          <cell r="AA1169">
            <v>1</v>
          </cell>
        </row>
        <row r="1170">
          <cell r="I1170">
            <v>1513</v>
          </cell>
          <cell r="J1170">
            <v>52610.368618599998</v>
          </cell>
          <cell r="P1170">
            <v>5</v>
          </cell>
          <cell r="Q1170">
            <v>1</v>
          </cell>
          <cell r="R1170">
            <v>1</v>
          </cell>
          <cell r="V1170">
            <v>1</v>
          </cell>
          <cell r="W1170">
            <v>5</v>
          </cell>
          <cell r="Y1170">
            <v>1</v>
          </cell>
          <cell r="Z1170">
            <v>31.2</v>
          </cell>
          <cell r="AA1170">
            <v>1</v>
          </cell>
        </row>
        <row r="1171">
          <cell r="I1171">
            <v>1514</v>
          </cell>
          <cell r="J1171">
            <v>27189.160652300001</v>
          </cell>
          <cell r="P1171">
            <v>4</v>
          </cell>
          <cell r="Q1171">
            <v>1</v>
          </cell>
          <cell r="R1171">
            <v>1</v>
          </cell>
          <cell r="V1171">
            <v>1</v>
          </cell>
          <cell r="W1171">
            <v>1</v>
          </cell>
          <cell r="Y1171">
            <v>1</v>
          </cell>
          <cell r="Z1171">
            <v>364</v>
          </cell>
          <cell r="AA1171">
            <v>1</v>
          </cell>
        </row>
        <row r="1172">
          <cell r="I1172">
            <v>1515</v>
          </cell>
          <cell r="J1172">
            <v>19662.013718300001</v>
          </cell>
          <cell r="P1172">
            <v>5</v>
          </cell>
          <cell r="Q1172">
            <v>1</v>
          </cell>
          <cell r="R1172">
            <v>1</v>
          </cell>
          <cell r="V1172">
            <v>1</v>
          </cell>
          <cell r="W1172">
            <v>5</v>
          </cell>
          <cell r="Y1172">
            <v>5</v>
          </cell>
          <cell r="Z1172">
            <v>156</v>
          </cell>
          <cell r="AA1172">
            <v>1</v>
          </cell>
        </row>
        <row r="1173">
          <cell r="I1173">
            <v>1516</v>
          </cell>
          <cell r="J1173">
            <v>23774.6002309</v>
          </cell>
          <cell r="P1173">
            <v>1</v>
          </cell>
          <cell r="Q1173">
            <v>1</v>
          </cell>
          <cell r="R1173">
            <v>1</v>
          </cell>
          <cell r="V1173">
            <v>1</v>
          </cell>
          <cell r="W1173">
            <v>5</v>
          </cell>
          <cell r="Y1173">
            <v>5</v>
          </cell>
          <cell r="Z1173">
            <v>156</v>
          </cell>
          <cell r="AA1173">
            <v>1</v>
          </cell>
        </row>
        <row r="1174">
          <cell r="I1174">
            <v>1517</v>
          </cell>
          <cell r="J1174">
            <v>59791.759357100003</v>
          </cell>
          <cell r="P1174">
            <v>7</v>
          </cell>
          <cell r="Q1174">
            <v>1</v>
          </cell>
          <cell r="R1174">
            <v>1</v>
          </cell>
          <cell r="V1174">
            <v>1</v>
          </cell>
          <cell r="W1174">
            <v>5</v>
          </cell>
          <cell r="Y1174">
            <v>5</v>
          </cell>
          <cell r="Z1174">
            <v>364</v>
          </cell>
          <cell r="AA1174">
            <v>1</v>
          </cell>
        </row>
        <row r="1175">
          <cell r="I1175">
            <v>1518</v>
          </cell>
          <cell r="J1175">
            <v>30293.0647728</v>
          </cell>
          <cell r="P1175">
            <v>6</v>
          </cell>
          <cell r="Q1175">
            <v>1</v>
          </cell>
          <cell r="R1175">
            <v>1</v>
          </cell>
          <cell r="V1175">
            <v>1</v>
          </cell>
          <cell r="W1175">
            <v>5</v>
          </cell>
          <cell r="Y1175">
            <v>1</v>
          </cell>
          <cell r="Z1175">
            <v>156</v>
          </cell>
          <cell r="AA1175">
            <v>1</v>
          </cell>
        </row>
        <row r="1176">
          <cell r="I1176">
            <v>1520</v>
          </cell>
          <cell r="J1176">
            <v>28333.537114800001</v>
          </cell>
          <cell r="P1176">
            <v>3</v>
          </cell>
          <cell r="Q1176">
            <v>1</v>
          </cell>
          <cell r="R1176">
            <v>1</v>
          </cell>
          <cell r="V1176">
            <v>1</v>
          </cell>
          <cell r="W1176">
            <v>5</v>
          </cell>
          <cell r="Y1176">
            <v>1</v>
          </cell>
          <cell r="Z1176">
            <v>364</v>
          </cell>
          <cell r="AA1176">
            <v>0.75</v>
          </cell>
        </row>
        <row r="1177">
          <cell r="I1177">
            <v>1521</v>
          </cell>
          <cell r="J1177">
            <v>28531.0724964</v>
          </cell>
          <cell r="P1177">
            <v>10</v>
          </cell>
          <cell r="Q1177">
            <v>1</v>
          </cell>
          <cell r="R1177">
            <v>1</v>
          </cell>
          <cell r="V1177">
            <v>1</v>
          </cell>
          <cell r="W1177">
            <v>5</v>
          </cell>
          <cell r="Y1177">
            <v>5</v>
          </cell>
          <cell r="Z1177">
            <v>156</v>
          </cell>
          <cell r="AA1177">
            <v>1</v>
          </cell>
        </row>
        <row r="1178">
          <cell r="I1178">
            <v>1522</v>
          </cell>
          <cell r="J1178">
            <v>30598.5415178</v>
          </cell>
          <cell r="P1178">
            <v>7</v>
          </cell>
          <cell r="Q1178">
            <v>1</v>
          </cell>
          <cell r="R1178">
            <v>1</v>
          </cell>
          <cell r="V1178">
            <v>1</v>
          </cell>
          <cell r="W1178">
            <v>5</v>
          </cell>
          <cell r="Y1178">
            <v>5</v>
          </cell>
          <cell r="Z1178">
            <v>156</v>
          </cell>
          <cell r="AA1178">
            <v>1</v>
          </cell>
        </row>
        <row r="1179">
          <cell r="I1179">
            <v>1523</v>
          </cell>
          <cell r="J1179">
            <v>20537.7278816</v>
          </cell>
          <cell r="P1179">
            <v>1</v>
          </cell>
          <cell r="Q1179">
            <v>1</v>
          </cell>
          <cell r="R1179">
            <v>1</v>
          </cell>
          <cell r="V1179">
            <v>1</v>
          </cell>
          <cell r="W1179">
            <v>1</v>
          </cell>
          <cell r="Y1179">
            <v>1</v>
          </cell>
          <cell r="Z1179">
            <v>650</v>
          </cell>
          <cell r="AA1179">
            <v>1</v>
          </cell>
        </row>
        <row r="1180">
          <cell r="I1180">
            <v>1524</v>
          </cell>
          <cell r="J1180">
            <v>29877.311228999999</v>
          </cell>
          <cell r="P1180">
            <v>9</v>
          </cell>
          <cell r="Q1180">
            <v>1</v>
          </cell>
          <cell r="R1180">
            <v>1</v>
          </cell>
          <cell r="V1180">
            <v>1</v>
          </cell>
          <cell r="W1180">
            <v>5</v>
          </cell>
          <cell r="Y1180">
            <v>5</v>
          </cell>
          <cell r="Z1180">
            <v>156</v>
          </cell>
          <cell r="AA1180">
            <v>0.75</v>
          </cell>
        </row>
        <row r="1181">
          <cell r="I1181">
            <v>1527</v>
          </cell>
          <cell r="J1181">
            <v>26110.409694599999</v>
          </cell>
          <cell r="P1181">
            <v>3</v>
          </cell>
          <cell r="Q1181">
            <v>1</v>
          </cell>
          <cell r="R1181">
            <v>1</v>
          </cell>
          <cell r="V1181">
            <v>1</v>
          </cell>
          <cell r="W1181">
            <v>5</v>
          </cell>
          <cell r="Y1181">
            <v>5</v>
          </cell>
          <cell r="Z1181">
            <v>364</v>
          </cell>
          <cell r="AA1181">
            <v>0.75</v>
          </cell>
        </row>
        <row r="1182">
          <cell r="I1182">
            <v>1529</v>
          </cell>
          <cell r="J1182">
            <v>3921.9760007999998</v>
          </cell>
          <cell r="P1182">
            <v>8</v>
          </cell>
          <cell r="Q1182">
            <v>1</v>
          </cell>
          <cell r="R1182">
            <v>1</v>
          </cell>
          <cell r="V1182">
            <v>1</v>
          </cell>
          <cell r="W1182">
            <v>5</v>
          </cell>
          <cell r="Y1182">
            <v>1</v>
          </cell>
          <cell r="Z1182">
            <v>364</v>
          </cell>
          <cell r="AA1182">
            <v>1</v>
          </cell>
        </row>
        <row r="1183">
          <cell r="I1183">
            <v>1532</v>
          </cell>
          <cell r="J1183">
            <v>48242.751844600003</v>
          </cell>
          <cell r="P1183">
            <v>3</v>
          </cell>
          <cell r="Q1183">
            <v>1</v>
          </cell>
          <cell r="R1183">
            <v>1</v>
          </cell>
          <cell r="V1183">
            <v>1</v>
          </cell>
          <cell r="W1183">
            <v>5</v>
          </cell>
          <cell r="Y1183">
            <v>1</v>
          </cell>
          <cell r="Z1183">
            <v>156</v>
          </cell>
          <cell r="AA1183">
            <v>1</v>
          </cell>
        </row>
        <row r="1184">
          <cell r="I1184">
            <v>1533</v>
          </cell>
          <cell r="J1184">
            <v>13205.908090700001</v>
          </cell>
          <cell r="P1184">
            <v>5</v>
          </cell>
          <cell r="Q1184">
            <v>1</v>
          </cell>
          <cell r="R1184">
            <v>1</v>
          </cell>
          <cell r="V1184">
            <v>1</v>
          </cell>
          <cell r="W1184">
            <v>5</v>
          </cell>
          <cell r="Y1184">
            <v>5</v>
          </cell>
          <cell r="Z1184">
            <v>156</v>
          </cell>
          <cell r="AA1184">
            <v>1</v>
          </cell>
        </row>
        <row r="1185">
          <cell r="I1185">
            <v>1534</v>
          </cell>
          <cell r="J1185">
            <v>42964.106192500003</v>
          </cell>
          <cell r="P1185">
            <v>6</v>
          </cell>
          <cell r="Q1185">
            <v>1</v>
          </cell>
          <cell r="R1185">
            <v>1</v>
          </cell>
          <cell r="V1185">
            <v>1</v>
          </cell>
          <cell r="W1185">
            <v>1</v>
          </cell>
          <cell r="Y1185">
            <v>5</v>
          </cell>
          <cell r="Z1185">
            <v>31.2</v>
          </cell>
          <cell r="AA1185">
            <v>0.25</v>
          </cell>
        </row>
        <row r="1186">
          <cell r="I1186">
            <v>1535</v>
          </cell>
          <cell r="J1186">
            <v>26330.6011899</v>
          </cell>
          <cell r="P1186">
            <v>9</v>
          </cell>
          <cell r="Q1186">
            <v>1</v>
          </cell>
          <cell r="R1186">
            <v>1</v>
          </cell>
          <cell r="V1186">
            <v>1</v>
          </cell>
          <cell r="W1186">
            <v>1</v>
          </cell>
          <cell r="Y1186">
            <v>1</v>
          </cell>
          <cell r="Z1186">
            <v>650</v>
          </cell>
          <cell r="AA1186">
            <v>1</v>
          </cell>
        </row>
        <row r="1187">
          <cell r="I1187">
            <v>1537</v>
          </cell>
          <cell r="J1187">
            <v>25118.967195699999</v>
          </cell>
          <cell r="P1187">
            <v>3</v>
          </cell>
          <cell r="Q1187">
            <v>1</v>
          </cell>
          <cell r="R1187">
            <v>1</v>
          </cell>
          <cell r="V1187">
            <v>1</v>
          </cell>
          <cell r="W1187">
            <v>1</v>
          </cell>
          <cell r="Y1187">
            <v>1</v>
          </cell>
          <cell r="Z1187">
            <v>156</v>
          </cell>
          <cell r="AA1187">
            <v>1</v>
          </cell>
        </row>
        <row r="1188">
          <cell r="I1188">
            <v>1538</v>
          </cell>
          <cell r="J1188">
            <v>54971.112415600001</v>
          </cell>
          <cell r="P1188">
            <v>1</v>
          </cell>
          <cell r="Q1188">
            <v>1</v>
          </cell>
          <cell r="R1188">
            <v>1</v>
          </cell>
          <cell r="V1188">
            <v>0</v>
          </cell>
          <cell r="W1188">
            <v>99</v>
          </cell>
          <cell r="Y1188">
            <v>1</v>
          </cell>
          <cell r="Z1188">
            <v>156</v>
          </cell>
          <cell r="AA1188">
            <v>0</v>
          </cell>
        </row>
        <row r="1189">
          <cell r="I1189">
            <v>1539</v>
          </cell>
          <cell r="J1189">
            <v>27504.078578600001</v>
          </cell>
          <cell r="P1189">
            <v>8</v>
          </cell>
          <cell r="Q1189">
            <v>1</v>
          </cell>
          <cell r="R1189">
            <v>1</v>
          </cell>
          <cell r="V1189">
            <v>1</v>
          </cell>
          <cell r="W1189">
            <v>5</v>
          </cell>
          <cell r="Y1189">
            <v>5</v>
          </cell>
          <cell r="Z1189">
            <v>156</v>
          </cell>
          <cell r="AA1189">
            <v>1</v>
          </cell>
        </row>
        <row r="1190">
          <cell r="I1190">
            <v>1540</v>
          </cell>
          <cell r="J1190">
            <v>11923.730585699999</v>
          </cell>
          <cell r="P1190">
            <v>6</v>
          </cell>
          <cell r="Q1190">
            <v>1</v>
          </cell>
          <cell r="R1190">
            <v>1</v>
          </cell>
          <cell r="V1190">
            <v>1</v>
          </cell>
          <cell r="W1190">
            <v>5</v>
          </cell>
          <cell r="Y1190">
            <v>5</v>
          </cell>
          <cell r="Z1190">
            <v>156</v>
          </cell>
          <cell r="AA1190">
            <v>1</v>
          </cell>
        </row>
        <row r="1191">
          <cell r="I1191">
            <v>1541</v>
          </cell>
          <cell r="J1191">
            <v>10654.1815644</v>
          </cell>
          <cell r="P1191">
            <v>1</v>
          </cell>
          <cell r="Q1191">
            <v>1</v>
          </cell>
          <cell r="R1191">
            <v>1</v>
          </cell>
          <cell r="V1191">
            <v>1</v>
          </cell>
          <cell r="W1191">
            <v>5</v>
          </cell>
          <cell r="Y1191">
            <v>2</v>
          </cell>
          <cell r="Z1191">
            <v>650</v>
          </cell>
          <cell r="AA1191">
            <v>1</v>
          </cell>
        </row>
        <row r="1192">
          <cell r="I1192">
            <v>1542</v>
          </cell>
          <cell r="J1192">
            <v>27994.833402600001</v>
          </cell>
          <cell r="P1192">
            <v>5</v>
          </cell>
          <cell r="Q1192">
            <v>1</v>
          </cell>
          <cell r="R1192">
            <v>1</v>
          </cell>
          <cell r="V1192">
            <v>1</v>
          </cell>
          <cell r="W1192">
            <v>5</v>
          </cell>
          <cell r="Y1192">
            <v>5</v>
          </cell>
          <cell r="Z1192">
            <v>156</v>
          </cell>
          <cell r="AA1192">
            <v>1</v>
          </cell>
        </row>
        <row r="1193">
          <cell r="I1193">
            <v>1545</v>
          </cell>
          <cell r="J1193">
            <v>34281.694646600001</v>
          </cell>
          <cell r="P1193">
            <v>2</v>
          </cell>
          <cell r="Q1193">
            <v>1</v>
          </cell>
          <cell r="R1193">
            <v>1</v>
          </cell>
          <cell r="V1193">
            <v>1</v>
          </cell>
          <cell r="W1193">
            <v>1</v>
          </cell>
          <cell r="Y1193">
            <v>1</v>
          </cell>
          <cell r="Z1193">
            <v>156</v>
          </cell>
          <cell r="AA1193">
            <v>1</v>
          </cell>
        </row>
        <row r="1194">
          <cell r="I1194">
            <v>1546</v>
          </cell>
          <cell r="J1194">
            <v>3324.0762749</v>
          </cell>
          <cell r="P1194">
            <v>7</v>
          </cell>
          <cell r="Q1194">
            <v>1</v>
          </cell>
          <cell r="R1194">
            <v>1</v>
          </cell>
          <cell r="V1194">
            <v>0</v>
          </cell>
          <cell r="W1194">
            <v>99</v>
          </cell>
          <cell r="Y1194">
            <v>5</v>
          </cell>
          <cell r="Z1194">
            <v>364</v>
          </cell>
          <cell r="AA1194">
            <v>0</v>
          </cell>
        </row>
        <row r="1195">
          <cell r="I1195">
            <v>1548</v>
          </cell>
          <cell r="J1195">
            <v>15072.533164500001</v>
          </cell>
          <cell r="P1195">
            <v>4</v>
          </cell>
          <cell r="Q1195">
            <v>1</v>
          </cell>
          <cell r="R1195">
            <v>1</v>
          </cell>
          <cell r="V1195">
            <v>1</v>
          </cell>
          <cell r="W1195">
            <v>5</v>
          </cell>
          <cell r="Y1195">
            <v>1</v>
          </cell>
          <cell r="Z1195">
            <v>156</v>
          </cell>
          <cell r="AA1195">
            <v>1</v>
          </cell>
        </row>
        <row r="1196">
          <cell r="I1196">
            <v>1550</v>
          </cell>
          <cell r="J1196">
            <v>22831.147039700001</v>
          </cell>
          <cell r="P1196">
            <v>8</v>
          </cell>
          <cell r="Q1196">
            <v>1</v>
          </cell>
          <cell r="R1196">
            <v>1</v>
          </cell>
          <cell r="V1196">
            <v>1</v>
          </cell>
          <cell r="W1196">
            <v>5</v>
          </cell>
          <cell r="Y1196">
            <v>5</v>
          </cell>
          <cell r="Z1196">
            <v>156</v>
          </cell>
          <cell r="AA1196">
            <v>1</v>
          </cell>
        </row>
        <row r="1197">
          <cell r="I1197">
            <v>1553</v>
          </cell>
          <cell r="J1197">
            <v>26007.697352399999</v>
          </cell>
          <cell r="P1197">
            <v>4</v>
          </cell>
          <cell r="Q1197">
            <v>1</v>
          </cell>
          <cell r="R1197">
            <v>1</v>
          </cell>
          <cell r="V1197">
            <v>1</v>
          </cell>
          <cell r="W1197">
            <v>5</v>
          </cell>
          <cell r="Y1197">
            <v>1</v>
          </cell>
          <cell r="Z1197">
            <v>31.2</v>
          </cell>
          <cell r="AA1197">
            <v>1</v>
          </cell>
        </row>
        <row r="1198">
          <cell r="I1198">
            <v>1554</v>
          </cell>
          <cell r="J1198">
            <v>37635.0824459</v>
          </cell>
          <cell r="P1198">
            <v>1</v>
          </cell>
          <cell r="Q1198">
            <v>1</v>
          </cell>
          <cell r="R1198">
            <v>1</v>
          </cell>
          <cell r="V1198">
            <v>1</v>
          </cell>
          <cell r="W1198">
            <v>1</v>
          </cell>
          <cell r="Y1198">
            <v>1</v>
          </cell>
          <cell r="Z1198">
            <v>31.2</v>
          </cell>
          <cell r="AA1198">
            <v>0.25</v>
          </cell>
        </row>
        <row r="1199">
          <cell r="I1199">
            <v>1555</v>
          </cell>
          <cell r="J1199">
            <v>28333.537114800001</v>
          </cell>
          <cell r="P1199">
            <v>2</v>
          </cell>
          <cell r="Q1199">
            <v>1</v>
          </cell>
          <cell r="R1199">
            <v>1</v>
          </cell>
          <cell r="V1199">
            <v>1</v>
          </cell>
          <cell r="W1199">
            <v>5</v>
          </cell>
          <cell r="Y1199">
            <v>1</v>
          </cell>
          <cell r="Z1199">
            <v>156</v>
          </cell>
          <cell r="AA1199">
            <v>1</v>
          </cell>
        </row>
        <row r="1200">
          <cell r="I1200">
            <v>1556</v>
          </cell>
          <cell r="J1200">
            <v>40361.836197899996</v>
          </cell>
          <cell r="P1200">
            <v>9</v>
          </cell>
          <cell r="Q1200">
            <v>1</v>
          </cell>
          <cell r="R1200">
            <v>1</v>
          </cell>
          <cell r="V1200">
            <v>1</v>
          </cell>
          <cell r="W1200">
            <v>5</v>
          </cell>
          <cell r="Y1200">
            <v>5</v>
          </cell>
          <cell r="Z1200">
            <v>156</v>
          </cell>
          <cell r="AA1200">
            <v>1</v>
          </cell>
        </row>
        <row r="1201">
          <cell r="I1201">
            <v>1558</v>
          </cell>
          <cell r="J1201">
            <v>9680.1336284000008</v>
          </cell>
          <cell r="P1201">
            <v>2</v>
          </cell>
          <cell r="Q1201">
            <v>1</v>
          </cell>
          <cell r="R1201">
            <v>1</v>
          </cell>
          <cell r="V1201">
            <v>1</v>
          </cell>
          <cell r="W1201">
            <v>5</v>
          </cell>
          <cell r="Y1201">
            <v>1</v>
          </cell>
          <cell r="Z1201">
            <v>31.2</v>
          </cell>
          <cell r="AA1201">
            <v>1</v>
          </cell>
        </row>
        <row r="1202">
          <cell r="I1202">
            <v>1561</v>
          </cell>
          <cell r="J1202">
            <v>28481.169387999998</v>
          </cell>
          <cell r="P1202">
            <v>1</v>
          </cell>
          <cell r="Q1202">
            <v>1</v>
          </cell>
          <cell r="R1202">
            <v>1</v>
          </cell>
          <cell r="V1202">
            <v>1</v>
          </cell>
          <cell r="W1202">
            <v>5</v>
          </cell>
          <cell r="Y1202">
            <v>5</v>
          </cell>
          <cell r="Z1202">
            <v>364</v>
          </cell>
          <cell r="AA1202">
            <v>1</v>
          </cell>
        </row>
        <row r="1203">
          <cell r="I1203">
            <v>1562</v>
          </cell>
          <cell r="J1203">
            <v>20600.421940100001</v>
          </cell>
          <cell r="P1203">
            <v>3</v>
          </cell>
          <cell r="Q1203">
            <v>1</v>
          </cell>
          <cell r="R1203">
            <v>1</v>
          </cell>
          <cell r="V1203">
            <v>1</v>
          </cell>
          <cell r="W1203">
            <v>1</v>
          </cell>
          <cell r="Y1203">
            <v>1</v>
          </cell>
          <cell r="Z1203">
            <v>364</v>
          </cell>
          <cell r="AA1203">
            <v>0.75</v>
          </cell>
        </row>
        <row r="1204">
          <cell r="I1204">
            <v>1563</v>
          </cell>
          <cell r="J1204">
            <v>21344.701109900001</v>
          </cell>
          <cell r="P1204">
            <v>4</v>
          </cell>
          <cell r="Q1204">
            <v>1</v>
          </cell>
          <cell r="R1204">
            <v>1</v>
          </cell>
          <cell r="V1204">
            <v>1</v>
          </cell>
          <cell r="W1204">
            <v>1</v>
          </cell>
          <cell r="Y1204">
            <v>1</v>
          </cell>
          <cell r="Z1204">
            <v>156</v>
          </cell>
          <cell r="AA1204">
            <v>1</v>
          </cell>
        </row>
        <row r="1205">
          <cell r="I1205">
            <v>1564</v>
          </cell>
          <cell r="J1205">
            <v>3708.8422354999998</v>
          </cell>
          <cell r="P1205">
            <v>4</v>
          </cell>
          <cell r="Q1205">
            <v>1</v>
          </cell>
          <cell r="R1205">
            <v>1</v>
          </cell>
          <cell r="V1205">
            <v>1</v>
          </cell>
          <cell r="W1205">
            <v>5</v>
          </cell>
          <cell r="Y1205">
            <v>3</v>
          </cell>
          <cell r="Z1205">
            <v>364</v>
          </cell>
          <cell r="AA1205">
            <v>1</v>
          </cell>
        </row>
        <row r="1206">
          <cell r="I1206">
            <v>1565</v>
          </cell>
          <cell r="J1206">
            <v>26327.608724999998</v>
          </cell>
          <cell r="P1206">
            <v>1</v>
          </cell>
          <cell r="Q1206">
            <v>1</v>
          </cell>
          <cell r="R1206">
            <v>1</v>
          </cell>
          <cell r="V1206">
            <v>1</v>
          </cell>
          <cell r="W1206">
            <v>5</v>
          </cell>
          <cell r="Y1206">
            <v>5</v>
          </cell>
          <cell r="Z1206">
            <v>156</v>
          </cell>
          <cell r="AA1206">
            <v>1</v>
          </cell>
        </row>
        <row r="1207">
          <cell r="I1207">
            <v>1567</v>
          </cell>
          <cell r="J1207">
            <v>22696.5321802</v>
          </cell>
          <cell r="P1207">
            <v>9</v>
          </cell>
          <cell r="Q1207">
            <v>1</v>
          </cell>
          <cell r="R1207">
            <v>1</v>
          </cell>
          <cell r="V1207">
            <v>1</v>
          </cell>
          <cell r="W1207">
            <v>1</v>
          </cell>
          <cell r="Y1207">
            <v>1</v>
          </cell>
          <cell r="Z1207">
            <v>364</v>
          </cell>
          <cell r="AA1207">
            <v>1</v>
          </cell>
        </row>
        <row r="1208">
          <cell r="I1208">
            <v>1568</v>
          </cell>
          <cell r="J1208">
            <v>36012.5200358</v>
          </cell>
          <cell r="P1208">
            <v>2</v>
          </cell>
          <cell r="Q1208">
            <v>1</v>
          </cell>
          <cell r="R1208">
            <v>1</v>
          </cell>
          <cell r="V1208">
            <v>1</v>
          </cell>
          <cell r="W1208">
            <v>5</v>
          </cell>
          <cell r="Y1208">
            <v>1</v>
          </cell>
          <cell r="Z1208">
            <v>156</v>
          </cell>
          <cell r="AA1208">
            <v>1</v>
          </cell>
        </row>
        <row r="1209">
          <cell r="I1209">
            <v>1569</v>
          </cell>
          <cell r="J1209">
            <v>28481.169387999998</v>
          </cell>
          <cell r="P1209">
            <v>3</v>
          </cell>
          <cell r="Q1209">
            <v>1</v>
          </cell>
          <cell r="R1209">
            <v>1</v>
          </cell>
          <cell r="V1209">
            <v>1</v>
          </cell>
          <cell r="W1209">
            <v>5</v>
          </cell>
          <cell r="Y1209">
            <v>1</v>
          </cell>
          <cell r="Z1209">
            <v>364</v>
          </cell>
          <cell r="AA1209">
            <v>1</v>
          </cell>
        </row>
        <row r="1210">
          <cell r="I1210">
            <v>1570</v>
          </cell>
          <cell r="J1210">
            <v>18582.840823899998</v>
          </cell>
          <cell r="P1210">
            <v>6</v>
          </cell>
          <cell r="Q1210">
            <v>1</v>
          </cell>
          <cell r="R1210">
            <v>1</v>
          </cell>
          <cell r="V1210">
            <v>1</v>
          </cell>
          <cell r="W1210">
            <v>5</v>
          </cell>
          <cell r="Y1210">
            <v>1</v>
          </cell>
          <cell r="Z1210">
            <v>364</v>
          </cell>
          <cell r="AA1210">
            <v>0.25</v>
          </cell>
        </row>
        <row r="1211">
          <cell r="I1211">
            <v>1571</v>
          </cell>
          <cell r="J1211">
            <v>33310.826848199998</v>
          </cell>
          <cell r="P1211">
            <v>9</v>
          </cell>
          <cell r="Q1211">
            <v>1</v>
          </cell>
          <cell r="R1211">
            <v>1</v>
          </cell>
          <cell r="V1211">
            <v>1</v>
          </cell>
          <cell r="W1211">
            <v>5</v>
          </cell>
          <cell r="Y1211">
            <v>5</v>
          </cell>
          <cell r="Z1211">
            <v>364</v>
          </cell>
          <cell r="AA1211">
            <v>1</v>
          </cell>
        </row>
        <row r="1212">
          <cell r="I1212">
            <v>1574</v>
          </cell>
          <cell r="J1212">
            <v>24610.648156800002</v>
          </cell>
          <cell r="P1212">
            <v>2</v>
          </cell>
          <cell r="Q1212">
            <v>1</v>
          </cell>
          <cell r="R1212">
            <v>1</v>
          </cell>
          <cell r="V1212">
            <v>1</v>
          </cell>
          <cell r="W1212">
            <v>5</v>
          </cell>
          <cell r="Y1212">
            <v>1</v>
          </cell>
          <cell r="Z1212">
            <v>364</v>
          </cell>
          <cell r="AA1212">
            <v>0.75</v>
          </cell>
        </row>
        <row r="1213">
          <cell r="I1213">
            <v>1575</v>
          </cell>
          <cell r="J1213">
            <v>28531.0724964</v>
          </cell>
          <cell r="P1213">
            <v>2</v>
          </cell>
          <cell r="Q1213">
            <v>1</v>
          </cell>
          <cell r="R1213">
            <v>1</v>
          </cell>
          <cell r="V1213">
            <v>0</v>
          </cell>
          <cell r="W1213">
            <v>99</v>
          </cell>
          <cell r="Y1213">
            <v>1</v>
          </cell>
          <cell r="Z1213">
            <v>156</v>
          </cell>
          <cell r="AA1213">
            <v>0</v>
          </cell>
        </row>
        <row r="1214">
          <cell r="I1214">
            <v>1576</v>
          </cell>
          <cell r="J1214">
            <v>21051.412231599999</v>
          </cell>
          <cell r="P1214">
            <v>10</v>
          </cell>
          <cell r="Q1214">
            <v>1</v>
          </cell>
          <cell r="R1214">
            <v>1</v>
          </cell>
          <cell r="V1214">
            <v>1</v>
          </cell>
          <cell r="W1214">
            <v>5</v>
          </cell>
          <cell r="Y1214">
            <v>5</v>
          </cell>
          <cell r="Z1214">
            <v>31.2</v>
          </cell>
          <cell r="AA1214">
            <v>1</v>
          </cell>
        </row>
        <row r="1215">
          <cell r="I1215">
            <v>1579</v>
          </cell>
          <cell r="J1215">
            <v>13757.456555700001</v>
          </cell>
          <cell r="P1215">
            <v>5</v>
          </cell>
          <cell r="Q1215">
            <v>1</v>
          </cell>
          <cell r="R1215">
            <v>1</v>
          </cell>
          <cell r="V1215">
            <v>1</v>
          </cell>
          <cell r="W1215">
            <v>5</v>
          </cell>
          <cell r="Y1215">
            <v>5</v>
          </cell>
          <cell r="Z1215">
            <v>156</v>
          </cell>
          <cell r="AA1215">
            <v>0.75</v>
          </cell>
        </row>
        <row r="1216">
          <cell r="I1216">
            <v>1580</v>
          </cell>
          <cell r="J1216">
            <v>31737.362477999999</v>
          </cell>
          <cell r="P1216">
            <v>4</v>
          </cell>
          <cell r="Q1216">
            <v>1</v>
          </cell>
          <cell r="R1216">
            <v>1</v>
          </cell>
          <cell r="V1216">
            <v>1</v>
          </cell>
          <cell r="W1216">
            <v>1</v>
          </cell>
          <cell r="Y1216">
            <v>1</v>
          </cell>
          <cell r="Z1216">
            <v>364</v>
          </cell>
          <cell r="AA1216">
            <v>1</v>
          </cell>
        </row>
        <row r="1217">
          <cell r="I1217">
            <v>1581</v>
          </cell>
          <cell r="J1217">
            <v>45048.045940600001</v>
          </cell>
          <cell r="P1217">
            <v>5</v>
          </cell>
          <cell r="Q1217">
            <v>1</v>
          </cell>
          <cell r="R1217">
            <v>1</v>
          </cell>
          <cell r="V1217">
            <v>1</v>
          </cell>
          <cell r="W1217">
            <v>1</v>
          </cell>
          <cell r="Y1217">
            <v>1</v>
          </cell>
          <cell r="Z1217">
            <v>156</v>
          </cell>
          <cell r="AA1217">
            <v>1</v>
          </cell>
        </row>
        <row r="1218">
          <cell r="I1218">
            <v>1582</v>
          </cell>
          <cell r="J1218">
            <v>24239.041636000002</v>
          </cell>
          <cell r="P1218">
            <v>5</v>
          </cell>
          <cell r="Q1218">
            <v>1</v>
          </cell>
          <cell r="R1218">
            <v>1</v>
          </cell>
          <cell r="V1218">
            <v>1</v>
          </cell>
          <cell r="W1218">
            <v>5</v>
          </cell>
          <cell r="Y1218">
            <v>5</v>
          </cell>
          <cell r="Z1218">
            <v>1014</v>
          </cell>
          <cell r="AA1218">
            <v>1</v>
          </cell>
        </row>
        <row r="1219">
          <cell r="I1219">
            <v>1583</v>
          </cell>
          <cell r="J1219">
            <v>24273.850862300002</v>
          </cell>
          <cell r="P1219">
            <v>5</v>
          </cell>
          <cell r="Q1219">
            <v>1</v>
          </cell>
          <cell r="R1219">
            <v>1</v>
          </cell>
          <cell r="V1219">
            <v>1</v>
          </cell>
          <cell r="W1219">
            <v>1</v>
          </cell>
          <cell r="Y1219">
            <v>1</v>
          </cell>
          <cell r="Z1219">
            <v>364</v>
          </cell>
          <cell r="AA1219">
            <v>1</v>
          </cell>
        </row>
        <row r="1220">
          <cell r="I1220">
            <v>1585</v>
          </cell>
          <cell r="J1220">
            <v>6656.4319882</v>
          </cell>
          <cell r="P1220">
            <v>9</v>
          </cell>
          <cell r="Q1220">
            <v>1</v>
          </cell>
          <cell r="R1220">
            <v>1</v>
          </cell>
          <cell r="V1220">
            <v>1</v>
          </cell>
          <cell r="W1220">
            <v>1</v>
          </cell>
          <cell r="Y1220">
            <v>1</v>
          </cell>
          <cell r="Z1220">
            <v>364</v>
          </cell>
          <cell r="AA1220">
            <v>0.75</v>
          </cell>
        </row>
        <row r="1221">
          <cell r="I1221">
            <v>1586</v>
          </cell>
          <cell r="J1221">
            <v>5301.5917823</v>
          </cell>
          <cell r="P1221">
            <v>2</v>
          </cell>
          <cell r="Q1221">
            <v>1</v>
          </cell>
          <cell r="R1221">
            <v>1</v>
          </cell>
          <cell r="V1221">
            <v>1</v>
          </cell>
          <cell r="W1221">
            <v>1</v>
          </cell>
          <cell r="Y1221">
            <v>1</v>
          </cell>
          <cell r="Z1221">
            <v>156</v>
          </cell>
          <cell r="AA1221">
            <v>1</v>
          </cell>
        </row>
        <row r="1222">
          <cell r="I1222">
            <v>1587</v>
          </cell>
          <cell r="J1222">
            <v>26522.414399699999</v>
          </cell>
          <cell r="P1222">
            <v>4</v>
          </cell>
          <cell r="Q1222">
            <v>1</v>
          </cell>
          <cell r="R1222">
            <v>1</v>
          </cell>
          <cell r="V1222">
            <v>1</v>
          </cell>
          <cell r="W1222">
            <v>1</v>
          </cell>
          <cell r="Y1222">
            <v>5</v>
          </cell>
          <cell r="Z1222">
            <v>156</v>
          </cell>
          <cell r="AA1222">
            <v>0.75</v>
          </cell>
        </row>
        <row r="1223">
          <cell r="I1223">
            <v>1588</v>
          </cell>
          <cell r="J1223">
            <v>19569.9645805</v>
          </cell>
          <cell r="P1223">
            <v>9</v>
          </cell>
          <cell r="Q1223">
            <v>1</v>
          </cell>
          <cell r="R1223">
            <v>1</v>
          </cell>
          <cell r="V1223">
            <v>1</v>
          </cell>
          <cell r="W1223">
            <v>5</v>
          </cell>
          <cell r="Y1223">
            <v>1</v>
          </cell>
          <cell r="Z1223">
            <v>364</v>
          </cell>
          <cell r="AA1223">
            <v>1</v>
          </cell>
        </row>
        <row r="1224">
          <cell r="I1224">
            <v>1591</v>
          </cell>
          <cell r="J1224">
            <v>42964.106192500003</v>
          </cell>
          <cell r="P1224">
            <v>9</v>
          </cell>
          <cell r="Q1224">
            <v>1</v>
          </cell>
          <cell r="R1224">
            <v>1</v>
          </cell>
          <cell r="V1224">
            <v>1</v>
          </cell>
          <cell r="W1224">
            <v>5</v>
          </cell>
          <cell r="Y1224">
            <v>5</v>
          </cell>
          <cell r="Z1224">
            <v>156</v>
          </cell>
          <cell r="AA1224">
            <v>1</v>
          </cell>
        </row>
        <row r="1225">
          <cell r="I1225">
            <v>1592</v>
          </cell>
          <cell r="J1225">
            <v>19968.5386918</v>
          </cell>
          <cell r="P1225">
            <v>4</v>
          </cell>
          <cell r="Q1225">
            <v>1</v>
          </cell>
          <cell r="R1225">
            <v>1</v>
          </cell>
          <cell r="V1225">
            <v>1</v>
          </cell>
          <cell r="W1225">
            <v>5</v>
          </cell>
          <cell r="Y1225">
            <v>1</v>
          </cell>
          <cell r="Z1225">
            <v>364</v>
          </cell>
          <cell r="AA1225">
            <v>0.75</v>
          </cell>
        </row>
        <row r="1226">
          <cell r="I1226">
            <v>1593</v>
          </cell>
          <cell r="J1226">
            <v>22696.5321802</v>
          </cell>
          <cell r="P1226">
            <v>4</v>
          </cell>
          <cell r="Q1226">
            <v>1</v>
          </cell>
          <cell r="R1226">
            <v>1</v>
          </cell>
          <cell r="V1226">
            <v>1</v>
          </cell>
          <cell r="W1226">
            <v>5</v>
          </cell>
          <cell r="Y1226">
            <v>1</v>
          </cell>
          <cell r="Z1226">
            <v>364</v>
          </cell>
          <cell r="AA1226">
            <v>1</v>
          </cell>
        </row>
        <row r="1227">
          <cell r="I1227">
            <v>1594</v>
          </cell>
          <cell r="J1227">
            <v>17215.834018400001</v>
          </cell>
          <cell r="P1227">
            <v>9</v>
          </cell>
          <cell r="Q1227">
            <v>1</v>
          </cell>
          <cell r="R1227">
            <v>1</v>
          </cell>
          <cell r="V1227">
            <v>1</v>
          </cell>
          <cell r="W1227">
            <v>5</v>
          </cell>
          <cell r="Y1227">
            <v>5</v>
          </cell>
          <cell r="Z1227">
            <v>650</v>
          </cell>
          <cell r="AA1227">
            <v>1</v>
          </cell>
        </row>
        <row r="1228">
          <cell r="I1228">
            <v>1595</v>
          </cell>
          <cell r="J1228">
            <v>22464.6060282</v>
          </cell>
          <cell r="P1228">
            <v>6</v>
          </cell>
          <cell r="Q1228">
            <v>1</v>
          </cell>
          <cell r="R1228">
            <v>1</v>
          </cell>
          <cell r="V1228">
            <v>1</v>
          </cell>
          <cell r="W1228">
            <v>5</v>
          </cell>
          <cell r="Y1228">
            <v>1</v>
          </cell>
          <cell r="Z1228">
            <v>364</v>
          </cell>
          <cell r="AA1228">
            <v>1</v>
          </cell>
        </row>
        <row r="1229">
          <cell r="I1229">
            <v>1596</v>
          </cell>
          <cell r="J1229">
            <v>31940.609879</v>
          </cell>
          <cell r="P1229">
            <v>7</v>
          </cell>
          <cell r="Q1229">
            <v>1</v>
          </cell>
          <cell r="R1229">
            <v>1</v>
          </cell>
          <cell r="V1229">
            <v>1</v>
          </cell>
          <cell r="W1229">
            <v>5</v>
          </cell>
          <cell r="Y1229">
            <v>5</v>
          </cell>
          <cell r="Z1229">
            <v>156</v>
          </cell>
          <cell r="AA1229">
            <v>1</v>
          </cell>
        </row>
        <row r="1230">
          <cell r="I1230">
            <v>1597</v>
          </cell>
          <cell r="J1230">
            <v>39956.431676</v>
          </cell>
          <cell r="P1230">
            <v>8</v>
          </cell>
          <cell r="Q1230">
            <v>1</v>
          </cell>
          <cell r="R1230">
            <v>1</v>
          </cell>
          <cell r="V1230">
            <v>1</v>
          </cell>
          <cell r="W1230">
            <v>5</v>
          </cell>
          <cell r="Y1230">
            <v>5</v>
          </cell>
          <cell r="Z1230">
            <v>156</v>
          </cell>
          <cell r="AA1230">
            <v>1</v>
          </cell>
        </row>
        <row r="1231">
          <cell r="I1231">
            <v>1598</v>
          </cell>
          <cell r="J1231">
            <v>26340.5830647</v>
          </cell>
          <cell r="P1231">
            <v>1</v>
          </cell>
          <cell r="Q1231">
            <v>1</v>
          </cell>
          <cell r="R1231">
            <v>1</v>
          </cell>
          <cell r="V1231">
            <v>1</v>
          </cell>
          <cell r="W1231">
            <v>5</v>
          </cell>
          <cell r="Y1231">
            <v>5</v>
          </cell>
          <cell r="Z1231">
            <v>364</v>
          </cell>
          <cell r="AA1231">
            <v>0.75</v>
          </cell>
        </row>
        <row r="1232">
          <cell r="I1232">
            <v>1599</v>
          </cell>
          <cell r="J1232">
            <v>37701.842004899998</v>
          </cell>
          <cell r="P1232">
            <v>4</v>
          </cell>
          <cell r="Q1232">
            <v>1</v>
          </cell>
          <cell r="R1232">
            <v>1</v>
          </cell>
          <cell r="V1232">
            <v>1</v>
          </cell>
          <cell r="W1232">
            <v>1</v>
          </cell>
          <cell r="Y1232">
            <v>1</v>
          </cell>
          <cell r="Z1232">
            <v>156</v>
          </cell>
          <cell r="AA1232">
            <v>1</v>
          </cell>
        </row>
        <row r="1233">
          <cell r="I1233">
            <v>1600</v>
          </cell>
          <cell r="J1233">
            <v>30107.477729900002</v>
          </cell>
          <cell r="P1233">
            <v>9</v>
          </cell>
          <cell r="Q1233">
            <v>1</v>
          </cell>
          <cell r="R1233">
            <v>1</v>
          </cell>
          <cell r="V1233">
            <v>1</v>
          </cell>
          <cell r="W1233">
            <v>5</v>
          </cell>
          <cell r="Y1233">
            <v>5</v>
          </cell>
          <cell r="Z1233">
            <v>364</v>
          </cell>
          <cell r="AA1233">
            <v>1</v>
          </cell>
        </row>
        <row r="1234">
          <cell r="I1234">
            <v>1601</v>
          </cell>
          <cell r="J1234">
            <v>43872.593160299999</v>
          </cell>
          <cell r="P1234">
            <v>12</v>
          </cell>
          <cell r="Q1234">
            <v>1</v>
          </cell>
          <cell r="R1234">
            <v>1</v>
          </cell>
          <cell r="V1234">
            <v>1</v>
          </cell>
          <cell r="W1234">
            <v>1</v>
          </cell>
          <cell r="Y1234">
            <v>1</v>
          </cell>
          <cell r="Z1234">
            <v>156</v>
          </cell>
          <cell r="AA1234">
            <v>1</v>
          </cell>
        </row>
        <row r="1235">
          <cell r="I1235">
            <v>1603</v>
          </cell>
          <cell r="J1235">
            <v>47973.312297999997</v>
          </cell>
          <cell r="P1235">
            <v>2</v>
          </cell>
          <cell r="Q1235">
            <v>1</v>
          </cell>
          <cell r="R1235">
            <v>1</v>
          </cell>
          <cell r="V1235">
            <v>1</v>
          </cell>
          <cell r="W1235">
            <v>5</v>
          </cell>
          <cell r="Y1235">
            <v>5</v>
          </cell>
          <cell r="Z1235">
            <v>31.2</v>
          </cell>
          <cell r="AA1235">
            <v>1</v>
          </cell>
        </row>
        <row r="1236">
          <cell r="I1236">
            <v>1604</v>
          </cell>
          <cell r="J1236">
            <v>21304.910411299999</v>
          </cell>
          <cell r="P1236">
            <v>1</v>
          </cell>
          <cell r="Q1236">
            <v>1</v>
          </cell>
          <cell r="R1236">
            <v>1</v>
          </cell>
          <cell r="V1236">
            <v>1</v>
          </cell>
          <cell r="W1236">
            <v>5</v>
          </cell>
          <cell r="Y1236">
            <v>1</v>
          </cell>
          <cell r="Z1236">
            <v>364</v>
          </cell>
          <cell r="AA1236">
            <v>1</v>
          </cell>
        </row>
        <row r="1237">
          <cell r="I1237">
            <v>1605</v>
          </cell>
          <cell r="J1237">
            <v>3324.0762749</v>
          </cell>
          <cell r="P1237">
            <v>5</v>
          </cell>
          <cell r="Q1237">
            <v>1</v>
          </cell>
          <cell r="R1237">
            <v>1</v>
          </cell>
          <cell r="V1237">
            <v>1</v>
          </cell>
          <cell r="W1237">
            <v>5</v>
          </cell>
          <cell r="Y1237">
            <v>5</v>
          </cell>
          <cell r="Z1237">
            <v>1014</v>
          </cell>
          <cell r="AA1237">
            <v>1</v>
          </cell>
        </row>
        <row r="1238">
          <cell r="I1238">
            <v>1607</v>
          </cell>
          <cell r="J1238">
            <v>31305.561627899999</v>
          </cell>
          <cell r="P1238">
            <v>4</v>
          </cell>
          <cell r="Q1238">
            <v>1</v>
          </cell>
          <cell r="R1238">
            <v>1</v>
          </cell>
          <cell r="V1238">
            <v>1</v>
          </cell>
          <cell r="W1238">
            <v>5</v>
          </cell>
          <cell r="Y1238">
            <v>1</v>
          </cell>
          <cell r="Z1238">
            <v>650</v>
          </cell>
          <cell r="AA1238">
            <v>1</v>
          </cell>
        </row>
        <row r="1239">
          <cell r="I1239">
            <v>1608</v>
          </cell>
          <cell r="J1239">
            <v>27830.083807700001</v>
          </cell>
          <cell r="P1239">
            <v>3</v>
          </cell>
          <cell r="Q1239">
            <v>1</v>
          </cell>
          <cell r="R1239">
            <v>1</v>
          </cell>
          <cell r="V1239">
            <v>1</v>
          </cell>
          <cell r="W1239">
            <v>5</v>
          </cell>
          <cell r="Y1239">
            <v>2</v>
          </cell>
          <cell r="Z1239">
            <v>156</v>
          </cell>
          <cell r="AA1239">
            <v>0.25</v>
          </cell>
        </row>
        <row r="1240">
          <cell r="I1240">
            <v>1609</v>
          </cell>
          <cell r="J1240">
            <v>26340.5830647</v>
          </cell>
          <cell r="P1240">
            <v>1</v>
          </cell>
          <cell r="Q1240">
            <v>1</v>
          </cell>
          <cell r="R1240">
            <v>1</v>
          </cell>
          <cell r="V1240">
            <v>1</v>
          </cell>
          <cell r="W1240">
            <v>5</v>
          </cell>
          <cell r="Y1240">
            <v>5</v>
          </cell>
          <cell r="Z1240">
            <v>650</v>
          </cell>
          <cell r="AA1240">
            <v>1</v>
          </cell>
        </row>
        <row r="1241">
          <cell r="I1241">
            <v>1610</v>
          </cell>
          <cell r="J1241">
            <v>4125.2324732999996</v>
          </cell>
          <cell r="P1241">
            <v>1</v>
          </cell>
          <cell r="Q1241">
            <v>1</v>
          </cell>
          <cell r="R1241">
            <v>1</v>
          </cell>
          <cell r="V1241">
            <v>1</v>
          </cell>
          <cell r="W1241">
            <v>5</v>
          </cell>
          <cell r="Y1241">
            <v>5</v>
          </cell>
          <cell r="Z1241">
            <v>364</v>
          </cell>
          <cell r="AA1241">
            <v>1</v>
          </cell>
        </row>
        <row r="1242">
          <cell r="I1242">
            <v>1612</v>
          </cell>
          <cell r="J1242">
            <v>23991.944263900001</v>
          </cell>
          <cell r="P1242">
            <v>7</v>
          </cell>
          <cell r="Q1242">
            <v>1</v>
          </cell>
          <cell r="R1242">
            <v>1</v>
          </cell>
          <cell r="V1242">
            <v>1</v>
          </cell>
          <cell r="W1242">
            <v>1</v>
          </cell>
          <cell r="Y1242">
            <v>1</v>
          </cell>
          <cell r="Z1242">
            <v>156</v>
          </cell>
          <cell r="AA1242">
            <v>1</v>
          </cell>
        </row>
        <row r="1243">
          <cell r="I1243">
            <v>1614</v>
          </cell>
          <cell r="J1243">
            <v>21304.910411299999</v>
          </cell>
          <cell r="P1243">
            <v>6</v>
          </cell>
          <cell r="Q1243">
            <v>1</v>
          </cell>
          <cell r="R1243">
            <v>1</v>
          </cell>
          <cell r="V1243">
            <v>1</v>
          </cell>
          <cell r="W1243">
            <v>5</v>
          </cell>
          <cell r="Y1243">
            <v>1</v>
          </cell>
          <cell r="Z1243">
            <v>156</v>
          </cell>
          <cell r="AA1243">
            <v>1</v>
          </cell>
        </row>
        <row r="1244">
          <cell r="I1244">
            <v>1615</v>
          </cell>
          <cell r="J1244">
            <v>25320.527912099999</v>
          </cell>
          <cell r="P1244">
            <v>4</v>
          </cell>
          <cell r="Q1244">
            <v>1</v>
          </cell>
          <cell r="R1244">
            <v>1</v>
          </cell>
          <cell r="V1244">
            <v>1</v>
          </cell>
          <cell r="W1244">
            <v>5</v>
          </cell>
          <cell r="Y1244">
            <v>1</v>
          </cell>
          <cell r="Z1244">
            <v>31.2</v>
          </cell>
          <cell r="AA1244">
            <v>1</v>
          </cell>
        </row>
        <row r="1245">
          <cell r="I1245">
            <v>1616</v>
          </cell>
          <cell r="J1245">
            <v>18968.236095200002</v>
          </cell>
          <cell r="P1245">
            <v>4</v>
          </cell>
          <cell r="Q1245">
            <v>1</v>
          </cell>
          <cell r="R1245">
            <v>1</v>
          </cell>
          <cell r="V1245">
            <v>1</v>
          </cell>
          <cell r="W1245">
            <v>5</v>
          </cell>
          <cell r="Y1245">
            <v>5</v>
          </cell>
          <cell r="Z1245">
            <v>364</v>
          </cell>
          <cell r="AA1245">
            <v>1</v>
          </cell>
        </row>
        <row r="1246">
          <cell r="I1246">
            <v>1617</v>
          </cell>
          <cell r="J1246">
            <v>22667.162244499999</v>
          </cell>
          <cell r="P1246">
            <v>4</v>
          </cell>
          <cell r="Q1246">
            <v>1</v>
          </cell>
          <cell r="R1246">
            <v>1</v>
          </cell>
          <cell r="V1246">
            <v>1</v>
          </cell>
          <cell r="W1246">
            <v>5</v>
          </cell>
          <cell r="Y1246">
            <v>1</v>
          </cell>
          <cell r="Z1246">
            <v>156</v>
          </cell>
          <cell r="AA1246">
            <v>1</v>
          </cell>
        </row>
        <row r="1247">
          <cell r="I1247">
            <v>1619</v>
          </cell>
          <cell r="J1247">
            <v>48242.751844600003</v>
          </cell>
          <cell r="P1247">
            <v>5</v>
          </cell>
          <cell r="Q1247">
            <v>1</v>
          </cell>
          <cell r="R1247">
            <v>1</v>
          </cell>
          <cell r="V1247">
            <v>1</v>
          </cell>
          <cell r="W1247">
            <v>5</v>
          </cell>
          <cell r="Y1247">
            <v>1</v>
          </cell>
          <cell r="Z1247">
            <v>156</v>
          </cell>
          <cell r="AA1247">
            <v>1</v>
          </cell>
        </row>
        <row r="1248">
          <cell r="I1248">
            <v>1620</v>
          </cell>
          <cell r="J1248">
            <v>28333.537114800001</v>
          </cell>
          <cell r="P1248">
            <v>5</v>
          </cell>
          <cell r="Q1248">
            <v>1</v>
          </cell>
          <cell r="R1248">
            <v>1</v>
          </cell>
          <cell r="V1248">
            <v>1</v>
          </cell>
          <cell r="W1248">
            <v>1</v>
          </cell>
          <cell r="Y1248">
            <v>1</v>
          </cell>
          <cell r="Z1248">
            <v>364</v>
          </cell>
          <cell r="AA1248">
            <v>1</v>
          </cell>
        </row>
        <row r="1249">
          <cell r="I1249">
            <v>1621</v>
          </cell>
          <cell r="J1249">
            <v>17425.949253499999</v>
          </cell>
          <cell r="P1249">
            <v>1</v>
          </cell>
          <cell r="Q1249">
            <v>1</v>
          </cell>
          <cell r="R1249">
            <v>1</v>
          </cell>
          <cell r="V1249">
            <v>1</v>
          </cell>
          <cell r="W1249">
            <v>5</v>
          </cell>
          <cell r="Y1249">
            <v>3</v>
          </cell>
          <cell r="Z1249">
            <v>31.2</v>
          </cell>
          <cell r="AA1249">
            <v>1</v>
          </cell>
        </row>
        <row r="1250">
          <cell r="I1250">
            <v>1622</v>
          </cell>
          <cell r="J1250">
            <v>34586.192738999998</v>
          </cell>
          <cell r="P1250">
            <v>9</v>
          </cell>
          <cell r="Q1250">
            <v>1</v>
          </cell>
          <cell r="R1250">
            <v>1</v>
          </cell>
          <cell r="V1250">
            <v>1</v>
          </cell>
          <cell r="W1250">
            <v>5</v>
          </cell>
          <cell r="Y1250">
            <v>5</v>
          </cell>
          <cell r="Z1250">
            <v>156</v>
          </cell>
          <cell r="AA1250">
            <v>1</v>
          </cell>
        </row>
        <row r="1251">
          <cell r="I1251">
            <v>1623</v>
          </cell>
          <cell r="J1251">
            <v>25677.965246700001</v>
          </cell>
          <cell r="P1251">
            <v>7</v>
          </cell>
          <cell r="Q1251">
            <v>1</v>
          </cell>
          <cell r="R1251">
            <v>1</v>
          </cell>
          <cell r="V1251">
            <v>1</v>
          </cell>
          <cell r="W1251">
            <v>5</v>
          </cell>
          <cell r="Y1251">
            <v>1</v>
          </cell>
          <cell r="Z1251">
            <v>364</v>
          </cell>
          <cell r="AA1251">
            <v>1</v>
          </cell>
        </row>
        <row r="1252">
          <cell r="I1252">
            <v>1625</v>
          </cell>
          <cell r="J1252">
            <v>18869.271385100001</v>
          </cell>
          <cell r="P1252">
            <v>2</v>
          </cell>
          <cell r="Q1252">
            <v>1</v>
          </cell>
          <cell r="R1252">
            <v>1</v>
          </cell>
          <cell r="V1252">
            <v>1</v>
          </cell>
          <cell r="W1252">
            <v>5</v>
          </cell>
          <cell r="Y1252">
            <v>5</v>
          </cell>
          <cell r="Z1252">
            <v>1014</v>
          </cell>
          <cell r="AA1252">
            <v>0.75</v>
          </cell>
        </row>
        <row r="1253">
          <cell r="I1253">
            <v>1626</v>
          </cell>
          <cell r="J1253">
            <v>23366.529177799999</v>
          </cell>
          <cell r="P1253">
            <v>9</v>
          </cell>
          <cell r="Q1253">
            <v>1</v>
          </cell>
          <cell r="R1253">
            <v>1</v>
          </cell>
          <cell r="V1253">
            <v>1</v>
          </cell>
          <cell r="W1253">
            <v>5</v>
          </cell>
          <cell r="Y1253">
            <v>5</v>
          </cell>
          <cell r="Z1253">
            <v>156</v>
          </cell>
          <cell r="AA1253">
            <v>1</v>
          </cell>
        </row>
        <row r="1254">
          <cell r="I1254">
            <v>1630</v>
          </cell>
          <cell r="J1254">
            <v>18842.4554202</v>
          </cell>
          <cell r="P1254">
            <v>5</v>
          </cell>
          <cell r="Q1254">
            <v>1</v>
          </cell>
          <cell r="R1254">
            <v>1</v>
          </cell>
          <cell r="V1254">
            <v>1</v>
          </cell>
          <cell r="W1254">
            <v>5</v>
          </cell>
          <cell r="Y1254">
            <v>1</v>
          </cell>
          <cell r="Z1254">
            <v>156</v>
          </cell>
          <cell r="AA1254">
            <v>1</v>
          </cell>
        </row>
        <row r="1255">
          <cell r="I1255">
            <v>1631</v>
          </cell>
          <cell r="J1255">
            <v>28123.4571541</v>
          </cell>
          <cell r="P1255">
            <v>4</v>
          </cell>
          <cell r="Q1255">
            <v>1</v>
          </cell>
          <cell r="R1255">
            <v>1</v>
          </cell>
          <cell r="V1255">
            <v>1</v>
          </cell>
          <cell r="W1255">
            <v>5</v>
          </cell>
          <cell r="Y1255">
            <v>1</v>
          </cell>
          <cell r="Z1255">
            <v>650</v>
          </cell>
          <cell r="AA1255">
            <v>1</v>
          </cell>
        </row>
        <row r="1256">
          <cell r="I1256">
            <v>1632</v>
          </cell>
          <cell r="J1256">
            <v>18502.012487100001</v>
          </cell>
          <cell r="P1256">
            <v>3</v>
          </cell>
          <cell r="Q1256">
            <v>1</v>
          </cell>
          <cell r="R1256">
            <v>1</v>
          </cell>
          <cell r="V1256">
            <v>1</v>
          </cell>
          <cell r="W1256">
            <v>5</v>
          </cell>
          <cell r="Y1256">
            <v>1</v>
          </cell>
          <cell r="Z1256">
            <v>156</v>
          </cell>
          <cell r="AA1256">
            <v>1</v>
          </cell>
        </row>
        <row r="1257">
          <cell r="I1257">
            <v>1634</v>
          </cell>
          <cell r="J1257">
            <v>36616.741214599999</v>
          </cell>
          <cell r="P1257">
            <v>5</v>
          </cell>
          <cell r="Q1257">
            <v>1</v>
          </cell>
          <cell r="R1257">
            <v>1</v>
          </cell>
          <cell r="V1257">
            <v>1</v>
          </cell>
          <cell r="W1257">
            <v>5</v>
          </cell>
          <cell r="Y1257">
            <v>1</v>
          </cell>
          <cell r="Z1257">
            <v>156</v>
          </cell>
          <cell r="AA1257">
            <v>0.75</v>
          </cell>
        </row>
        <row r="1258">
          <cell r="I1258">
            <v>1636</v>
          </cell>
          <cell r="J1258">
            <v>19922.766685800001</v>
          </cell>
          <cell r="P1258">
            <v>7</v>
          </cell>
          <cell r="Q1258">
            <v>1</v>
          </cell>
          <cell r="R1258">
            <v>1</v>
          </cell>
          <cell r="V1258">
            <v>1</v>
          </cell>
          <cell r="W1258">
            <v>5</v>
          </cell>
          <cell r="Y1258">
            <v>5</v>
          </cell>
          <cell r="Z1258">
            <v>1014</v>
          </cell>
          <cell r="AA1258">
            <v>1</v>
          </cell>
        </row>
        <row r="1259">
          <cell r="I1259">
            <v>1637</v>
          </cell>
          <cell r="J1259">
            <v>20342.112389499998</v>
          </cell>
          <cell r="P1259">
            <v>10</v>
          </cell>
          <cell r="Q1259">
            <v>1</v>
          </cell>
          <cell r="R1259">
            <v>1</v>
          </cell>
          <cell r="V1259">
            <v>1</v>
          </cell>
          <cell r="W1259">
            <v>5</v>
          </cell>
          <cell r="Y1259">
            <v>5</v>
          </cell>
          <cell r="Z1259">
            <v>364</v>
          </cell>
          <cell r="AA1259">
            <v>1</v>
          </cell>
        </row>
        <row r="1260">
          <cell r="I1260">
            <v>1638</v>
          </cell>
          <cell r="J1260">
            <v>31513.4566767</v>
          </cell>
          <cell r="P1260">
            <v>7</v>
          </cell>
          <cell r="Q1260">
            <v>1</v>
          </cell>
          <cell r="R1260">
            <v>1</v>
          </cell>
          <cell r="V1260">
            <v>1</v>
          </cell>
          <cell r="W1260">
            <v>5</v>
          </cell>
          <cell r="Y1260">
            <v>2</v>
          </cell>
          <cell r="Z1260">
            <v>364</v>
          </cell>
          <cell r="AA1260">
            <v>1</v>
          </cell>
        </row>
        <row r="1261">
          <cell r="I1261">
            <v>1639</v>
          </cell>
          <cell r="J1261">
            <v>23022.864404799999</v>
          </cell>
          <cell r="P1261">
            <v>8</v>
          </cell>
          <cell r="Q1261">
            <v>1</v>
          </cell>
          <cell r="R1261">
            <v>1</v>
          </cell>
          <cell r="V1261">
            <v>1</v>
          </cell>
          <cell r="W1261">
            <v>5</v>
          </cell>
          <cell r="Y1261">
            <v>1</v>
          </cell>
          <cell r="Z1261">
            <v>650</v>
          </cell>
          <cell r="AA1261">
            <v>0.25</v>
          </cell>
        </row>
        <row r="1262">
          <cell r="I1262">
            <v>1641</v>
          </cell>
          <cell r="J1262">
            <v>24902.138019099999</v>
          </cell>
          <cell r="P1262">
            <v>1</v>
          </cell>
          <cell r="Q1262">
            <v>1</v>
          </cell>
          <cell r="R1262">
            <v>1</v>
          </cell>
          <cell r="V1262">
            <v>1</v>
          </cell>
          <cell r="W1262">
            <v>5</v>
          </cell>
          <cell r="Y1262">
            <v>5</v>
          </cell>
          <cell r="Z1262">
            <v>364</v>
          </cell>
          <cell r="AA1262">
            <v>1</v>
          </cell>
        </row>
        <row r="1263">
          <cell r="I1263">
            <v>1642</v>
          </cell>
          <cell r="J1263">
            <v>31305.561627899999</v>
          </cell>
          <cell r="P1263">
            <v>3</v>
          </cell>
          <cell r="Q1263">
            <v>1</v>
          </cell>
          <cell r="R1263">
            <v>1</v>
          </cell>
          <cell r="V1263">
            <v>1</v>
          </cell>
          <cell r="W1263">
            <v>5</v>
          </cell>
          <cell r="Y1263">
            <v>1</v>
          </cell>
          <cell r="Z1263">
            <v>364</v>
          </cell>
          <cell r="AA1263">
            <v>1</v>
          </cell>
        </row>
        <row r="1264">
          <cell r="I1264">
            <v>1643</v>
          </cell>
          <cell r="J1264">
            <v>23587.024399999998</v>
          </cell>
          <cell r="P1264">
            <v>9</v>
          </cell>
          <cell r="Q1264">
            <v>1</v>
          </cell>
          <cell r="R1264">
            <v>1</v>
          </cell>
          <cell r="V1264">
            <v>1</v>
          </cell>
          <cell r="W1264">
            <v>5</v>
          </cell>
          <cell r="Y1264">
            <v>5</v>
          </cell>
          <cell r="Z1264">
            <v>364</v>
          </cell>
          <cell r="AA1264">
            <v>1</v>
          </cell>
        </row>
        <row r="1265">
          <cell r="I1265">
            <v>1644</v>
          </cell>
          <cell r="J1265">
            <v>22333.560845799999</v>
          </cell>
          <cell r="P1265">
            <v>6</v>
          </cell>
          <cell r="Q1265">
            <v>1</v>
          </cell>
          <cell r="R1265">
            <v>1</v>
          </cell>
          <cell r="V1265">
            <v>1</v>
          </cell>
          <cell r="W1265">
            <v>5</v>
          </cell>
          <cell r="Y1265">
            <v>1</v>
          </cell>
          <cell r="Z1265">
            <v>156</v>
          </cell>
          <cell r="AA1265">
            <v>1</v>
          </cell>
        </row>
        <row r="1266">
          <cell r="I1266">
            <v>1645</v>
          </cell>
          <cell r="J1266">
            <v>33310.826848199998</v>
          </cell>
          <cell r="P1266">
            <v>9</v>
          </cell>
          <cell r="Q1266">
            <v>1</v>
          </cell>
          <cell r="R1266">
            <v>1</v>
          </cell>
          <cell r="V1266">
            <v>1</v>
          </cell>
          <cell r="W1266">
            <v>2</v>
          </cell>
          <cell r="Y1266">
            <v>5</v>
          </cell>
          <cell r="Z1266">
            <v>364</v>
          </cell>
          <cell r="AA1266">
            <v>1</v>
          </cell>
        </row>
        <row r="1267">
          <cell r="I1267">
            <v>1646</v>
          </cell>
          <cell r="J1267">
            <v>30598.5415178</v>
          </cell>
          <cell r="P1267">
            <v>9</v>
          </cell>
          <cell r="Q1267">
            <v>1</v>
          </cell>
          <cell r="R1267">
            <v>1</v>
          </cell>
          <cell r="V1267">
            <v>1</v>
          </cell>
          <cell r="W1267">
            <v>1</v>
          </cell>
          <cell r="Y1267">
            <v>1</v>
          </cell>
          <cell r="Z1267">
            <v>364</v>
          </cell>
          <cell r="AA1267">
            <v>1</v>
          </cell>
        </row>
        <row r="1268">
          <cell r="I1268">
            <v>1647</v>
          </cell>
          <cell r="J1268">
            <v>25677.965246700001</v>
          </cell>
          <cell r="P1268">
            <v>6</v>
          </cell>
          <cell r="Q1268">
            <v>1</v>
          </cell>
          <cell r="R1268">
            <v>1</v>
          </cell>
          <cell r="V1268">
            <v>1</v>
          </cell>
          <cell r="W1268">
            <v>1</v>
          </cell>
          <cell r="Y1268">
            <v>1</v>
          </cell>
          <cell r="Z1268">
            <v>156</v>
          </cell>
          <cell r="AA1268">
            <v>1</v>
          </cell>
        </row>
        <row r="1269">
          <cell r="I1269">
            <v>1648</v>
          </cell>
          <cell r="J1269">
            <v>27084.799411</v>
          </cell>
          <cell r="P1269">
            <v>6</v>
          </cell>
          <cell r="Q1269">
            <v>1</v>
          </cell>
          <cell r="R1269">
            <v>1</v>
          </cell>
          <cell r="V1269">
            <v>0</v>
          </cell>
          <cell r="W1269">
            <v>99</v>
          </cell>
          <cell r="Y1269">
            <v>1</v>
          </cell>
          <cell r="Z1269">
            <v>650</v>
          </cell>
          <cell r="AA1269">
            <v>0</v>
          </cell>
        </row>
        <row r="1270">
          <cell r="I1270">
            <v>1649</v>
          </cell>
          <cell r="J1270">
            <v>31520.496047000001</v>
          </cell>
          <cell r="P1270">
            <v>1</v>
          </cell>
          <cell r="Q1270">
            <v>1</v>
          </cell>
          <cell r="R1270">
            <v>1</v>
          </cell>
          <cell r="V1270">
            <v>1</v>
          </cell>
          <cell r="W1270">
            <v>5</v>
          </cell>
          <cell r="Y1270">
            <v>5</v>
          </cell>
          <cell r="Z1270">
            <v>650</v>
          </cell>
          <cell r="AA1270">
            <v>0.75</v>
          </cell>
        </row>
        <row r="1271">
          <cell r="I1271">
            <v>1652</v>
          </cell>
          <cell r="J1271">
            <v>23695.616394199998</v>
          </cell>
          <cell r="P1271">
            <v>7</v>
          </cell>
          <cell r="Q1271">
            <v>1</v>
          </cell>
          <cell r="R1271">
            <v>1</v>
          </cell>
          <cell r="V1271">
            <v>1</v>
          </cell>
          <cell r="W1271">
            <v>5</v>
          </cell>
          <cell r="Y1271">
            <v>5</v>
          </cell>
          <cell r="Z1271">
            <v>156</v>
          </cell>
          <cell r="AA1271">
            <v>1</v>
          </cell>
        </row>
        <row r="1272">
          <cell r="I1272">
            <v>1653</v>
          </cell>
          <cell r="J1272">
            <v>31474.754327800001</v>
          </cell>
          <cell r="P1272">
            <v>7</v>
          </cell>
          <cell r="Q1272">
            <v>1</v>
          </cell>
          <cell r="R1272">
            <v>1</v>
          </cell>
          <cell r="V1272">
            <v>1</v>
          </cell>
          <cell r="W1272">
            <v>5</v>
          </cell>
          <cell r="Y1272">
            <v>5</v>
          </cell>
          <cell r="Z1272">
            <v>156</v>
          </cell>
          <cell r="AA1272">
            <v>1</v>
          </cell>
        </row>
        <row r="1273">
          <cell r="I1273">
            <v>1654</v>
          </cell>
          <cell r="J1273">
            <v>24411.019366500001</v>
          </cell>
          <cell r="P1273">
            <v>3</v>
          </cell>
          <cell r="Q1273">
            <v>1</v>
          </cell>
          <cell r="R1273">
            <v>1</v>
          </cell>
          <cell r="V1273">
            <v>1</v>
          </cell>
          <cell r="W1273">
            <v>2</v>
          </cell>
          <cell r="Y1273">
            <v>3</v>
          </cell>
          <cell r="Z1273">
            <v>364</v>
          </cell>
          <cell r="AA1273">
            <v>1</v>
          </cell>
        </row>
        <row r="1274">
          <cell r="I1274">
            <v>1656</v>
          </cell>
          <cell r="J1274">
            <v>31062.565450900001</v>
          </cell>
          <cell r="P1274">
            <v>3</v>
          </cell>
          <cell r="Q1274">
            <v>1</v>
          </cell>
          <cell r="R1274">
            <v>1</v>
          </cell>
          <cell r="V1274">
            <v>1</v>
          </cell>
          <cell r="W1274">
            <v>5</v>
          </cell>
          <cell r="Y1274">
            <v>1</v>
          </cell>
          <cell r="Z1274">
            <v>364</v>
          </cell>
          <cell r="AA1274">
            <v>1</v>
          </cell>
        </row>
        <row r="1275">
          <cell r="I1275">
            <v>1657</v>
          </cell>
          <cell r="J1275">
            <v>21978.583467799999</v>
          </cell>
          <cell r="P1275">
            <v>5</v>
          </cell>
          <cell r="Q1275">
            <v>1</v>
          </cell>
          <cell r="R1275">
            <v>1</v>
          </cell>
          <cell r="V1275">
            <v>1</v>
          </cell>
          <cell r="W1275">
            <v>5</v>
          </cell>
          <cell r="Y1275">
            <v>1</v>
          </cell>
          <cell r="Z1275">
            <v>156</v>
          </cell>
          <cell r="AA1275">
            <v>0.75</v>
          </cell>
        </row>
        <row r="1276">
          <cell r="I1276">
            <v>1659</v>
          </cell>
          <cell r="J1276">
            <v>34466.060878199998</v>
          </cell>
          <cell r="P1276">
            <v>3</v>
          </cell>
          <cell r="Q1276">
            <v>1</v>
          </cell>
          <cell r="R1276">
            <v>1</v>
          </cell>
          <cell r="V1276">
            <v>1</v>
          </cell>
          <cell r="W1276">
            <v>5</v>
          </cell>
          <cell r="Y1276">
            <v>1</v>
          </cell>
          <cell r="Z1276">
            <v>156</v>
          </cell>
          <cell r="AA1276">
            <v>1</v>
          </cell>
        </row>
        <row r="1277">
          <cell r="I1277">
            <v>1660</v>
          </cell>
          <cell r="J1277">
            <v>38872.7425516</v>
          </cell>
          <cell r="P1277">
            <v>5</v>
          </cell>
          <cell r="Q1277">
            <v>1</v>
          </cell>
          <cell r="R1277">
            <v>1</v>
          </cell>
          <cell r="V1277">
            <v>1</v>
          </cell>
          <cell r="W1277">
            <v>5</v>
          </cell>
          <cell r="Y1277">
            <v>5</v>
          </cell>
          <cell r="Z1277">
            <v>156</v>
          </cell>
          <cell r="AA1277">
            <v>1</v>
          </cell>
        </row>
        <row r="1278">
          <cell r="I1278">
            <v>1661</v>
          </cell>
          <cell r="J1278">
            <v>22696.5321802</v>
          </cell>
          <cell r="P1278">
            <v>8</v>
          </cell>
          <cell r="Q1278">
            <v>1</v>
          </cell>
          <cell r="R1278">
            <v>1</v>
          </cell>
          <cell r="V1278">
            <v>1</v>
          </cell>
          <cell r="W1278">
            <v>1</v>
          </cell>
          <cell r="Y1278">
            <v>1</v>
          </cell>
          <cell r="Z1278">
            <v>364</v>
          </cell>
          <cell r="AA1278">
            <v>1</v>
          </cell>
        </row>
        <row r="1279">
          <cell r="I1279">
            <v>1662</v>
          </cell>
          <cell r="J1279">
            <v>18755.4145713</v>
          </cell>
          <cell r="P1279">
            <v>1</v>
          </cell>
          <cell r="Q1279">
            <v>1</v>
          </cell>
          <cell r="R1279">
            <v>1</v>
          </cell>
          <cell r="V1279">
            <v>0</v>
          </cell>
          <cell r="W1279">
            <v>99</v>
          </cell>
          <cell r="Y1279">
            <v>1</v>
          </cell>
          <cell r="Z1279">
            <v>31.2</v>
          </cell>
          <cell r="AA1279">
            <v>0</v>
          </cell>
        </row>
        <row r="1280">
          <cell r="I1280">
            <v>1663</v>
          </cell>
          <cell r="J1280">
            <v>14399.168643200001</v>
          </cell>
          <cell r="P1280">
            <v>6</v>
          </cell>
          <cell r="Q1280">
            <v>1</v>
          </cell>
          <cell r="R1280">
            <v>1</v>
          </cell>
          <cell r="V1280">
            <v>1</v>
          </cell>
          <cell r="W1280">
            <v>5</v>
          </cell>
          <cell r="Y1280">
            <v>1</v>
          </cell>
          <cell r="Z1280">
            <v>364</v>
          </cell>
          <cell r="AA1280">
            <v>1</v>
          </cell>
        </row>
        <row r="1281">
          <cell r="I1281">
            <v>1664</v>
          </cell>
          <cell r="J1281">
            <v>5566.1519894000003</v>
          </cell>
          <cell r="P1281">
            <v>4</v>
          </cell>
          <cell r="Q1281">
            <v>1</v>
          </cell>
          <cell r="R1281">
            <v>1</v>
          </cell>
          <cell r="V1281">
            <v>1</v>
          </cell>
          <cell r="W1281">
            <v>5</v>
          </cell>
          <cell r="Y1281">
            <v>5</v>
          </cell>
          <cell r="Z1281">
            <v>364</v>
          </cell>
          <cell r="AA1281">
            <v>1</v>
          </cell>
        </row>
        <row r="1282">
          <cell r="I1282">
            <v>1666</v>
          </cell>
          <cell r="J1282">
            <v>32703.715065799999</v>
          </cell>
          <cell r="P1282">
            <v>5</v>
          </cell>
          <cell r="Q1282">
            <v>1</v>
          </cell>
          <cell r="R1282">
            <v>1</v>
          </cell>
          <cell r="V1282">
            <v>1</v>
          </cell>
          <cell r="W1282">
            <v>5</v>
          </cell>
          <cell r="Y1282">
            <v>5</v>
          </cell>
          <cell r="Z1282">
            <v>156</v>
          </cell>
          <cell r="AA1282">
            <v>1</v>
          </cell>
        </row>
        <row r="1283">
          <cell r="I1283">
            <v>1667</v>
          </cell>
          <cell r="J1283">
            <v>4679.7800794000004</v>
          </cell>
          <cell r="P1283">
            <v>2</v>
          </cell>
          <cell r="Q1283">
            <v>1</v>
          </cell>
          <cell r="R1283">
            <v>1</v>
          </cell>
          <cell r="V1283">
            <v>1</v>
          </cell>
          <cell r="W1283">
            <v>5</v>
          </cell>
          <cell r="Y1283">
            <v>1</v>
          </cell>
          <cell r="Z1283">
            <v>650</v>
          </cell>
          <cell r="AA1283">
            <v>1</v>
          </cell>
        </row>
        <row r="1284">
          <cell r="I1284">
            <v>1670</v>
          </cell>
          <cell r="J1284">
            <v>14776.9932986</v>
          </cell>
          <cell r="P1284">
            <v>3</v>
          </cell>
          <cell r="Q1284">
            <v>1</v>
          </cell>
          <cell r="R1284">
            <v>1</v>
          </cell>
          <cell r="V1284">
            <v>1</v>
          </cell>
          <cell r="W1284">
            <v>1</v>
          </cell>
          <cell r="Y1284">
            <v>1</v>
          </cell>
          <cell r="Z1284">
            <v>364</v>
          </cell>
          <cell r="AA1284">
            <v>1</v>
          </cell>
        </row>
        <row r="1285">
          <cell r="I1285">
            <v>1673</v>
          </cell>
          <cell r="J1285">
            <v>30696.516270799999</v>
          </cell>
          <cell r="P1285">
            <v>10</v>
          </cell>
          <cell r="Q1285">
            <v>1</v>
          </cell>
          <cell r="R1285">
            <v>1</v>
          </cell>
          <cell r="V1285">
            <v>1</v>
          </cell>
          <cell r="W1285">
            <v>5</v>
          </cell>
          <cell r="Y1285">
            <v>5</v>
          </cell>
          <cell r="Z1285">
            <v>156</v>
          </cell>
          <cell r="AA1285">
            <v>1</v>
          </cell>
        </row>
        <row r="1286">
          <cell r="I1286">
            <v>1674</v>
          </cell>
          <cell r="J1286">
            <v>12918.960935700001</v>
          </cell>
          <cell r="P1286">
            <v>5</v>
          </cell>
          <cell r="Q1286">
            <v>1</v>
          </cell>
          <cell r="R1286">
            <v>1</v>
          </cell>
          <cell r="V1286">
            <v>1</v>
          </cell>
          <cell r="W1286">
            <v>5</v>
          </cell>
          <cell r="Y1286">
            <v>5</v>
          </cell>
          <cell r="Z1286">
            <v>364</v>
          </cell>
          <cell r="AA1286">
            <v>0.75</v>
          </cell>
        </row>
        <row r="1287">
          <cell r="I1287">
            <v>1675</v>
          </cell>
          <cell r="J1287">
            <v>5204.5512976999999</v>
          </cell>
          <cell r="P1287">
            <v>4</v>
          </cell>
          <cell r="Q1287">
            <v>1</v>
          </cell>
          <cell r="R1287">
            <v>1</v>
          </cell>
          <cell r="V1287">
            <v>1</v>
          </cell>
          <cell r="W1287">
            <v>5</v>
          </cell>
          <cell r="Y1287">
            <v>5</v>
          </cell>
          <cell r="Z1287">
            <v>156</v>
          </cell>
          <cell r="AA1287">
            <v>1</v>
          </cell>
        </row>
        <row r="1288">
          <cell r="I1288">
            <v>1677</v>
          </cell>
          <cell r="J1288">
            <v>22815.515949799999</v>
          </cell>
          <cell r="P1288">
            <v>5</v>
          </cell>
          <cell r="Q1288">
            <v>1</v>
          </cell>
          <cell r="R1288">
            <v>1</v>
          </cell>
          <cell r="V1288">
            <v>1</v>
          </cell>
          <cell r="W1288">
            <v>5</v>
          </cell>
          <cell r="Y1288">
            <v>1</v>
          </cell>
          <cell r="Z1288">
            <v>156</v>
          </cell>
          <cell r="AA1288">
            <v>0.25</v>
          </cell>
        </row>
        <row r="1289">
          <cell r="I1289">
            <v>1678</v>
          </cell>
          <cell r="J1289">
            <v>11921.692056100001</v>
          </cell>
          <cell r="P1289">
            <v>3</v>
          </cell>
          <cell r="Q1289">
            <v>1</v>
          </cell>
          <cell r="R1289">
            <v>1</v>
          </cell>
          <cell r="V1289">
            <v>1</v>
          </cell>
          <cell r="W1289">
            <v>5</v>
          </cell>
          <cell r="Y1289">
            <v>3</v>
          </cell>
          <cell r="Z1289">
            <v>364</v>
          </cell>
          <cell r="AA1289">
            <v>1</v>
          </cell>
        </row>
        <row r="1290">
          <cell r="I1290">
            <v>1679</v>
          </cell>
          <cell r="J1290">
            <v>2970.1536706000002</v>
          </cell>
          <cell r="P1290">
            <v>1</v>
          </cell>
          <cell r="Q1290">
            <v>1</v>
          </cell>
          <cell r="R1290">
            <v>1</v>
          </cell>
          <cell r="V1290">
            <v>1</v>
          </cell>
          <cell r="W1290">
            <v>5</v>
          </cell>
          <cell r="Y1290">
            <v>1</v>
          </cell>
          <cell r="Z1290">
            <v>31.2</v>
          </cell>
          <cell r="AA1290">
            <v>0.75</v>
          </cell>
        </row>
        <row r="1291">
          <cell r="I1291">
            <v>1680</v>
          </cell>
          <cell r="J1291">
            <v>5675.9686502000004</v>
          </cell>
          <cell r="P1291">
            <v>1</v>
          </cell>
          <cell r="Q1291">
            <v>1</v>
          </cell>
          <cell r="R1291">
            <v>1</v>
          </cell>
          <cell r="V1291">
            <v>1</v>
          </cell>
          <cell r="W1291">
            <v>5</v>
          </cell>
          <cell r="Y1291">
            <v>1</v>
          </cell>
          <cell r="Z1291">
            <v>364</v>
          </cell>
          <cell r="AA1291">
            <v>1</v>
          </cell>
        </row>
        <row r="1292">
          <cell r="I1292">
            <v>1683</v>
          </cell>
          <cell r="J1292">
            <v>27063.522112999999</v>
          </cell>
          <cell r="P1292">
            <v>3</v>
          </cell>
          <cell r="Q1292">
            <v>1</v>
          </cell>
          <cell r="R1292">
            <v>1</v>
          </cell>
          <cell r="V1292">
            <v>1</v>
          </cell>
          <cell r="W1292">
            <v>5</v>
          </cell>
          <cell r="Y1292">
            <v>5</v>
          </cell>
          <cell r="Z1292">
            <v>364</v>
          </cell>
          <cell r="AA1292">
            <v>1</v>
          </cell>
        </row>
        <row r="1293">
          <cell r="I1293">
            <v>1684</v>
          </cell>
          <cell r="J1293">
            <v>30551.820940500002</v>
          </cell>
          <cell r="P1293">
            <v>3</v>
          </cell>
          <cell r="Q1293">
            <v>1</v>
          </cell>
          <cell r="R1293">
            <v>1</v>
          </cell>
          <cell r="V1293">
            <v>1</v>
          </cell>
          <cell r="W1293">
            <v>5</v>
          </cell>
          <cell r="Y1293">
            <v>5</v>
          </cell>
          <cell r="Z1293">
            <v>364</v>
          </cell>
          <cell r="AA1293">
            <v>1</v>
          </cell>
        </row>
        <row r="1294">
          <cell r="I1294">
            <v>1685</v>
          </cell>
          <cell r="J1294">
            <v>29329.387293700001</v>
          </cell>
          <cell r="P1294">
            <v>8</v>
          </cell>
          <cell r="Q1294">
            <v>1</v>
          </cell>
          <cell r="R1294">
            <v>1</v>
          </cell>
          <cell r="V1294">
            <v>1</v>
          </cell>
          <cell r="W1294">
            <v>5</v>
          </cell>
          <cell r="Y1294">
            <v>1</v>
          </cell>
          <cell r="Z1294">
            <v>364</v>
          </cell>
          <cell r="AA1294">
            <v>1</v>
          </cell>
        </row>
        <row r="1295">
          <cell r="I1295">
            <v>1687</v>
          </cell>
          <cell r="J1295">
            <v>23182.4787426</v>
          </cell>
          <cell r="P1295">
            <v>2</v>
          </cell>
          <cell r="Q1295">
            <v>1</v>
          </cell>
          <cell r="R1295">
            <v>1</v>
          </cell>
          <cell r="V1295">
            <v>1</v>
          </cell>
          <cell r="W1295">
            <v>5</v>
          </cell>
          <cell r="Y1295">
            <v>1</v>
          </cell>
          <cell r="Z1295">
            <v>364</v>
          </cell>
          <cell r="AA1295">
            <v>1</v>
          </cell>
        </row>
        <row r="1296">
          <cell r="I1296">
            <v>1688</v>
          </cell>
          <cell r="J1296">
            <v>27093.947236100001</v>
          </cell>
          <cell r="P1296">
            <v>5</v>
          </cell>
          <cell r="Q1296">
            <v>1</v>
          </cell>
          <cell r="R1296">
            <v>1</v>
          </cell>
          <cell r="V1296">
            <v>1</v>
          </cell>
          <cell r="W1296">
            <v>1</v>
          </cell>
          <cell r="Y1296">
            <v>1</v>
          </cell>
          <cell r="Z1296">
            <v>156</v>
          </cell>
          <cell r="AA1296">
            <v>1</v>
          </cell>
        </row>
        <row r="1297">
          <cell r="I1297">
            <v>1689</v>
          </cell>
          <cell r="J1297">
            <v>29421.383468299999</v>
          </cell>
          <cell r="P1297">
            <v>8</v>
          </cell>
          <cell r="Q1297">
            <v>1</v>
          </cell>
          <cell r="R1297">
            <v>1</v>
          </cell>
          <cell r="V1297">
            <v>1</v>
          </cell>
          <cell r="W1297">
            <v>5</v>
          </cell>
          <cell r="Y1297">
            <v>5</v>
          </cell>
          <cell r="Z1297">
            <v>156</v>
          </cell>
          <cell r="AA1297">
            <v>1</v>
          </cell>
        </row>
        <row r="1298">
          <cell r="I1298">
            <v>1690</v>
          </cell>
          <cell r="J1298">
            <v>28195.318648699998</v>
          </cell>
          <cell r="P1298">
            <v>4</v>
          </cell>
          <cell r="Q1298">
            <v>1</v>
          </cell>
          <cell r="R1298">
            <v>1</v>
          </cell>
          <cell r="V1298">
            <v>1</v>
          </cell>
          <cell r="W1298">
            <v>5</v>
          </cell>
          <cell r="Y1298">
            <v>5</v>
          </cell>
          <cell r="Z1298">
            <v>364</v>
          </cell>
          <cell r="AA1298">
            <v>1</v>
          </cell>
        </row>
        <row r="1299">
          <cell r="I1299">
            <v>1691</v>
          </cell>
          <cell r="J1299">
            <v>25175.8027726</v>
          </cell>
          <cell r="P1299">
            <v>13</v>
          </cell>
          <cell r="Q1299">
            <v>1</v>
          </cell>
          <cell r="R1299">
            <v>1</v>
          </cell>
          <cell r="V1299">
            <v>1</v>
          </cell>
          <cell r="W1299">
            <v>5</v>
          </cell>
          <cell r="Y1299">
            <v>5</v>
          </cell>
          <cell r="Z1299">
            <v>156</v>
          </cell>
          <cell r="AA1299">
            <v>1</v>
          </cell>
        </row>
        <row r="1300">
          <cell r="I1300">
            <v>1692</v>
          </cell>
          <cell r="J1300">
            <v>20897.159307900001</v>
          </cell>
          <cell r="P1300">
            <v>4</v>
          </cell>
          <cell r="Q1300">
            <v>1</v>
          </cell>
          <cell r="R1300">
            <v>1</v>
          </cell>
          <cell r="V1300">
            <v>1</v>
          </cell>
          <cell r="W1300">
            <v>5</v>
          </cell>
          <cell r="Y1300">
            <v>5</v>
          </cell>
          <cell r="Z1300">
            <v>364</v>
          </cell>
          <cell r="AA1300">
            <v>1</v>
          </cell>
        </row>
        <row r="1301">
          <cell r="I1301">
            <v>1693</v>
          </cell>
          <cell r="J1301">
            <v>26420.843230900002</v>
          </cell>
          <cell r="P1301">
            <v>2</v>
          </cell>
          <cell r="Q1301">
            <v>1</v>
          </cell>
          <cell r="R1301">
            <v>1</v>
          </cell>
          <cell r="V1301">
            <v>1</v>
          </cell>
          <cell r="W1301">
            <v>5</v>
          </cell>
          <cell r="Y1301">
            <v>5</v>
          </cell>
          <cell r="Z1301">
            <v>156</v>
          </cell>
          <cell r="AA1301">
            <v>1</v>
          </cell>
        </row>
        <row r="1302">
          <cell r="I1302">
            <v>1694</v>
          </cell>
          <cell r="J1302">
            <v>30510.476778200002</v>
          </cell>
          <cell r="P1302">
            <v>10</v>
          </cell>
          <cell r="Q1302">
            <v>1</v>
          </cell>
          <cell r="R1302">
            <v>1</v>
          </cell>
          <cell r="V1302">
            <v>1</v>
          </cell>
          <cell r="W1302">
            <v>5</v>
          </cell>
          <cell r="Y1302">
            <v>5</v>
          </cell>
          <cell r="Z1302">
            <v>364</v>
          </cell>
          <cell r="AA1302">
            <v>1</v>
          </cell>
        </row>
        <row r="1303">
          <cell r="I1303">
            <v>1695</v>
          </cell>
          <cell r="J1303">
            <v>30758.4626924</v>
          </cell>
          <cell r="P1303">
            <v>8</v>
          </cell>
          <cell r="Q1303">
            <v>1</v>
          </cell>
          <cell r="R1303">
            <v>1</v>
          </cell>
          <cell r="V1303">
            <v>0</v>
          </cell>
          <cell r="W1303">
            <v>99</v>
          </cell>
          <cell r="Y1303">
            <v>5</v>
          </cell>
          <cell r="Z1303">
            <v>156</v>
          </cell>
          <cell r="AA1303">
            <v>0</v>
          </cell>
        </row>
        <row r="1304">
          <cell r="I1304">
            <v>1696</v>
          </cell>
          <cell r="J1304">
            <v>20897.159307900001</v>
          </cell>
          <cell r="P1304">
            <v>1</v>
          </cell>
          <cell r="Q1304">
            <v>1</v>
          </cell>
          <cell r="R1304">
            <v>1</v>
          </cell>
          <cell r="V1304">
            <v>1</v>
          </cell>
          <cell r="W1304">
            <v>5</v>
          </cell>
          <cell r="Y1304">
            <v>5</v>
          </cell>
          <cell r="Z1304">
            <v>156</v>
          </cell>
          <cell r="AA1304">
            <v>0.75</v>
          </cell>
        </row>
        <row r="1305">
          <cell r="I1305">
            <v>1697</v>
          </cell>
          <cell r="J1305">
            <v>27110.420244000001</v>
          </cell>
          <cell r="P1305">
            <v>3</v>
          </cell>
          <cell r="Q1305">
            <v>1</v>
          </cell>
          <cell r="R1305">
            <v>1</v>
          </cell>
          <cell r="V1305">
            <v>1</v>
          </cell>
          <cell r="W1305">
            <v>1</v>
          </cell>
          <cell r="Y1305">
            <v>1</v>
          </cell>
          <cell r="Z1305">
            <v>156</v>
          </cell>
          <cell r="AA1305">
            <v>0.75</v>
          </cell>
        </row>
        <row r="1306">
          <cell r="I1306">
            <v>1699</v>
          </cell>
          <cell r="J1306">
            <v>45594.313351999997</v>
          </cell>
          <cell r="P1306">
            <v>1</v>
          </cell>
          <cell r="Q1306">
            <v>1</v>
          </cell>
          <cell r="R1306">
            <v>1</v>
          </cell>
          <cell r="V1306">
            <v>1</v>
          </cell>
          <cell r="W1306">
            <v>5</v>
          </cell>
          <cell r="Y1306">
            <v>5</v>
          </cell>
          <cell r="Z1306">
            <v>31.2</v>
          </cell>
          <cell r="AA1306">
            <v>1</v>
          </cell>
        </row>
        <row r="1307">
          <cell r="I1307">
            <v>1700</v>
          </cell>
          <cell r="J1307">
            <v>25636.091830000001</v>
          </cell>
          <cell r="P1307">
            <v>4</v>
          </cell>
          <cell r="Q1307">
            <v>1</v>
          </cell>
          <cell r="R1307">
            <v>1</v>
          </cell>
          <cell r="V1307">
            <v>1</v>
          </cell>
          <cell r="W1307">
            <v>5</v>
          </cell>
          <cell r="Y1307">
            <v>1</v>
          </cell>
          <cell r="Z1307">
            <v>156</v>
          </cell>
          <cell r="AA1307">
            <v>1</v>
          </cell>
        </row>
        <row r="1308">
          <cell r="I1308">
            <v>1701</v>
          </cell>
          <cell r="J1308">
            <v>27167.2596108</v>
          </cell>
          <cell r="P1308">
            <v>2</v>
          </cell>
          <cell r="Q1308">
            <v>1</v>
          </cell>
          <cell r="R1308">
            <v>1</v>
          </cell>
          <cell r="V1308">
            <v>1</v>
          </cell>
          <cell r="W1308">
            <v>5</v>
          </cell>
          <cell r="Y1308">
            <v>1</v>
          </cell>
          <cell r="Z1308">
            <v>364</v>
          </cell>
          <cell r="AA1308">
            <v>1</v>
          </cell>
        </row>
        <row r="1309">
          <cell r="I1309">
            <v>1702</v>
          </cell>
          <cell r="J1309">
            <v>25636.091830000001</v>
          </cell>
          <cell r="P1309">
            <v>1</v>
          </cell>
          <cell r="Q1309">
            <v>1</v>
          </cell>
          <cell r="R1309">
            <v>1</v>
          </cell>
          <cell r="V1309">
            <v>1</v>
          </cell>
          <cell r="W1309">
            <v>5</v>
          </cell>
          <cell r="Y1309">
            <v>1</v>
          </cell>
          <cell r="Z1309">
            <v>364</v>
          </cell>
          <cell r="AA1309">
            <v>1</v>
          </cell>
        </row>
        <row r="1310">
          <cell r="I1310">
            <v>1704</v>
          </cell>
          <cell r="J1310">
            <v>34572.066300400002</v>
          </cell>
          <cell r="P1310">
            <v>4</v>
          </cell>
          <cell r="Q1310">
            <v>1</v>
          </cell>
          <cell r="R1310">
            <v>1</v>
          </cell>
          <cell r="V1310">
            <v>1</v>
          </cell>
          <cell r="W1310">
            <v>5</v>
          </cell>
          <cell r="Y1310">
            <v>5</v>
          </cell>
          <cell r="Z1310">
            <v>156</v>
          </cell>
          <cell r="AA1310">
            <v>0.25</v>
          </cell>
        </row>
        <row r="1311">
          <cell r="I1311">
            <v>1705</v>
          </cell>
          <cell r="J1311">
            <v>5940.6198028999997</v>
          </cell>
          <cell r="P1311">
            <v>2</v>
          </cell>
          <cell r="Q1311">
            <v>1</v>
          </cell>
          <cell r="R1311">
            <v>1</v>
          </cell>
          <cell r="V1311">
            <v>0</v>
          </cell>
          <cell r="W1311">
            <v>99</v>
          </cell>
          <cell r="Y1311">
            <v>1</v>
          </cell>
          <cell r="Z1311">
            <v>364</v>
          </cell>
          <cell r="AA1311">
            <v>0</v>
          </cell>
        </row>
        <row r="1312">
          <cell r="I1312">
            <v>1706</v>
          </cell>
          <cell r="J1312">
            <v>36368.045771899997</v>
          </cell>
          <cell r="P1312">
            <v>9</v>
          </cell>
          <cell r="Q1312">
            <v>1</v>
          </cell>
          <cell r="R1312">
            <v>1</v>
          </cell>
          <cell r="V1312">
            <v>1</v>
          </cell>
          <cell r="W1312">
            <v>5</v>
          </cell>
          <cell r="Y1312">
            <v>5</v>
          </cell>
          <cell r="Z1312">
            <v>364</v>
          </cell>
          <cell r="AA1312">
            <v>1</v>
          </cell>
        </row>
        <row r="1313">
          <cell r="I1313">
            <v>1707</v>
          </cell>
          <cell r="J1313">
            <v>21852.6843706</v>
          </cell>
          <cell r="P1313">
            <v>6</v>
          </cell>
          <cell r="Q1313">
            <v>1</v>
          </cell>
          <cell r="R1313">
            <v>1</v>
          </cell>
          <cell r="V1313">
            <v>1</v>
          </cell>
          <cell r="W1313">
            <v>5</v>
          </cell>
          <cell r="Y1313">
            <v>5</v>
          </cell>
          <cell r="Z1313">
            <v>1014</v>
          </cell>
          <cell r="AA1313">
            <v>1</v>
          </cell>
        </row>
        <row r="1314">
          <cell r="I1314">
            <v>1708</v>
          </cell>
          <cell r="J1314">
            <v>22545.5618115</v>
          </cell>
          <cell r="P1314">
            <v>12</v>
          </cell>
          <cell r="Q1314">
            <v>1</v>
          </cell>
          <cell r="R1314">
            <v>1</v>
          </cell>
          <cell r="V1314">
            <v>1</v>
          </cell>
          <cell r="W1314">
            <v>5</v>
          </cell>
          <cell r="Y1314">
            <v>5</v>
          </cell>
          <cell r="Z1314">
            <v>364</v>
          </cell>
          <cell r="AA1314">
            <v>1</v>
          </cell>
        </row>
        <row r="1315">
          <cell r="I1315">
            <v>1709</v>
          </cell>
          <cell r="J1315">
            <v>19117.751035099998</v>
          </cell>
          <cell r="P1315">
            <v>1</v>
          </cell>
          <cell r="Q1315">
            <v>1</v>
          </cell>
          <cell r="R1315">
            <v>1</v>
          </cell>
          <cell r="V1315">
            <v>1</v>
          </cell>
          <cell r="W1315">
            <v>5</v>
          </cell>
          <cell r="Y1315">
            <v>1</v>
          </cell>
          <cell r="Z1315">
            <v>364</v>
          </cell>
          <cell r="AA1315">
            <v>1</v>
          </cell>
        </row>
        <row r="1316">
          <cell r="I1316">
            <v>1711</v>
          </cell>
          <cell r="J1316">
            <v>24411.019366500001</v>
          </cell>
          <cell r="P1316">
            <v>3</v>
          </cell>
          <cell r="Q1316">
            <v>1</v>
          </cell>
          <cell r="R1316">
            <v>1</v>
          </cell>
          <cell r="V1316">
            <v>1</v>
          </cell>
          <cell r="W1316">
            <v>5</v>
          </cell>
          <cell r="Y1316">
            <v>3</v>
          </cell>
          <cell r="Z1316">
            <v>156</v>
          </cell>
          <cell r="AA1316">
            <v>1</v>
          </cell>
        </row>
        <row r="1317">
          <cell r="I1317">
            <v>1713</v>
          </cell>
          <cell r="J1317">
            <v>24261.8102616</v>
          </cell>
          <cell r="P1317">
            <v>6</v>
          </cell>
          <cell r="Q1317">
            <v>1</v>
          </cell>
          <cell r="R1317">
            <v>1</v>
          </cell>
          <cell r="V1317">
            <v>1</v>
          </cell>
          <cell r="W1317">
            <v>1</v>
          </cell>
          <cell r="Y1317">
            <v>1</v>
          </cell>
          <cell r="Z1317">
            <v>156</v>
          </cell>
          <cell r="AA1317">
            <v>1</v>
          </cell>
        </row>
        <row r="1318">
          <cell r="I1318">
            <v>1715</v>
          </cell>
          <cell r="J1318">
            <v>21191.458948</v>
          </cell>
          <cell r="P1318">
            <v>1</v>
          </cell>
          <cell r="Q1318">
            <v>1</v>
          </cell>
          <cell r="R1318">
            <v>1</v>
          </cell>
          <cell r="V1318">
            <v>1</v>
          </cell>
          <cell r="W1318">
            <v>5</v>
          </cell>
          <cell r="Y1318">
            <v>5</v>
          </cell>
          <cell r="Z1318">
            <v>364</v>
          </cell>
          <cell r="AA1318">
            <v>0.25</v>
          </cell>
        </row>
        <row r="1319">
          <cell r="I1319">
            <v>1716</v>
          </cell>
          <cell r="J1319">
            <v>22132.6167766</v>
          </cell>
          <cell r="P1319">
            <v>7</v>
          </cell>
          <cell r="Q1319">
            <v>1</v>
          </cell>
          <cell r="R1319">
            <v>1</v>
          </cell>
          <cell r="V1319">
            <v>1</v>
          </cell>
          <cell r="W1319">
            <v>1</v>
          </cell>
          <cell r="Y1319">
            <v>1</v>
          </cell>
          <cell r="Z1319">
            <v>364</v>
          </cell>
          <cell r="AA1319">
            <v>1</v>
          </cell>
        </row>
        <row r="1320">
          <cell r="I1320">
            <v>1718</v>
          </cell>
          <cell r="J1320">
            <v>23482.417360899999</v>
          </cell>
          <cell r="P1320">
            <v>6</v>
          </cell>
          <cell r="Q1320">
            <v>1</v>
          </cell>
          <cell r="R1320">
            <v>1</v>
          </cell>
          <cell r="V1320">
            <v>1</v>
          </cell>
          <cell r="W1320">
            <v>5</v>
          </cell>
          <cell r="Y1320">
            <v>1</v>
          </cell>
          <cell r="Z1320">
            <v>650</v>
          </cell>
          <cell r="AA1320">
            <v>1</v>
          </cell>
        </row>
        <row r="1321">
          <cell r="I1321">
            <v>1719</v>
          </cell>
          <cell r="J1321">
            <v>26873.502478400002</v>
          </cell>
          <cell r="P1321">
            <v>1</v>
          </cell>
          <cell r="Q1321">
            <v>1</v>
          </cell>
          <cell r="R1321">
            <v>1</v>
          </cell>
          <cell r="V1321">
            <v>1</v>
          </cell>
          <cell r="W1321">
            <v>1</v>
          </cell>
          <cell r="Y1321">
            <v>1</v>
          </cell>
          <cell r="Z1321">
            <v>364</v>
          </cell>
          <cell r="AA1321">
            <v>1</v>
          </cell>
        </row>
        <row r="1322">
          <cell r="I1322">
            <v>1721</v>
          </cell>
          <cell r="J1322">
            <v>72582.645380100003</v>
          </cell>
          <cell r="P1322">
            <v>11</v>
          </cell>
          <cell r="Q1322">
            <v>1</v>
          </cell>
          <cell r="R1322">
            <v>1</v>
          </cell>
          <cell r="V1322">
            <v>1</v>
          </cell>
          <cell r="W1322">
            <v>5</v>
          </cell>
          <cell r="Y1322">
            <v>1</v>
          </cell>
          <cell r="Z1322">
            <v>31.2</v>
          </cell>
          <cell r="AA1322">
            <v>1</v>
          </cell>
        </row>
        <row r="1323">
          <cell r="I1323">
            <v>1722</v>
          </cell>
          <cell r="J1323">
            <v>29553.203062100001</v>
          </cell>
          <cell r="P1323">
            <v>1</v>
          </cell>
          <cell r="Q1323">
            <v>1</v>
          </cell>
          <cell r="R1323">
            <v>1</v>
          </cell>
          <cell r="V1323">
            <v>1</v>
          </cell>
          <cell r="W1323">
            <v>1</v>
          </cell>
          <cell r="Y1323">
            <v>1</v>
          </cell>
          <cell r="Z1323">
            <v>364</v>
          </cell>
          <cell r="AA1323">
            <v>1</v>
          </cell>
        </row>
        <row r="1324">
          <cell r="I1324">
            <v>1723</v>
          </cell>
          <cell r="J1324">
            <v>19827.8389307</v>
          </cell>
          <cell r="P1324">
            <v>5</v>
          </cell>
          <cell r="Q1324">
            <v>1</v>
          </cell>
          <cell r="R1324">
            <v>1</v>
          </cell>
          <cell r="V1324">
            <v>1</v>
          </cell>
          <cell r="W1324">
            <v>5</v>
          </cell>
          <cell r="Y1324">
            <v>1</v>
          </cell>
          <cell r="Z1324">
            <v>364</v>
          </cell>
          <cell r="AA1324">
            <v>1</v>
          </cell>
        </row>
        <row r="1325">
          <cell r="I1325">
            <v>1724</v>
          </cell>
          <cell r="J1325">
            <v>26217.354640199999</v>
          </cell>
          <cell r="P1325">
            <v>4</v>
          </cell>
          <cell r="Q1325">
            <v>1</v>
          </cell>
          <cell r="R1325">
            <v>1</v>
          </cell>
          <cell r="V1325">
            <v>1</v>
          </cell>
          <cell r="W1325">
            <v>5</v>
          </cell>
          <cell r="Y1325">
            <v>5</v>
          </cell>
          <cell r="Z1325">
            <v>364</v>
          </cell>
          <cell r="AA1325">
            <v>1</v>
          </cell>
        </row>
        <row r="1326">
          <cell r="I1326">
            <v>1725</v>
          </cell>
          <cell r="J1326">
            <v>41890.046242299999</v>
          </cell>
          <cell r="P1326">
            <v>3</v>
          </cell>
          <cell r="Q1326">
            <v>1</v>
          </cell>
          <cell r="R1326">
            <v>1</v>
          </cell>
          <cell r="V1326">
            <v>1</v>
          </cell>
          <cell r="W1326">
            <v>5</v>
          </cell>
          <cell r="Y1326">
            <v>5</v>
          </cell>
          <cell r="Z1326">
            <v>156</v>
          </cell>
          <cell r="AA1326">
            <v>1</v>
          </cell>
        </row>
        <row r="1327">
          <cell r="I1327">
            <v>1727</v>
          </cell>
          <cell r="J1327">
            <v>27689.245090600001</v>
          </cell>
          <cell r="P1327">
            <v>9</v>
          </cell>
          <cell r="Q1327">
            <v>1</v>
          </cell>
          <cell r="R1327">
            <v>1</v>
          </cell>
          <cell r="V1327">
            <v>1</v>
          </cell>
          <cell r="W1327">
            <v>5</v>
          </cell>
          <cell r="Y1327">
            <v>5</v>
          </cell>
          <cell r="Z1327">
            <v>156</v>
          </cell>
          <cell r="AA1327">
            <v>1</v>
          </cell>
        </row>
        <row r="1328">
          <cell r="I1328">
            <v>1728</v>
          </cell>
          <cell r="J1328">
            <v>24411.019366500001</v>
          </cell>
          <cell r="P1328">
            <v>3</v>
          </cell>
          <cell r="Q1328">
            <v>1</v>
          </cell>
          <cell r="R1328">
            <v>1</v>
          </cell>
          <cell r="V1328">
            <v>1</v>
          </cell>
          <cell r="W1328">
            <v>5</v>
          </cell>
          <cell r="Y1328">
            <v>3</v>
          </cell>
          <cell r="Z1328">
            <v>156</v>
          </cell>
          <cell r="AA1328">
            <v>0.75</v>
          </cell>
        </row>
        <row r="1329">
          <cell r="I1329">
            <v>1730</v>
          </cell>
          <cell r="J1329">
            <v>27167.2596108</v>
          </cell>
          <cell r="P1329">
            <v>2</v>
          </cell>
          <cell r="Q1329">
            <v>1</v>
          </cell>
          <cell r="R1329">
            <v>1</v>
          </cell>
          <cell r="V1329">
            <v>1</v>
          </cell>
          <cell r="W1329">
            <v>5</v>
          </cell>
          <cell r="Y1329">
            <v>1</v>
          </cell>
          <cell r="Z1329">
            <v>364</v>
          </cell>
          <cell r="AA1329">
            <v>1</v>
          </cell>
        </row>
        <row r="1330">
          <cell r="I1330">
            <v>1732</v>
          </cell>
          <cell r="J1330">
            <v>26110.409694599999</v>
          </cell>
          <cell r="P1330">
            <v>6</v>
          </cell>
          <cell r="Q1330">
            <v>1</v>
          </cell>
          <cell r="R1330">
            <v>1</v>
          </cell>
          <cell r="V1330">
            <v>1</v>
          </cell>
          <cell r="W1330">
            <v>1</v>
          </cell>
          <cell r="Y1330">
            <v>1</v>
          </cell>
          <cell r="Z1330">
            <v>1014</v>
          </cell>
          <cell r="AA1330">
            <v>0.75</v>
          </cell>
        </row>
        <row r="1331">
          <cell r="I1331">
            <v>1733</v>
          </cell>
          <cell r="J1331">
            <v>27601.009912900001</v>
          </cell>
          <cell r="P1331">
            <v>5</v>
          </cell>
          <cell r="Q1331">
            <v>1</v>
          </cell>
          <cell r="R1331">
            <v>1</v>
          </cell>
          <cell r="V1331">
            <v>1</v>
          </cell>
          <cell r="W1331">
            <v>5</v>
          </cell>
          <cell r="Y1331">
            <v>5</v>
          </cell>
          <cell r="Z1331">
            <v>650</v>
          </cell>
          <cell r="AA1331">
            <v>1</v>
          </cell>
        </row>
        <row r="1332">
          <cell r="I1332">
            <v>1734</v>
          </cell>
          <cell r="J1332">
            <v>5104.1160298000004</v>
          </cell>
          <cell r="P1332">
            <v>7</v>
          </cell>
          <cell r="Q1332">
            <v>1</v>
          </cell>
          <cell r="R1332">
            <v>1</v>
          </cell>
          <cell r="V1332">
            <v>0</v>
          </cell>
          <cell r="W1332">
            <v>99</v>
          </cell>
          <cell r="Y1332">
            <v>5</v>
          </cell>
          <cell r="Z1332">
            <v>156</v>
          </cell>
          <cell r="AA1332">
            <v>0</v>
          </cell>
        </row>
        <row r="1333">
          <cell r="I1333">
            <v>1735</v>
          </cell>
          <cell r="J1333">
            <v>28531.0724964</v>
          </cell>
          <cell r="P1333">
            <v>9</v>
          </cell>
          <cell r="Q1333">
            <v>1</v>
          </cell>
          <cell r="R1333">
            <v>1</v>
          </cell>
          <cell r="V1333">
            <v>1</v>
          </cell>
          <cell r="W1333">
            <v>5</v>
          </cell>
          <cell r="Y1333">
            <v>1</v>
          </cell>
          <cell r="Z1333">
            <v>156</v>
          </cell>
          <cell r="AA1333">
            <v>1</v>
          </cell>
        </row>
        <row r="1334">
          <cell r="I1334">
            <v>1736</v>
          </cell>
          <cell r="J1334">
            <v>44647.338475099998</v>
          </cell>
          <cell r="P1334">
            <v>7</v>
          </cell>
          <cell r="Q1334">
            <v>1</v>
          </cell>
          <cell r="R1334">
            <v>1</v>
          </cell>
          <cell r="V1334">
            <v>1</v>
          </cell>
          <cell r="W1334">
            <v>5</v>
          </cell>
          <cell r="Y1334">
            <v>5</v>
          </cell>
          <cell r="Z1334">
            <v>31.2</v>
          </cell>
          <cell r="AA1334">
            <v>1</v>
          </cell>
        </row>
        <row r="1335">
          <cell r="I1335">
            <v>1737</v>
          </cell>
          <cell r="J1335">
            <v>26327.608724999998</v>
          </cell>
          <cell r="P1335">
            <v>8</v>
          </cell>
          <cell r="Q1335">
            <v>1</v>
          </cell>
          <cell r="R1335">
            <v>1</v>
          </cell>
          <cell r="V1335">
            <v>1</v>
          </cell>
          <cell r="W1335">
            <v>5</v>
          </cell>
          <cell r="Y1335">
            <v>1</v>
          </cell>
          <cell r="Z1335">
            <v>156</v>
          </cell>
          <cell r="AA1335">
            <v>1</v>
          </cell>
        </row>
        <row r="1336">
          <cell r="I1336">
            <v>1738</v>
          </cell>
          <cell r="J1336">
            <v>4937.9619052999997</v>
          </cell>
          <cell r="P1336">
            <v>7</v>
          </cell>
          <cell r="Q1336">
            <v>1</v>
          </cell>
          <cell r="R1336">
            <v>1</v>
          </cell>
          <cell r="V1336">
            <v>1</v>
          </cell>
          <cell r="W1336">
            <v>5</v>
          </cell>
          <cell r="Y1336">
            <v>5</v>
          </cell>
          <cell r="Z1336">
            <v>156</v>
          </cell>
          <cell r="AA1336">
            <v>1</v>
          </cell>
        </row>
        <row r="1337">
          <cell r="I1337">
            <v>1739</v>
          </cell>
          <cell r="J1337">
            <v>13438.948675899999</v>
          </cell>
          <cell r="P1337">
            <v>4</v>
          </cell>
          <cell r="Q1337">
            <v>1</v>
          </cell>
          <cell r="R1337">
            <v>1</v>
          </cell>
          <cell r="V1337">
            <v>0</v>
          </cell>
          <cell r="W1337">
            <v>99</v>
          </cell>
          <cell r="Y1337">
            <v>2</v>
          </cell>
          <cell r="Z1337">
            <v>364</v>
          </cell>
          <cell r="AA1337">
            <v>0</v>
          </cell>
        </row>
        <row r="1338">
          <cell r="I1338">
            <v>1740</v>
          </cell>
          <cell r="J1338">
            <v>15945.557253200001</v>
          </cell>
          <cell r="P1338">
            <v>9</v>
          </cell>
          <cell r="Q1338">
            <v>1</v>
          </cell>
          <cell r="R1338">
            <v>1</v>
          </cell>
          <cell r="V1338">
            <v>1</v>
          </cell>
          <cell r="W1338">
            <v>5</v>
          </cell>
          <cell r="Y1338">
            <v>3</v>
          </cell>
          <cell r="Z1338">
            <v>650</v>
          </cell>
          <cell r="AA1338">
            <v>1</v>
          </cell>
        </row>
        <row r="1339">
          <cell r="I1339">
            <v>1741</v>
          </cell>
          <cell r="J1339">
            <v>29192.487449200002</v>
          </cell>
          <cell r="P1339">
            <v>6</v>
          </cell>
          <cell r="Q1339">
            <v>1</v>
          </cell>
          <cell r="R1339">
            <v>1</v>
          </cell>
          <cell r="V1339">
            <v>1</v>
          </cell>
          <cell r="W1339">
            <v>5</v>
          </cell>
          <cell r="Y1339">
            <v>5</v>
          </cell>
          <cell r="Z1339">
            <v>156</v>
          </cell>
          <cell r="AA1339">
            <v>1</v>
          </cell>
        </row>
        <row r="1340">
          <cell r="I1340">
            <v>1742</v>
          </cell>
          <cell r="J1340">
            <v>6880.0564912999998</v>
          </cell>
          <cell r="P1340">
            <v>3</v>
          </cell>
          <cell r="Q1340">
            <v>1</v>
          </cell>
          <cell r="R1340">
            <v>1</v>
          </cell>
          <cell r="V1340">
            <v>1</v>
          </cell>
          <cell r="W1340">
            <v>5</v>
          </cell>
          <cell r="Y1340">
            <v>1</v>
          </cell>
          <cell r="Z1340">
            <v>156</v>
          </cell>
          <cell r="AA1340">
            <v>1</v>
          </cell>
        </row>
        <row r="1341">
          <cell r="I1341">
            <v>1743</v>
          </cell>
          <cell r="J1341">
            <v>19789.827740699999</v>
          </cell>
          <cell r="P1341">
            <v>5</v>
          </cell>
          <cell r="Q1341">
            <v>1</v>
          </cell>
          <cell r="R1341">
            <v>1</v>
          </cell>
          <cell r="V1341">
            <v>1</v>
          </cell>
          <cell r="W1341">
            <v>5</v>
          </cell>
          <cell r="Y1341">
            <v>5</v>
          </cell>
          <cell r="Z1341">
            <v>650</v>
          </cell>
          <cell r="AA1341">
            <v>1</v>
          </cell>
        </row>
        <row r="1342">
          <cell r="I1342">
            <v>1744</v>
          </cell>
          <cell r="J1342">
            <v>31646.770981099999</v>
          </cell>
          <cell r="P1342">
            <v>5</v>
          </cell>
          <cell r="Q1342">
            <v>1</v>
          </cell>
          <cell r="R1342">
            <v>1</v>
          </cell>
          <cell r="V1342">
            <v>1</v>
          </cell>
          <cell r="W1342">
            <v>1</v>
          </cell>
          <cell r="Y1342">
            <v>1</v>
          </cell>
          <cell r="Z1342">
            <v>156</v>
          </cell>
          <cell r="AA1342">
            <v>0.75</v>
          </cell>
        </row>
        <row r="1343">
          <cell r="I1343">
            <v>1745</v>
          </cell>
          <cell r="J1343">
            <v>24902.138019099999</v>
          </cell>
          <cell r="P1343">
            <v>1</v>
          </cell>
          <cell r="Q1343">
            <v>1</v>
          </cell>
          <cell r="R1343">
            <v>1</v>
          </cell>
          <cell r="V1343">
            <v>1</v>
          </cell>
          <cell r="W1343">
            <v>5</v>
          </cell>
          <cell r="Y1343">
            <v>1</v>
          </cell>
          <cell r="Z1343">
            <v>650</v>
          </cell>
          <cell r="AA1343">
            <v>0.75</v>
          </cell>
        </row>
        <row r="1344">
          <cell r="I1344">
            <v>1746</v>
          </cell>
          <cell r="J1344">
            <v>24788.530789799999</v>
          </cell>
          <cell r="P1344">
            <v>7</v>
          </cell>
          <cell r="Q1344">
            <v>1</v>
          </cell>
          <cell r="R1344">
            <v>1</v>
          </cell>
          <cell r="V1344">
            <v>1</v>
          </cell>
          <cell r="W1344">
            <v>1</v>
          </cell>
          <cell r="Y1344">
            <v>1</v>
          </cell>
          <cell r="Z1344">
            <v>364</v>
          </cell>
          <cell r="AA1344">
            <v>1</v>
          </cell>
        </row>
        <row r="1345">
          <cell r="I1345">
            <v>1747</v>
          </cell>
          <cell r="J1345">
            <v>22818.0009722</v>
          </cell>
          <cell r="P1345">
            <v>8</v>
          </cell>
          <cell r="Q1345">
            <v>1</v>
          </cell>
          <cell r="R1345">
            <v>1</v>
          </cell>
          <cell r="V1345">
            <v>1</v>
          </cell>
          <cell r="W1345">
            <v>5</v>
          </cell>
          <cell r="Y1345">
            <v>5</v>
          </cell>
          <cell r="Z1345">
            <v>31.2</v>
          </cell>
          <cell r="AA1345">
            <v>1</v>
          </cell>
        </row>
        <row r="1346">
          <cell r="I1346">
            <v>1748</v>
          </cell>
          <cell r="J1346">
            <v>30280.660022100001</v>
          </cell>
          <cell r="P1346">
            <v>3</v>
          </cell>
          <cell r="Q1346">
            <v>1</v>
          </cell>
          <cell r="R1346">
            <v>1</v>
          </cell>
          <cell r="V1346">
            <v>1</v>
          </cell>
          <cell r="W1346">
            <v>1</v>
          </cell>
          <cell r="Y1346">
            <v>1</v>
          </cell>
          <cell r="Z1346">
            <v>364</v>
          </cell>
          <cell r="AA1346">
            <v>0.75</v>
          </cell>
        </row>
        <row r="1347">
          <cell r="I1347">
            <v>1749</v>
          </cell>
          <cell r="J1347">
            <v>5278.5465981999996</v>
          </cell>
          <cell r="P1347">
            <v>7</v>
          </cell>
          <cell r="Q1347">
            <v>1</v>
          </cell>
          <cell r="R1347">
            <v>1</v>
          </cell>
          <cell r="V1347">
            <v>1</v>
          </cell>
          <cell r="W1347">
            <v>5</v>
          </cell>
          <cell r="Y1347">
            <v>5</v>
          </cell>
          <cell r="Z1347">
            <v>364</v>
          </cell>
          <cell r="AA1347">
            <v>1</v>
          </cell>
        </row>
        <row r="1348">
          <cell r="I1348">
            <v>1750</v>
          </cell>
          <cell r="J1348">
            <v>17215.834018400001</v>
          </cell>
          <cell r="P1348">
            <v>7</v>
          </cell>
          <cell r="Q1348">
            <v>1</v>
          </cell>
          <cell r="R1348">
            <v>1</v>
          </cell>
          <cell r="V1348">
            <v>1</v>
          </cell>
          <cell r="W1348">
            <v>5</v>
          </cell>
          <cell r="Y1348">
            <v>5</v>
          </cell>
          <cell r="Z1348">
            <v>364</v>
          </cell>
          <cell r="AA1348">
            <v>1</v>
          </cell>
        </row>
        <row r="1349">
          <cell r="I1349">
            <v>1751</v>
          </cell>
          <cell r="J1349">
            <v>27110.434501700001</v>
          </cell>
          <cell r="P1349">
            <v>1</v>
          </cell>
          <cell r="Q1349">
            <v>1</v>
          </cell>
          <cell r="R1349">
            <v>1</v>
          </cell>
          <cell r="V1349">
            <v>1</v>
          </cell>
          <cell r="W1349">
            <v>5</v>
          </cell>
          <cell r="Y1349">
            <v>1</v>
          </cell>
          <cell r="Z1349">
            <v>364</v>
          </cell>
          <cell r="AA1349">
            <v>0.75</v>
          </cell>
        </row>
        <row r="1350">
          <cell r="I1350">
            <v>1752</v>
          </cell>
          <cell r="J1350">
            <v>48436.344174700003</v>
          </cell>
          <cell r="P1350">
            <v>11</v>
          </cell>
          <cell r="Q1350">
            <v>1</v>
          </cell>
          <cell r="R1350">
            <v>1</v>
          </cell>
          <cell r="V1350">
            <v>1</v>
          </cell>
          <cell r="W1350">
            <v>5</v>
          </cell>
          <cell r="Y1350">
            <v>5</v>
          </cell>
          <cell r="Z1350">
            <v>156</v>
          </cell>
          <cell r="AA1350">
            <v>1</v>
          </cell>
        </row>
        <row r="1351">
          <cell r="I1351">
            <v>1753</v>
          </cell>
          <cell r="J1351">
            <v>32062.633888699998</v>
          </cell>
          <cell r="P1351">
            <v>5</v>
          </cell>
          <cell r="Q1351">
            <v>1</v>
          </cell>
          <cell r="R1351">
            <v>1</v>
          </cell>
          <cell r="V1351">
            <v>1</v>
          </cell>
          <cell r="W1351">
            <v>5</v>
          </cell>
          <cell r="Y1351">
            <v>5</v>
          </cell>
          <cell r="Z1351">
            <v>650</v>
          </cell>
          <cell r="AA1351">
            <v>1</v>
          </cell>
        </row>
        <row r="1352">
          <cell r="I1352">
            <v>1754</v>
          </cell>
          <cell r="J1352">
            <v>4756.6904849000002</v>
          </cell>
          <cell r="P1352">
            <v>1</v>
          </cell>
          <cell r="Q1352">
            <v>1</v>
          </cell>
          <cell r="R1352">
            <v>1</v>
          </cell>
          <cell r="V1352">
            <v>1</v>
          </cell>
          <cell r="W1352">
            <v>5</v>
          </cell>
          <cell r="Y1352">
            <v>3</v>
          </cell>
          <cell r="Z1352">
            <v>156</v>
          </cell>
          <cell r="AA1352">
            <v>1</v>
          </cell>
        </row>
        <row r="1353">
          <cell r="I1353">
            <v>1755</v>
          </cell>
          <cell r="J1353">
            <v>31646.770981099999</v>
          </cell>
          <cell r="P1353">
            <v>10</v>
          </cell>
          <cell r="Q1353">
            <v>1</v>
          </cell>
          <cell r="R1353">
            <v>1</v>
          </cell>
          <cell r="V1353">
            <v>1</v>
          </cell>
          <cell r="W1353">
            <v>1</v>
          </cell>
          <cell r="Y1353">
            <v>1</v>
          </cell>
          <cell r="Z1353">
            <v>364</v>
          </cell>
          <cell r="AA1353">
            <v>1</v>
          </cell>
        </row>
        <row r="1354">
          <cell r="I1354">
            <v>1756</v>
          </cell>
          <cell r="J1354">
            <v>7255.3773386000003</v>
          </cell>
          <cell r="P1354">
            <v>4</v>
          </cell>
          <cell r="Q1354">
            <v>1</v>
          </cell>
          <cell r="R1354">
            <v>1</v>
          </cell>
          <cell r="V1354">
            <v>1</v>
          </cell>
          <cell r="W1354">
            <v>5</v>
          </cell>
          <cell r="Y1354">
            <v>5</v>
          </cell>
          <cell r="Z1354">
            <v>364</v>
          </cell>
          <cell r="AA1354">
            <v>1</v>
          </cell>
        </row>
        <row r="1355">
          <cell r="I1355">
            <v>1757</v>
          </cell>
          <cell r="J1355">
            <v>15744.0707666</v>
          </cell>
          <cell r="P1355">
            <v>8</v>
          </cell>
          <cell r="Q1355">
            <v>1</v>
          </cell>
          <cell r="R1355">
            <v>1</v>
          </cell>
          <cell r="V1355">
            <v>1</v>
          </cell>
          <cell r="W1355">
            <v>5</v>
          </cell>
          <cell r="Y1355">
            <v>5</v>
          </cell>
          <cell r="Z1355">
            <v>156</v>
          </cell>
          <cell r="AA1355">
            <v>1</v>
          </cell>
        </row>
        <row r="1356">
          <cell r="I1356">
            <v>1759</v>
          </cell>
          <cell r="J1356">
            <v>14399.168643200001</v>
          </cell>
          <cell r="P1356">
            <v>5</v>
          </cell>
          <cell r="Q1356">
            <v>1</v>
          </cell>
          <cell r="R1356">
            <v>1</v>
          </cell>
          <cell r="V1356">
            <v>1</v>
          </cell>
          <cell r="W1356">
            <v>5</v>
          </cell>
          <cell r="Y1356">
            <v>3</v>
          </cell>
          <cell r="Z1356">
            <v>650</v>
          </cell>
          <cell r="AA1356">
            <v>1</v>
          </cell>
        </row>
        <row r="1357">
          <cell r="I1357">
            <v>1760</v>
          </cell>
          <cell r="J1357">
            <v>38658.324411699999</v>
          </cell>
          <cell r="P1357">
            <v>2</v>
          </cell>
          <cell r="Q1357">
            <v>1</v>
          </cell>
          <cell r="R1357">
            <v>1</v>
          </cell>
          <cell r="V1357">
            <v>1</v>
          </cell>
          <cell r="W1357">
            <v>5</v>
          </cell>
          <cell r="Y1357">
            <v>1</v>
          </cell>
          <cell r="Z1357">
            <v>364</v>
          </cell>
          <cell r="AA1357">
            <v>1</v>
          </cell>
        </row>
        <row r="1358">
          <cell r="I1358">
            <v>1762</v>
          </cell>
          <cell r="J1358">
            <v>28060.1948452</v>
          </cell>
          <cell r="P1358">
            <v>10</v>
          </cell>
          <cell r="Q1358">
            <v>1</v>
          </cell>
          <cell r="R1358">
            <v>1</v>
          </cell>
          <cell r="V1358">
            <v>1</v>
          </cell>
          <cell r="W1358">
            <v>1</v>
          </cell>
          <cell r="Y1358">
            <v>1</v>
          </cell>
          <cell r="Z1358">
            <v>364</v>
          </cell>
          <cell r="AA1358">
            <v>1</v>
          </cell>
        </row>
        <row r="1359">
          <cell r="I1359">
            <v>1764</v>
          </cell>
          <cell r="J1359">
            <v>30983.232417499999</v>
          </cell>
          <cell r="P1359">
            <v>6</v>
          </cell>
          <cell r="Q1359">
            <v>1</v>
          </cell>
          <cell r="R1359">
            <v>1</v>
          </cell>
          <cell r="V1359">
            <v>1</v>
          </cell>
          <cell r="W1359">
            <v>5</v>
          </cell>
          <cell r="Y1359">
            <v>1</v>
          </cell>
          <cell r="Z1359">
            <v>156</v>
          </cell>
          <cell r="AA1359">
            <v>1</v>
          </cell>
        </row>
        <row r="1360">
          <cell r="I1360">
            <v>1765</v>
          </cell>
          <cell r="J1360">
            <v>32766.1074023</v>
          </cell>
          <cell r="P1360">
            <v>6</v>
          </cell>
          <cell r="Q1360">
            <v>1</v>
          </cell>
          <cell r="R1360">
            <v>1</v>
          </cell>
          <cell r="V1360">
            <v>1</v>
          </cell>
          <cell r="W1360">
            <v>5</v>
          </cell>
          <cell r="Y1360">
            <v>1</v>
          </cell>
          <cell r="Z1360">
            <v>156</v>
          </cell>
          <cell r="AA1360">
            <v>1</v>
          </cell>
        </row>
        <row r="1361">
          <cell r="I1361">
            <v>1766</v>
          </cell>
          <cell r="J1361">
            <v>31433.2326613</v>
          </cell>
          <cell r="P1361">
            <v>10</v>
          </cell>
          <cell r="Q1361">
            <v>1</v>
          </cell>
          <cell r="R1361">
            <v>1</v>
          </cell>
          <cell r="V1361">
            <v>1</v>
          </cell>
          <cell r="W1361">
            <v>5</v>
          </cell>
          <cell r="Y1361">
            <v>5</v>
          </cell>
          <cell r="Z1361">
            <v>364</v>
          </cell>
          <cell r="AA1361">
            <v>1</v>
          </cell>
        </row>
        <row r="1362">
          <cell r="I1362">
            <v>1768</v>
          </cell>
          <cell r="J1362">
            <v>45076.915084799999</v>
          </cell>
          <cell r="P1362">
            <v>3</v>
          </cell>
          <cell r="Q1362">
            <v>1</v>
          </cell>
          <cell r="R1362">
            <v>1</v>
          </cell>
          <cell r="V1362">
            <v>1</v>
          </cell>
          <cell r="W1362">
            <v>5</v>
          </cell>
          <cell r="Y1362">
            <v>1</v>
          </cell>
          <cell r="Z1362">
            <v>31.2</v>
          </cell>
          <cell r="AA1362">
            <v>1</v>
          </cell>
        </row>
        <row r="1363">
          <cell r="I1363">
            <v>1769</v>
          </cell>
          <cell r="J1363">
            <v>23269.251043</v>
          </cell>
          <cell r="P1363">
            <v>4</v>
          </cell>
          <cell r="Q1363">
            <v>1</v>
          </cell>
          <cell r="R1363">
            <v>1</v>
          </cell>
          <cell r="V1363">
            <v>1</v>
          </cell>
          <cell r="W1363">
            <v>5</v>
          </cell>
          <cell r="Y1363">
            <v>1</v>
          </cell>
          <cell r="Z1363">
            <v>364</v>
          </cell>
          <cell r="AA1363">
            <v>1</v>
          </cell>
        </row>
        <row r="1364">
          <cell r="I1364">
            <v>1770</v>
          </cell>
          <cell r="J1364">
            <v>20183.599337</v>
          </cell>
          <cell r="P1364">
            <v>5</v>
          </cell>
          <cell r="Q1364">
            <v>1</v>
          </cell>
          <cell r="R1364">
            <v>1</v>
          </cell>
          <cell r="V1364">
            <v>1</v>
          </cell>
          <cell r="W1364">
            <v>5</v>
          </cell>
          <cell r="Y1364">
            <v>1</v>
          </cell>
          <cell r="Z1364">
            <v>1014</v>
          </cell>
          <cell r="AA1364">
            <v>1</v>
          </cell>
        </row>
        <row r="1365">
          <cell r="I1365">
            <v>1771</v>
          </cell>
          <cell r="J1365">
            <v>22696.5321802</v>
          </cell>
          <cell r="P1365">
            <v>9</v>
          </cell>
          <cell r="Q1365">
            <v>1</v>
          </cell>
          <cell r="R1365">
            <v>1</v>
          </cell>
          <cell r="V1365">
            <v>1</v>
          </cell>
          <cell r="W1365">
            <v>1</v>
          </cell>
          <cell r="Y1365">
            <v>1</v>
          </cell>
          <cell r="Z1365">
            <v>156</v>
          </cell>
          <cell r="AA1365">
            <v>1</v>
          </cell>
        </row>
        <row r="1366">
          <cell r="I1366">
            <v>1772</v>
          </cell>
          <cell r="J1366">
            <v>41681.786714200003</v>
          </cell>
          <cell r="P1366">
            <v>4</v>
          </cell>
          <cell r="Q1366">
            <v>1</v>
          </cell>
          <cell r="R1366">
            <v>1</v>
          </cell>
          <cell r="V1366">
            <v>1</v>
          </cell>
          <cell r="W1366">
            <v>5</v>
          </cell>
          <cell r="Y1366">
            <v>95</v>
          </cell>
          <cell r="Z1366">
            <v>31.2</v>
          </cell>
          <cell r="AA1366">
            <v>1</v>
          </cell>
        </row>
        <row r="1367">
          <cell r="I1367">
            <v>1773</v>
          </cell>
          <cell r="J1367">
            <v>26330.6011899</v>
          </cell>
          <cell r="P1367">
            <v>9</v>
          </cell>
          <cell r="Q1367">
            <v>1</v>
          </cell>
          <cell r="R1367">
            <v>1</v>
          </cell>
          <cell r="V1367">
            <v>1</v>
          </cell>
          <cell r="W1367">
            <v>5</v>
          </cell>
          <cell r="Y1367">
            <v>1</v>
          </cell>
          <cell r="Z1367">
            <v>156</v>
          </cell>
          <cell r="AA1367">
            <v>1</v>
          </cell>
        </row>
        <row r="1368">
          <cell r="I1368">
            <v>1774</v>
          </cell>
          <cell r="J1368">
            <v>43872.593160299999</v>
          </cell>
          <cell r="P1368">
            <v>4</v>
          </cell>
          <cell r="Q1368">
            <v>1</v>
          </cell>
          <cell r="R1368">
            <v>1</v>
          </cell>
          <cell r="V1368">
            <v>1</v>
          </cell>
          <cell r="W1368">
            <v>1</v>
          </cell>
          <cell r="Y1368">
            <v>1</v>
          </cell>
          <cell r="Z1368">
            <v>650</v>
          </cell>
          <cell r="AA1368">
            <v>1</v>
          </cell>
        </row>
        <row r="1369">
          <cell r="I1369">
            <v>1775</v>
          </cell>
          <cell r="J1369">
            <v>18308.7403022</v>
          </cell>
          <cell r="P1369">
            <v>7</v>
          </cell>
          <cell r="Q1369">
            <v>1</v>
          </cell>
          <cell r="R1369">
            <v>1</v>
          </cell>
          <cell r="V1369">
            <v>0</v>
          </cell>
          <cell r="W1369">
            <v>99</v>
          </cell>
          <cell r="Y1369">
            <v>5</v>
          </cell>
          <cell r="Z1369">
            <v>156</v>
          </cell>
          <cell r="AA1369">
            <v>0</v>
          </cell>
        </row>
        <row r="1370">
          <cell r="I1370">
            <v>1776</v>
          </cell>
          <cell r="J1370">
            <v>37871.102378299998</v>
          </cell>
          <cell r="P1370">
            <v>6</v>
          </cell>
          <cell r="Q1370">
            <v>1</v>
          </cell>
          <cell r="R1370">
            <v>1</v>
          </cell>
          <cell r="V1370">
            <v>1</v>
          </cell>
          <cell r="W1370">
            <v>1</v>
          </cell>
          <cell r="Y1370">
            <v>1</v>
          </cell>
          <cell r="Z1370">
            <v>31.2</v>
          </cell>
          <cell r="AA1370">
            <v>1</v>
          </cell>
        </row>
        <row r="1371">
          <cell r="I1371">
            <v>1779</v>
          </cell>
          <cell r="J1371">
            <v>29607.421666800001</v>
          </cell>
          <cell r="P1371">
            <v>6</v>
          </cell>
          <cell r="Q1371">
            <v>1</v>
          </cell>
          <cell r="R1371">
            <v>1</v>
          </cell>
          <cell r="V1371">
            <v>1</v>
          </cell>
          <cell r="W1371">
            <v>5</v>
          </cell>
          <cell r="Y1371">
            <v>5</v>
          </cell>
          <cell r="Z1371">
            <v>364</v>
          </cell>
          <cell r="AA1371">
            <v>1</v>
          </cell>
        </row>
        <row r="1372">
          <cell r="I1372">
            <v>1780</v>
          </cell>
          <cell r="J1372">
            <v>33665.786924400003</v>
          </cell>
          <cell r="P1372">
            <v>3</v>
          </cell>
          <cell r="Q1372">
            <v>1</v>
          </cell>
          <cell r="R1372">
            <v>1</v>
          </cell>
          <cell r="V1372">
            <v>1</v>
          </cell>
          <cell r="W1372">
            <v>5</v>
          </cell>
          <cell r="Y1372">
            <v>5</v>
          </cell>
          <cell r="Z1372">
            <v>156</v>
          </cell>
          <cell r="AA1372">
            <v>0.75</v>
          </cell>
        </row>
        <row r="1373">
          <cell r="I1373">
            <v>1782</v>
          </cell>
          <cell r="J1373">
            <v>26007.697352399999</v>
          </cell>
          <cell r="P1373">
            <v>6</v>
          </cell>
          <cell r="Q1373">
            <v>1</v>
          </cell>
          <cell r="R1373">
            <v>1</v>
          </cell>
          <cell r="V1373">
            <v>1</v>
          </cell>
          <cell r="W1373">
            <v>5</v>
          </cell>
          <cell r="Y1373">
            <v>1</v>
          </cell>
          <cell r="Z1373">
            <v>156</v>
          </cell>
          <cell r="AA1373">
            <v>1</v>
          </cell>
        </row>
        <row r="1374">
          <cell r="I1374">
            <v>1783</v>
          </cell>
          <cell r="J1374">
            <v>13303.094469</v>
          </cell>
          <cell r="P1374">
            <v>7</v>
          </cell>
          <cell r="Q1374">
            <v>1</v>
          </cell>
          <cell r="R1374">
            <v>1</v>
          </cell>
          <cell r="V1374">
            <v>1</v>
          </cell>
          <cell r="W1374">
            <v>5</v>
          </cell>
          <cell r="Y1374">
            <v>95</v>
          </cell>
          <cell r="Z1374">
            <v>156</v>
          </cell>
          <cell r="AA1374">
            <v>1</v>
          </cell>
        </row>
        <row r="1375">
          <cell r="I1375">
            <v>1784</v>
          </cell>
          <cell r="J1375">
            <v>14588.2984947</v>
          </cell>
          <cell r="P1375">
            <v>5</v>
          </cell>
          <cell r="Q1375">
            <v>1</v>
          </cell>
          <cell r="R1375">
            <v>1</v>
          </cell>
          <cell r="V1375">
            <v>1</v>
          </cell>
          <cell r="W1375">
            <v>5</v>
          </cell>
          <cell r="Y1375">
            <v>5</v>
          </cell>
          <cell r="Z1375">
            <v>156</v>
          </cell>
          <cell r="AA1375">
            <v>1</v>
          </cell>
        </row>
        <row r="1376">
          <cell r="I1376">
            <v>1785</v>
          </cell>
          <cell r="J1376">
            <v>4416.0521550000003</v>
          </cell>
          <cell r="P1376">
            <v>3</v>
          </cell>
          <cell r="Q1376">
            <v>1</v>
          </cell>
          <cell r="R1376">
            <v>1</v>
          </cell>
          <cell r="V1376">
            <v>0</v>
          </cell>
          <cell r="W1376">
            <v>99</v>
          </cell>
          <cell r="Y1376">
            <v>2</v>
          </cell>
          <cell r="Z1376">
            <v>156</v>
          </cell>
          <cell r="AA1376">
            <v>0</v>
          </cell>
        </row>
        <row r="1377">
          <cell r="I1377">
            <v>1786</v>
          </cell>
          <cell r="J1377">
            <v>24921.096893599999</v>
          </cell>
          <cell r="P1377">
            <v>4</v>
          </cell>
          <cell r="Q1377">
            <v>1</v>
          </cell>
          <cell r="R1377">
            <v>1</v>
          </cell>
          <cell r="V1377">
            <v>1</v>
          </cell>
          <cell r="W1377">
            <v>1</v>
          </cell>
          <cell r="Y1377">
            <v>1</v>
          </cell>
          <cell r="Z1377">
            <v>156</v>
          </cell>
          <cell r="AA1377">
            <v>1</v>
          </cell>
        </row>
        <row r="1378">
          <cell r="I1378">
            <v>1787</v>
          </cell>
          <cell r="J1378">
            <v>22882.162562099998</v>
          </cell>
          <cell r="P1378">
            <v>9</v>
          </cell>
          <cell r="Q1378">
            <v>1</v>
          </cell>
          <cell r="R1378">
            <v>1</v>
          </cell>
          <cell r="V1378">
            <v>1</v>
          </cell>
          <cell r="W1378">
            <v>5</v>
          </cell>
          <cell r="Y1378">
            <v>5</v>
          </cell>
          <cell r="Z1378">
            <v>156</v>
          </cell>
          <cell r="AA1378">
            <v>1</v>
          </cell>
        </row>
        <row r="1379">
          <cell r="I1379">
            <v>1788</v>
          </cell>
          <cell r="J1379">
            <v>30416.216197999998</v>
          </cell>
          <cell r="P1379">
            <v>7</v>
          </cell>
          <cell r="Q1379">
            <v>1</v>
          </cell>
          <cell r="R1379">
            <v>1</v>
          </cell>
          <cell r="V1379">
            <v>1</v>
          </cell>
          <cell r="W1379">
            <v>5</v>
          </cell>
          <cell r="Y1379">
            <v>5</v>
          </cell>
          <cell r="Z1379">
            <v>364</v>
          </cell>
          <cell r="AA1379">
            <v>1</v>
          </cell>
        </row>
        <row r="1380">
          <cell r="I1380">
            <v>1790</v>
          </cell>
          <cell r="J1380">
            <v>23269.251043</v>
          </cell>
          <cell r="P1380">
            <v>5</v>
          </cell>
          <cell r="Q1380">
            <v>1</v>
          </cell>
          <cell r="R1380">
            <v>1</v>
          </cell>
          <cell r="V1380">
            <v>1</v>
          </cell>
          <cell r="W1380">
            <v>5</v>
          </cell>
          <cell r="Y1380">
            <v>1</v>
          </cell>
          <cell r="Z1380">
            <v>156</v>
          </cell>
          <cell r="AA1380">
            <v>1</v>
          </cell>
        </row>
        <row r="1381">
          <cell r="I1381">
            <v>1791</v>
          </cell>
          <cell r="J1381">
            <v>22863.390461300001</v>
          </cell>
          <cell r="P1381">
            <v>2</v>
          </cell>
          <cell r="Q1381">
            <v>1</v>
          </cell>
          <cell r="R1381">
            <v>1</v>
          </cell>
          <cell r="V1381">
            <v>1</v>
          </cell>
          <cell r="W1381">
            <v>5</v>
          </cell>
          <cell r="Y1381">
            <v>5</v>
          </cell>
          <cell r="Z1381">
            <v>364</v>
          </cell>
          <cell r="AA1381">
            <v>1</v>
          </cell>
        </row>
        <row r="1382">
          <cell r="I1382">
            <v>1792</v>
          </cell>
          <cell r="J1382">
            <v>31646.770981099999</v>
          </cell>
          <cell r="P1382">
            <v>3</v>
          </cell>
          <cell r="Q1382">
            <v>1</v>
          </cell>
          <cell r="R1382">
            <v>1</v>
          </cell>
          <cell r="V1382">
            <v>1</v>
          </cell>
          <cell r="W1382">
            <v>1</v>
          </cell>
          <cell r="Y1382">
            <v>1</v>
          </cell>
          <cell r="Z1382">
            <v>364</v>
          </cell>
          <cell r="AA1382">
            <v>1</v>
          </cell>
        </row>
        <row r="1383">
          <cell r="I1383">
            <v>1793</v>
          </cell>
          <cell r="J1383">
            <v>30307.033536800001</v>
          </cell>
          <cell r="P1383">
            <v>4</v>
          </cell>
          <cell r="Q1383">
            <v>1</v>
          </cell>
          <cell r="R1383">
            <v>1</v>
          </cell>
          <cell r="V1383">
            <v>1</v>
          </cell>
          <cell r="W1383">
            <v>5</v>
          </cell>
          <cell r="Y1383">
            <v>1</v>
          </cell>
          <cell r="Z1383">
            <v>364</v>
          </cell>
          <cell r="AA1383">
            <v>0.25</v>
          </cell>
        </row>
        <row r="1384">
          <cell r="I1384">
            <v>1794</v>
          </cell>
          <cell r="J1384">
            <v>4679.7800794000004</v>
          </cell>
          <cell r="P1384">
            <v>5</v>
          </cell>
          <cell r="Q1384">
            <v>1</v>
          </cell>
          <cell r="R1384">
            <v>1</v>
          </cell>
          <cell r="V1384">
            <v>1</v>
          </cell>
          <cell r="W1384">
            <v>5</v>
          </cell>
          <cell r="Y1384">
            <v>1</v>
          </cell>
          <cell r="Z1384">
            <v>156</v>
          </cell>
          <cell r="AA1384">
            <v>1</v>
          </cell>
        </row>
        <row r="1385">
          <cell r="I1385">
            <v>1795</v>
          </cell>
          <cell r="J1385">
            <v>22136.3433038</v>
          </cell>
          <cell r="P1385">
            <v>3</v>
          </cell>
          <cell r="Q1385">
            <v>1</v>
          </cell>
          <cell r="R1385">
            <v>1</v>
          </cell>
          <cell r="V1385">
            <v>1</v>
          </cell>
          <cell r="W1385">
            <v>5</v>
          </cell>
          <cell r="Y1385">
            <v>5</v>
          </cell>
          <cell r="Z1385">
            <v>156</v>
          </cell>
          <cell r="AA1385">
            <v>1</v>
          </cell>
        </row>
        <row r="1386">
          <cell r="I1386">
            <v>1796</v>
          </cell>
          <cell r="J1386">
            <v>36752.874409099997</v>
          </cell>
          <cell r="P1386">
            <v>3</v>
          </cell>
          <cell r="Q1386">
            <v>1</v>
          </cell>
          <cell r="R1386">
            <v>1</v>
          </cell>
          <cell r="V1386">
            <v>1</v>
          </cell>
          <cell r="W1386">
            <v>5</v>
          </cell>
          <cell r="Y1386">
            <v>5</v>
          </cell>
          <cell r="Z1386">
            <v>650</v>
          </cell>
          <cell r="AA1386">
            <v>1</v>
          </cell>
        </row>
        <row r="1387">
          <cell r="I1387">
            <v>1799</v>
          </cell>
          <cell r="J1387">
            <v>36958.439466399999</v>
          </cell>
          <cell r="P1387">
            <v>5</v>
          </cell>
          <cell r="Q1387">
            <v>1</v>
          </cell>
          <cell r="R1387">
            <v>1</v>
          </cell>
          <cell r="V1387">
            <v>1</v>
          </cell>
          <cell r="W1387">
            <v>5</v>
          </cell>
          <cell r="Y1387">
            <v>1</v>
          </cell>
          <cell r="Z1387">
            <v>156</v>
          </cell>
          <cell r="AA1387">
            <v>1</v>
          </cell>
        </row>
        <row r="1388">
          <cell r="I1388">
            <v>1800</v>
          </cell>
          <cell r="J1388">
            <v>31166.442895200002</v>
          </cell>
          <cell r="P1388">
            <v>7</v>
          </cell>
          <cell r="Q1388">
            <v>1</v>
          </cell>
          <cell r="R1388">
            <v>1</v>
          </cell>
          <cell r="V1388">
            <v>1</v>
          </cell>
          <cell r="W1388">
            <v>1</v>
          </cell>
          <cell r="Y1388">
            <v>1</v>
          </cell>
          <cell r="Z1388">
            <v>156</v>
          </cell>
          <cell r="AA1388">
            <v>1</v>
          </cell>
        </row>
        <row r="1389">
          <cell r="I1389">
            <v>1801</v>
          </cell>
          <cell r="J1389">
            <v>29553.203062100001</v>
          </cell>
          <cell r="P1389">
            <v>5</v>
          </cell>
          <cell r="Q1389">
            <v>1</v>
          </cell>
          <cell r="R1389">
            <v>1</v>
          </cell>
          <cell r="V1389">
            <v>1</v>
          </cell>
          <cell r="W1389">
            <v>5</v>
          </cell>
          <cell r="Y1389">
            <v>1</v>
          </cell>
          <cell r="Z1389">
            <v>156</v>
          </cell>
          <cell r="AA1389">
            <v>1</v>
          </cell>
        </row>
        <row r="1390">
          <cell r="I1390">
            <v>1802</v>
          </cell>
          <cell r="J1390">
            <v>37566.673953500002</v>
          </cell>
          <cell r="P1390">
            <v>4</v>
          </cell>
          <cell r="Q1390">
            <v>1</v>
          </cell>
          <cell r="R1390">
            <v>1</v>
          </cell>
          <cell r="V1390">
            <v>1</v>
          </cell>
          <cell r="W1390">
            <v>5</v>
          </cell>
          <cell r="Y1390">
            <v>5</v>
          </cell>
          <cell r="Z1390">
            <v>31.2</v>
          </cell>
          <cell r="AA1390">
            <v>1</v>
          </cell>
        </row>
        <row r="1391">
          <cell r="I1391">
            <v>1803</v>
          </cell>
          <cell r="J1391">
            <v>21790.261071600002</v>
          </cell>
          <cell r="P1391">
            <v>2</v>
          </cell>
          <cell r="Q1391">
            <v>1</v>
          </cell>
          <cell r="R1391">
            <v>1</v>
          </cell>
          <cell r="V1391">
            <v>1</v>
          </cell>
          <cell r="W1391">
            <v>5</v>
          </cell>
          <cell r="Y1391">
            <v>5</v>
          </cell>
          <cell r="Z1391">
            <v>650</v>
          </cell>
          <cell r="AA1391">
            <v>0.75</v>
          </cell>
        </row>
        <row r="1392">
          <cell r="I1392">
            <v>1805</v>
          </cell>
          <cell r="J1392">
            <v>17489.417880199999</v>
          </cell>
          <cell r="P1392">
            <v>4</v>
          </cell>
          <cell r="Q1392">
            <v>1</v>
          </cell>
          <cell r="R1392">
            <v>1</v>
          </cell>
          <cell r="V1392">
            <v>1</v>
          </cell>
          <cell r="W1392">
            <v>5</v>
          </cell>
          <cell r="Y1392">
            <v>5</v>
          </cell>
          <cell r="Z1392">
            <v>364</v>
          </cell>
          <cell r="AA1392">
            <v>1</v>
          </cell>
        </row>
        <row r="1393">
          <cell r="I1393">
            <v>1807</v>
          </cell>
          <cell r="J1393">
            <v>21455.007235199999</v>
          </cell>
          <cell r="P1393">
            <v>9</v>
          </cell>
          <cell r="Q1393">
            <v>1</v>
          </cell>
          <cell r="R1393">
            <v>1</v>
          </cell>
          <cell r="V1393">
            <v>1</v>
          </cell>
          <cell r="W1393">
            <v>5</v>
          </cell>
          <cell r="Y1393">
            <v>5</v>
          </cell>
          <cell r="Z1393">
            <v>364</v>
          </cell>
          <cell r="AA1393">
            <v>1</v>
          </cell>
        </row>
        <row r="1394">
          <cell r="I1394">
            <v>1808</v>
          </cell>
          <cell r="J1394">
            <v>19849.295414200002</v>
          </cell>
          <cell r="P1394">
            <v>6</v>
          </cell>
          <cell r="Q1394">
            <v>1</v>
          </cell>
          <cell r="R1394">
            <v>1</v>
          </cell>
          <cell r="V1394">
            <v>1</v>
          </cell>
          <cell r="W1394">
            <v>5</v>
          </cell>
          <cell r="Y1394">
            <v>1</v>
          </cell>
          <cell r="Z1394">
            <v>364</v>
          </cell>
          <cell r="AA1394">
            <v>0.75</v>
          </cell>
        </row>
        <row r="1395">
          <cell r="I1395">
            <v>1809</v>
          </cell>
          <cell r="J1395">
            <v>28991.623051099999</v>
          </cell>
          <cell r="P1395">
            <v>3</v>
          </cell>
          <cell r="Q1395">
            <v>1</v>
          </cell>
          <cell r="R1395">
            <v>1</v>
          </cell>
          <cell r="V1395">
            <v>1</v>
          </cell>
          <cell r="W1395">
            <v>5</v>
          </cell>
          <cell r="Y1395">
            <v>5</v>
          </cell>
          <cell r="Z1395">
            <v>156</v>
          </cell>
          <cell r="AA1395">
            <v>1</v>
          </cell>
        </row>
        <row r="1396">
          <cell r="I1396">
            <v>1810</v>
          </cell>
          <cell r="J1396">
            <v>27601.009912900001</v>
          </cell>
          <cell r="P1396">
            <v>5</v>
          </cell>
          <cell r="Q1396">
            <v>1</v>
          </cell>
          <cell r="R1396">
            <v>1</v>
          </cell>
          <cell r="V1396">
            <v>1</v>
          </cell>
          <cell r="W1396">
            <v>5</v>
          </cell>
          <cell r="Y1396">
            <v>5</v>
          </cell>
          <cell r="Z1396">
            <v>156</v>
          </cell>
          <cell r="AA1396">
            <v>1</v>
          </cell>
        </row>
        <row r="1397">
          <cell r="I1397">
            <v>1811</v>
          </cell>
          <cell r="J1397">
            <v>23695.616394199998</v>
          </cell>
          <cell r="P1397">
            <v>7</v>
          </cell>
          <cell r="Q1397">
            <v>1</v>
          </cell>
          <cell r="R1397">
            <v>1</v>
          </cell>
          <cell r="V1397">
            <v>1</v>
          </cell>
          <cell r="W1397">
            <v>5</v>
          </cell>
          <cell r="Y1397">
            <v>5</v>
          </cell>
          <cell r="Z1397">
            <v>156</v>
          </cell>
          <cell r="AA1397">
            <v>1</v>
          </cell>
        </row>
        <row r="1398">
          <cell r="I1398">
            <v>1812</v>
          </cell>
          <cell r="J1398">
            <v>30842.501128299999</v>
          </cell>
          <cell r="P1398">
            <v>9</v>
          </cell>
          <cell r="Q1398">
            <v>1</v>
          </cell>
          <cell r="R1398">
            <v>1</v>
          </cell>
          <cell r="V1398">
            <v>1</v>
          </cell>
          <cell r="W1398">
            <v>1</v>
          </cell>
          <cell r="Y1398">
            <v>1</v>
          </cell>
          <cell r="Z1398">
            <v>650</v>
          </cell>
          <cell r="AA1398">
            <v>1</v>
          </cell>
        </row>
        <row r="1399">
          <cell r="I1399">
            <v>1813</v>
          </cell>
          <cell r="J1399">
            <v>21889.082283899999</v>
          </cell>
          <cell r="P1399">
            <v>6</v>
          </cell>
          <cell r="Q1399">
            <v>1</v>
          </cell>
          <cell r="R1399">
            <v>1</v>
          </cell>
          <cell r="V1399">
            <v>1</v>
          </cell>
          <cell r="W1399">
            <v>5</v>
          </cell>
          <cell r="Y1399">
            <v>5</v>
          </cell>
          <cell r="Z1399">
            <v>156</v>
          </cell>
          <cell r="AA1399">
            <v>1</v>
          </cell>
        </row>
        <row r="1400">
          <cell r="I1400">
            <v>1814</v>
          </cell>
          <cell r="J1400">
            <v>29248.476332400001</v>
          </cell>
          <cell r="P1400">
            <v>7</v>
          </cell>
          <cell r="Q1400">
            <v>1</v>
          </cell>
          <cell r="R1400">
            <v>1</v>
          </cell>
          <cell r="V1400">
            <v>1</v>
          </cell>
          <cell r="W1400">
            <v>5</v>
          </cell>
          <cell r="Y1400">
            <v>1</v>
          </cell>
          <cell r="Z1400">
            <v>364</v>
          </cell>
          <cell r="AA1400">
            <v>1</v>
          </cell>
        </row>
        <row r="1401">
          <cell r="I1401">
            <v>1815</v>
          </cell>
          <cell r="J1401">
            <v>28060.1948452</v>
          </cell>
          <cell r="P1401">
            <v>4</v>
          </cell>
          <cell r="Q1401">
            <v>1</v>
          </cell>
          <cell r="R1401">
            <v>1</v>
          </cell>
          <cell r="V1401">
            <v>1</v>
          </cell>
          <cell r="W1401">
            <v>5</v>
          </cell>
          <cell r="Y1401">
            <v>1</v>
          </cell>
          <cell r="Z1401">
            <v>364</v>
          </cell>
          <cell r="AA1401">
            <v>0.75</v>
          </cell>
        </row>
        <row r="1402">
          <cell r="I1402">
            <v>1816</v>
          </cell>
          <cell r="J1402">
            <v>13001.4710132</v>
          </cell>
          <cell r="P1402">
            <v>7</v>
          </cell>
          <cell r="Q1402">
            <v>1</v>
          </cell>
          <cell r="R1402">
            <v>1</v>
          </cell>
          <cell r="V1402">
            <v>0</v>
          </cell>
          <cell r="W1402">
            <v>99</v>
          </cell>
          <cell r="Y1402">
            <v>5</v>
          </cell>
          <cell r="Z1402">
            <v>31.2</v>
          </cell>
          <cell r="AA1402">
            <v>0</v>
          </cell>
        </row>
        <row r="1403">
          <cell r="I1403">
            <v>1817</v>
          </cell>
          <cell r="J1403">
            <v>31305.561627899999</v>
          </cell>
          <cell r="P1403">
            <v>2</v>
          </cell>
          <cell r="Q1403">
            <v>1</v>
          </cell>
          <cell r="R1403">
            <v>1</v>
          </cell>
          <cell r="V1403">
            <v>1</v>
          </cell>
          <cell r="W1403">
            <v>5</v>
          </cell>
          <cell r="Y1403">
            <v>1</v>
          </cell>
          <cell r="Z1403">
            <v>364</v>
          </cell>
          <cell r="AA1403">
            <v>1</v>
          </cell>
        </row>
        <row r="1404">
          <cell r="I1404">
            <v>1818</v>
          </cell>
          <cell r="J1404">
            <v>17489.417880199999</v>
          </cell>
          <cell r="P1404">
            <v>3</v>
          </cell>
          <cell r="Q1404">
            <v>1</v>
          </cell>
          <cell r="R1404">
            <v>1</v>
          </cell>
          <cell r="V1404">
            <v>1</v>
          </cell>
          <cell r="W1404">
            <v>5</v>
          </cell>
          <cell r="Y1404">
            <v>5</v>
          </cell>
          <cell r="Z1404">
            <v>156</v>
          </cell>
          <cell r="AA1404">
            <v>0.25</v>
          </cell>
        </row>
        <row r="1405">
          <cell r="I1405">
            <v>1820</v>
          </cell>
          <cell r="J1405">
            <v>33223.309607299998</v>
          </cell>
          <cell r="P1405">
            <v>6</v>
          </cell>
          <cell r="Q1405">
            <v>1</v>
          </cell>
          <cell r="R1405">
            <v>1</v>
          </cell>
          <cell r="V1405">
            <v>1</v>
          </cell>
          <cell r="W1405">
            <v>5</v>
          </cell>
          <cell r="Y1405">
            <v>1</v>
          </cell>
          <cell r="Z1405">
            <v>650</v>
          </cell>
          <cell r="AA1405">
            <v>1</v>
          </cell>
        </row>
        <row r="1406">
          <cell r="I1406">
            <v>1821</v>
          </cell>
          <cell r="J1406">
            <v>17618.6747373</v>
          </cell>
          <cell r="P1406">
            <v>1</v>
          </cell>
          <cell r="Q1406">
            <v>1</v>
          </cell>
          <cell r="R1406">
            <v>1</v>
          </cell>
          <cell r="V1406">
            <v>1</v>
          </cell>
          <cell r="W1406">
            <v>5</v>
          </cell>
          <cell r="Y1406">
            <v>3</v>
          </cell>
          <cell r="Z1406">
            <v>156</v>
          </cell>
          <cell r="AA1406">
            <v>1</v>
          </cell>
        </row>
        <row r="1407">
          <cell r="I1407">
            <v>1822</v>
          </cell>
          <cell r="J1407">
            <v>45682.311588800003</v>
          </cell>
          <cell r="P1407">
            <v>2</v>
          </cell>
          <cell r="Q1407">
            <v>1</v>
          </cell>
          <cell r="R1407">
            <v>1</v>
          </cell>
          <cell r="V1407">
            <v>1</v>
          </cell>
          <cell r="W1407">
            <v>1</v>
          </cell>
          <cell r="Y1407">
            <v>1</v>
          </cell>
          <cell r="Z1407">
            <v>31.2</v>
          </cell>
          <cell r="AA1407">
            <v>1</v>
          </cell>
        </row>
        <row r="1408">
          <cell r="I1408">
            <v>1823</v>
          </cell>
          <cell r="J1408">
            <v>43872.593160299999</v>
          </cell>
          <cell r="P1408">
            <v>5</v>
          </cell>
          <cell r="Q1408">
            <v>1</v>
          </cell>
          <cell r="R1408">
            <v>1</v>
          </cell>
          <cell r="V1408">
            <v>1</v>
          </cell>
          <cell r="W1408">
            <v>5</v>
          </cell>
          <cell r="Y1408">
            <v>1</v>
          </cell>
          <cell r="Z1408">
            <v>156</v>
          </cell>
          <cell r="AA1408">
            <v>1</v>
          </cell>
        </row>
        <row r="1409">
          <cell r="I1409">
            <v>1825</v>
          </cell>
          <cell r="J1409">
            <v>22736.172511600002</v>
          </cell>
          <cell r="P1409">
            <v>5</v>
          </cell>
          <cell r="Q1409">
            <v>1</v>
          </cell>
          <cell r="R1409">
            <v>1</v>
          </cell>
          <cell r="V1409">
            <v>1</v>
          </cell>
          <cell r="W1409">
            <v>5</v>
          </cell>
          <cell r="Y1409">
            <v>5</v>
          </cell>
          <cell r="Z1409">
            <v>650</v>
          </cell>
          <cell r="AA1409">
            <v>1</v>
          </cell>
        </row>
        <row r="1410">
          <cell r="I1410">
            <v>1826</v>
          </cell>
          <cell r="J1410">
            <v>8236.7058142999995</v>
          </cell>
          <cell r="P1410">
            <v>8</v>
          </cell>
          <cell r="Q1410">
            <v>1</v>
          </cell>
          <cell r="R1410">
            <v>1</v>
          </cell>
          <cell r="V1410">
            <v>1</v>
          </cell>
          <cell r="W1410">
            <v>5</v>
          </cell>
          <cell r="Y1410">
            <v>1</v>
          </cell>
          <cell r="Z1410">
            <v>156</v>
          </cell>
          <cell r="AA1410">
            <v>1</v>
          </cell>
        </row>
        <row r="1411">
          <cell r="I1411">
            <v>1827</v>
          </cell>
          <cell r="J1411">
            <v>29237.9709463</v>
          </cell>
          <cell r="P1411">
            <v>1</v>
          </cell>
          <cell r="Q1411">
            <v>1</v>
          </cell>
          <cell r="R1411">
            <v>1</v>
          </cell>
          <cell r="V1411">
            <v>1</v>
          </cell>
          <cell r="W1411">
            <v>1</v>
          </cell>
          <cell r="Y1411">
            <v>5</v>
          </cell>
          <cell r="Z1411">
            <v>156</v>
          </cell>
          <cell r="AA1411">
            <v>0.75</v>
          </cell>
        </row>
        <row r="1412">
          <cell r="I1412">
            <v>1831</v>
          </cell>
          <cell r="J1412">
            <v>25292.6641772</v>
          </cell>
          <cell r="P1412">
            <v>5</v>
          </cell>
          <cell r="Q1412">
            <v>1</v>
          </cell>
          <cell r="R1412">
            <v>1</v>
          </cell>
          <cell r="V1412">
            <v>1</v>
          </cell>
          <cell r="W1412">
            <v>5</v>
          </cell>
          <cell r="Y1412">
            <v>5</v>
          </cell>
          <cell r="Z1412">
            <v>650</v>
          </cell>
          <cell r="AA1412">
            <v>1</v>
          </cell>
        </row>
        <row r="1413">
          <cell r="I1413">
            <v>1832</v>
          </cell>
          <cell r="J1413">
            <v>27565.842227000001</v>
          </cell>
          <cell r="P1413">
            <v>7</v>
          </cell>
          <cell r="Q1413">
            <v>1</v>
          </cell>
          <cell r="R1413">
            <v>1</v>
          </cell>
          <cell r="V1413">
            <v>1</v>
          </cell>
          <cell r="W1413">
            <v>1</v>
          </cell>
          <cell r="Y1413">
            <v>1</v>
          </cell>
          <cell r="Z1413">
            <v>364</v>
          </cell>
          <cell r="AA1413">
            <v>1</v>
          </cell>
        </row>
        <row r="1414">
          <cell r="I1414">
            <v>1833</v>
          </cell>
          <cell r="J1414">
            <v>4560.3905418000004</v>
          </cell>
          <cell r="P1414">
            <v>3</v>
          </cell>
          <cell r="Q1414">
            <v>1</v>
          </cell>
          <cell r="R1414">
            <v>1</v>
          </cell>
          <cell r="V1414">
            <v>0</v>
          </cell>
          <cell r="W1414">
            <v>99</v>
          </cell>
          <cell r="Y1414">
            <v>1</v>
          </cell>
          <cell r="Z1414">
            <v>156</v>
          </cell>
          <cell r="AA1414">
            <v>0</v>
          </cell>
        </row>
        <row r="1415">
          <cell r="I1415">
            <v>1836</v>
          </cell>
          <cell r="J1415">
            <v>30598.5415178</v>
          </cell>
          <cell r="P1415">
            <v>8</v>
          </cell>
          <cell r="Q1415">
            <v>1</v>
          </cell>
          <cell r="R1415">
            <v>1</v>
          </cell>
          <cell r="V1415">
            <v>1</v>
          </cell>
          <cell r="W1415">
            <v>5</v>
          </cell>
          <cell r="Y1415">
            <v>1</v>
          </cell>
          <cell r="Z1415">
            <v>364</v>
          </cell>
          <cell r="AA1415">
            <v>1</v>
          </cell>
        </row>
        <row r="1416">
          <cell r="I1416">
            <v>1837</v>
          </cell>
          <cell r="J1416">
            <v>30189.577697699999</v>
          </cell>
          <cell r="P1416">
            <v>5</v>
          </cell>
          <cell r="Q1416">
            <v>1</v>
          </cell>
          <cell r="R1416">
            <v>1</v>
          </cell>
          <cell r="V1416">
            <v>1</v>
          </cell>
          <cell r="W1416">
            <v>5</v>
          </cell>
          <cell r="Y1416">
            <v>1</v>
          </cell>
          <cell r="Z1416">
            <v>156</v>
          </cell>
          <cell r="AA1416">
            <v>1</v>
          </cell>
        </row>
        <row r="1417">
          <cell r="I1417">
            <v>1840</v>
          </cell>
          <cell r="J1417">
            <v>30722.830146699998</v>
          </cell>
          <cell r="P1417">
            <v>2</v>
          </cell>
          <cell r="Q1417">
            <v>1</v>
          </cell>
          <cell r="R1417">
            <v>1</v>
          </cell>
          <cell r="V1417">
            <v>0</v>
          </cell>
          <cell r="W1417">
            <v>99</v>
          </cell>
          <cell r="Y1417">
            <v>3</v>
          </cell>
          <cell r="Z1417">
            <v>156</v>
          </cell>
          <cell r="AA1417">
            <v>0</v>
          </cell>
        </row>
        <row r="1418">
          <cell r="I1418">
            <v>1841</v>
          </cell>
          <cell r="J1418">
            <v>36912.037514700001</v>
          </cell>
          <cell r="P1418">
            <v>2</v>
          </cell>
          <cell r="Q1418">
            <v>1</v>
          </cell>
          <cell r="R1418">
            <v>1</v>
          </cell>
          <cell r="V1418">
            <v>1</v>
          </cell>
          <cell r="W1418">
            <v>5</v>
          </cell>
          <cell r="Y1418">
            <v>1</v>
          </cell>
          <cell r="Z1418">
            <v>31.2</v>
          </cell>
          <cell r="AA1418">
            <v>0.75</v>
          </cell>
        </row>
        <row r="1419">
          <cell r="I1419">
            <v>1842</v>
          </cell>
          <cell r="J1419">
            <v>22667.162244499999</v>
          </cell>
          <cell r="P1419">
            <v>1</v>
          </cell>
          <cell r="Q1419">
            <v>1</v>
          </cell>
          <cell r="R1419">
            <v>1</v>
          </cell>
          <cell r="V1419">
            <v>1</v>
          </cell>
          <cell r="W1419">
            <v>5</v>
          </cell>
          <cell r="Y1419">
            <v>1</v>
          </cell>
          <cell r="Z1419">
            <v>364</v>
          </cell>
          <cell r="AA1419">
            <v>1</v>
          </cell>
        </row>
        <row r="1420">
          <cell r="I1420">
            <v>1844</v>
          </cell>
          <cell r="J1420">
            <v>38653.922558099999</v>
          </cell>
          <cell r="P1420">
            <v>9</v>
          </cell>
          <cell r="Q1420">
            <v>1</v>
          </cell>
          <cell r="R1420">
            <v>1</v>
          </cell>
          <cell r="V1420">
            <v>1</v>
          </cell>
          <cell r="W1420">
            <v>5</v>
          </cell>
          <cell r="Y1420">
            <v>5</v>
          </cell>
          <cell r="Z1420">
            <v>156</v>
          </cell>
          <cell r="AA1420">
            <v>1</v>
          </cell>
        </row>
        <row r="1421">
          <cell r="I1421">
            <v>1846</v>
          </cell>
          <cell r="J1421">
            <v>37178.379368599999</v>
          </cell>
          <cell r="P1421">
            <v>1</v>
          </cell>
          <cell r="Q1421">
            <v>1</v>
          </cell>
          <cell r="R1421">
            <v>1</v>
          </cell>
          <cell r="V1421">
            <v>1</v>
          </cell>
          <cell r="W1421">
            <v>1</v>
          </cell>
          <cell r="Y1421">
            <v>1</v>
          </cell>
          <cell r="Z1421">
            <v>156</v>
          </cell>
          <cell r="AA1421">
            <v>1</v>
          </cell>
        </row>
        <row r="1422">
          <cell r="I1422">
            <v>1847</v>
          </cell>
          <cell r="J1422">
            <v>37871.102378299998</v>
          </cell>
          <cell r="P1422">
            <v>6</v>
          </cell>
          <cell r="Q1422">
            <v>1</v>
          </cell>
          <cell r="R1422">
            <v>1</v>
          </cell>
          <cell r="V1422">
            <v>1</v>
          </cell>
          <cell r="W1422">
            <v>5</v>
          </cell>
          <cell r="Y1422">
            <v>1</v>
          </cell>
          <cell r="Z1422">
            <v>156</v>
          </cell>
          <cell r="AA1422">
            <v>1</v>
          </cell>
        </row>
        <row r="1423">
          <cell r="I1423">
            <v>1848</v>
          </cell>
          <cell r="J1423">
            <v>31806.295015899999</v>
          </cell>
          <cell r="P1423">
            <v>1</v>
          </cell>
          <cell r="Q1423">
            <v>1</v>
          </cell>
          <cell r="R1423">
            <v>1</v>
          </cell>
          <cell r="V1423">
            <v>1</v>
          </cell>
          <cell r="W1423">
            <v>1</v>
          </cell>
          <cell r="Y1423">
            <v>1</v>
          </cell>
          <cell r="Z1423">
            <v>364</v>
          </cell>
          <cell r="AA1423">
            <v>1</v>
          </cell>
        </row>
        <row r="1424">
          <cell r="I1424">
            <v>1849</v>
          </cell>
          <cell r="J1424">
            <v>24217.7285672</v>
          </cell>
          <cell r="P1424">
            <v>7</v>
          </cell>
          <cell r="Q1424">
            <v>1</v>
          </cell>
          <cell r="R1424">
            <v>1</v>
          </cell>
          <cell r="V1424">
            <v>1</v>
          </cell>
          <cell r="W1424">
            <v>5</v>
          </cell>
          <cell r="Y1424">
            <v>1</v>
          </cell>
          <cell r="Z1424">
            <v>156</v>
          </cell>
          <cell r="AA1424">
            <v>1</v>
          </cell>
        </row>
        <row r="1425">
          <cell r="I1425">
            <v>1850</v>
          </cell>
          <cell r="J1425">
            <v>38455.311587600001</v>
          </cell>
          <cell r="P1425">
            <v>7</v>
          </cell>
          <cell r="Q1425">
            <v>1</v>
          </cell>
          <cell r="R1425">
            <v>1</v>
          </cell>
          <cell r="V1425">
            <v>1</v>
          </cell>
          <cell r="W1425">
            <v>1</v>
          </cell>
          <cell r="Y1425">
            <v>1</v>
          </cell>
          <cell r="Z1425">
            <v>156</v>
          </cell>
          <cell r="AA1425">
            <v>0.75</v>
          </cell>
        </row>
        <row r="1426">
          <cell r="I1426">
            <v>1851</v>
          </cell>
          <cell r="J1426">
            <v>33550.316234400001</v>
          </cell>
          <cell r="P1426">
            <v>9</v>
          </cell>
          <cell r="Q1426">
            <v>1</v>
          </cell>
          <cell r="R1426">
            <v>1</v>
          </cell>
          <cell r="V1426">
            <v>1</v>
          </cell>
          <cell r="W1426">
            <v>5</v>
          </cell>
          <cell r="Y1426">
            <v>5</v>
          </cell>
          <cell r="Z1426">
            <v>364</v>
          </cell>
          <cell r="AA1426">
            <v>1</v>
          </cell>
        </row>
        <row r="1427">
          <cell r="I1427">
            <v>1853</v>
          </cell>
          <cell r="J1427">
            <v>26711.663324900001</v>
          </cell>
          <cell r="P1427">
            <v>7</v>
          </cell>
          <cell r="Q1427">
            <v>1</v>
          </cell>
          <cell r="R1427">
            <v>1</v>
          </cell>
          <cell r="V1427">
            <v>1</v>
          </cell>
          <cell r="W1427">
            <v>5</v>
          </cell>
          <cell r="Y1427">
            <v>5</v>
          </cell>
          <cell r="Z1427">
            <v>31.2</v>
          </cell>
          <cell r="AA1427">
            <v>1</v>
          </cell>
        </row>
        <row r="1428">
          <cell r="I1428">
            <v>1854</v>
          </cell>
          <cell r="J1428">
            <v>28060.1948452</v>
          </cell>
          <cell r="P1428">
            <v>7</v>
          </cell>
          <cell r="Q1428">
            <v>1</v>
          </cell>
          <cell r="R1428">
            <v>1</v>
          </cell>
          <cell r="V1428">
            <v>1</v>
          </cell>
          <cell r="W1428">
            <v>5</v>
          </cell>
          <cell r="Y1428">
            <v>1</v>
          </cell>
          <cell r="Z1428">
            <v>156</v>
          </cell>
          <cell r="AA1428">
            <v>0.75</v>
          </cell>
        </row>
        <row r="1429">
          <cell r="I1429">
            <v>1856</v>
          </cell>
          <cell r="J1429">
            <v>31113.3023478</v>
          </cell>
          <cell r="P1429">
            <v>6</v>
          </cell>
          <cell r="Q1429">
            <v>1</v>
          </cell>
          <cell r="R1429">
            <v>1</v>
          </cell>
          <cell r="V1429">
            <v>1</v>
          </cell>
          <cell r="W1429">
            <v>5</v>
          </cell>
          <cell r="Y1429">
            <v>1</v>
          </cell>
          <cell r="Z1429">
            <v>156</v>
          </cell>
          <cell r="AA1429">
            <v>1</v>
          </cell>
        </row>
        <row r="1430">
          <cell r="I1430">
            <v>1858</v>
          </cell>
          <cell r="J1430">
            <v>20342.112389499998</v>
          </cell>
          <cell r="P1430">
            <v>7</v>
          </cell>
          <cell r="Q1430">
            <v>1</v>
          </cell>
          <cell r="R1430">
            <v>1</v>
          </cell>
          <cell r="V1430">
            <v>1</v>
          </cell>
          <cell r="W1430">
            <v>5</v>
          </cell>
          <cell r="Y1430">
            <v>5</v>
          </cell>
          <cell r="Z1430">
            <v>650</v>
          </cell>
          <cell r="AA1430">
            <v>1</v>
          </cell>
        </row>
        <row r="1431">
          <cell r="I1431">
            <v>1859</v>
          </cell>
          <cell r="J1431">
            <v>21223.436619600001</v>
          </cell>
          <cell r="P1431">
            <v>10</v>
          </cell>
          <cell r="Q1431">
            <v>1</v>
          </cell>
          <cell r="R1431">
            <v>1</v>
          </cell>
          <cell r="V1431">
            <v>1</v>
          </cell>
          <cell r="W1431">
            <v>5</v>
          </cell>
          <cell r="Y1431">
            <v>1</v>
          </cell>
          <cell r="Z1431">
            <v>364</v>
          </cell>
          <cell r="AA1431">
            <v>1</v>
          </cell>
        </row>
        <row r="1432">
          <cell r="I1432">
            <v>1860</v>
          </cell>
          <cell r="J1432">
            <v>20773.442479699999</v>
          </cell>
          <cell r="P1432">
            <v>6</v>
          </cell>
          <cell r="Q1432">
            <v>1</v>
          </cell>
          <cell r="R1432">
            <v>1</v>
          </cell>
          <cell r="V1432">
            <v>1</v>
          </cell>
          <cell r="W1432">
            <v>5</v>
          </cell>
          <cell r="Y1432">
            <v>1</v>
          </cell>
          <cell r="Z1432">
            <v>364</v>
          </cell>
          <cell r="AA1432">
            <v>1</v>
          </cell>
        </row>
        <row r="1433">
          <cell r="I1433">
            <v>1861</v>
          </cell>
          <cell r="J1433">
            <v>34586.192738999998</v>
          </cell>
          <cell r="P1433">
            <v>8</v>
          </cell>
          <cell r="Q1433">
            <v>1</v>
          </cell>
          <cell r="R1433">
            <v>1</v>
          </cell>
          <cell r="V1433">
            <v>1</v>
          </cell>
          <cell r="W1433">
            <v>5</v>
          </cell>
          <cell r="Y1433">
            <v>5</v>
          </cell>
          <cell r="Z1433">
            <v>31.2</v>
          </cell>
          <cell r="AA1433">
            <v>1</v>
          </cell>
        </row>
        <row r="1434">
          <cell r="I1434">
            <v>1862</v>
          </cell>
          <cell r="J1434">
            <v>5675.9686502000004</v>
          </cell>
          <cell r="P1434">
            <v>1</v>
          </cell>
          <cell r="Q1434">
            <v>1</v>
          </cell>
          <cell r="R1434">
            <v>1</v>
          </cell>
          <cell r="V1434">
            <v>1</v>
          </cell>
          <cell r="W1434">
            <v>5</v>
          </cell>
          <cell r="Y1434">
            <v>1</v>
          </cell>
          <cell r="Z1434">
            <v>364</v>
          </cell>
          <cell r="AA1434">
            <v>1</v>
          </cell>
        </row>
        <row r="1435">
          <cell r="I1435">
            <v>1863</v>
          </cell>
          <cell r="J1435">
            <v>14399.168643200001</v>
          </cell>
          <cell r="P1435">
            <v>2</v>
          </cell>
          <cell r="Q1435">
            <v>1</v>
          </cell>
          <cell r="R1435">
            <v>1</v>
          </cell>
          <cell r="V1435">
            <v>1</v>
          </cell>
          <cell r="W1435">
            <v>5</v>
          </cell>
          <cell r="Y1435">
            <v>3</v>
          </cell>
          <cell r="Z1435">
            <v>156</v>
          </cell>
          <cell r="AA1435">
            <v>0.75</v>
          </cell>
        </row>
        <row r="1436">
          <cell r="I1436">
            <v>1864</v>
          </cell>
          <cell r="J1436">
            <v>28060.1948452</v>
          </cell>
          <cell r="P1436">
            <v>5</v>
          </cell>
          <cell r="Q1436">
            <v>1</v>
          </cell>
          <cell r="R1436">
            <v>1</v>
          </cell>
          <cell r="V1436">
            <v>1</v>
          </cell>
          <cell r="W1436">
            <v>5</v>
          </cell>
          <cell r="Y1436">
            <v>1</v>
          </cell>
          <cell r="Z1436">
            <v>364</v>
          </cell>
          <cell r="AA1436">
            <v>1</v>
          </cell>
        </row>
        <row r="1437">
          <cell r="I1437">
            <v>1866</v>
          </cell>
          <cell r="J1437">
            <v>23926.932629399998</v>
          </cell>
          <cell r="P1437">
            <v>4</v>
          </cell>
          <cell r="Q1437">
            <v>1</v>
          </cell>
          <cell r="R1437">
            <v>1</v>
          </cell>
          <cell r="V1437">
            <v>1</v>
          </cell>
          <cell r="W1437">
            <v>5</v>
          </cell>
          <cell r="Y1437">
            <v>5</v>
          </cell>
          <cell r="Z1437">
            <v>156</v>
          </cell>
          <cell r="AA1437">
            <v>1</v>
          </cell>
        </row>
        <row r="1438">
          <cell r="I1438">
            <v>1867</v>
          </cell>
          <cell r="J1438">
            <v>27001.229727599999</v>
          </cell>
          <cell r="P1438">
            <v>1</v>
          </cell>
          <cell r="Q1438">
            <v>1</v>
          </cell>
          <cell r="R1438">
            <v>1</v>
          </cell>
          <cell r="V1438">
            <v>1</v>
          </cell>
          <cell r="W1438">
            <v>5</v>
          </cell>
          <cell r="Y1438">
            <v>5</v>
          </cell>
          <cell r="Z1438">
            <v>364</v>
          </cell>
          <cell r="AA1438">
            <v>1</v>
          </cell>
        </row>
        <row r="1439">
          <cell r="I1439">
            <v>1868</v>
          </cell>
          <cell r="J1439">
            <v>43326.608860699998</v>
          </cell>
          <cell r="P1439">
            <v>5</v>
          </cell>
          <cell r="Q1439">
            <v>1</v>
          </cell>
          <cell r="R1439">
            <v>1</v>
          </cell>
          <cell r="V1439">
            <v>1</v>
          </cell>
          <cell r="W1439">
            <v>5</v>
          </cell>
          <cell r="Y1439">
            <v>1</v>
          </cell>
          <cell r="Z1439">
            <v>156</v>
          </cell>
          <cell r="AA1439">
            <v>1</v>
          </cell>
        </row>
        <row r="1440">
          <cell r="I1440">
            <v>1869</v>
          </cell>
          <cell r="J1440">
            <v>5063.4813537</v>
          </cell>
          <cell r="P1440">
            <v>3</v>
          </cell>
          <cell r="Q1440">
            <v>1</v>
          </cell>
          <cell r="R1440">
            <v>1</v>
          </cell>
          <cell r="V1440">
            <v>1</v>
          </cell>
          <cell r="W1440">
            <v>5</v>
          </cell>
          <cell r="Y1440">
            <v>1</v>
          </cell>
          <cell r="Z1440">
            <v>364</v>
          </cell>
          <cell r="AA1440">
            <v>1</v>
          </cell>
        </row>
        <row r="1441">
          <cell r="I1441">
            <v>1870</v>
          </cell>
          <cell r="J1441">
            <v>40353.587679299999</v>
          </cell>
          <cell r="P1441">
            <v>5</v>
          </cell>
          <cell r="Q1441">
            <v>1</v>
          </cell>
          <cell r="R1441">
            <v>1</v>
          </cell>
          <cell r="V1441">
            <v>1</v>
          </cell>
          <cell r="W1441">
            <v>5</v>
          </cell>
          <cell r="Y1441">
            <v>5</v>
          </cell>
          <cell r="Z1441">
            <v>156</v>
          </cell>
          <cell r="AA1441">
            <v>1</v>
          </cell>
        </row>
        <row r="1442">
          <cell r="I1442">
            <v>1871</v>
          </cell>
          <cell r="J1442">
            <v>26330.6011899</v>
          </cell>
          <cell r="P1442">
            <v>8</v>
          </cell>
          <cell r="Q1442">
            <v>1</v>
          </cell>
          <cell r="R1442">
            <v>1</v>
          </cell>
          <cell r="V1442">
            <v>1</v>
          </cell>
          <cell r="W1442">
            <v>1</v>
          </cell>
          <cell r="Y1442">
            <v>1</v>
          </cell>
          <cell r="Z1442">
            <v>156</v>
          </cell>
          <cell r="AA1442">
            <v>1</v>
          </cell>
        </row>
        <row r="1443">
          <cell r="I1443">
            <v>1872</v>
          </cell>
          <cell r="J1443">
            <v>4560.3905418000004</v>
          </cell>
          <cell r="P1443">
            <v>2</v>
          </cell>
          <cell r="Q1443">
            <v>1</v>
          </cell>
          <cell r="R1443">
            <v>1</v>
          </cell>
          <cell r="V1443">
            <v>1</v>
          </cell>
          <cell r="W1443">
            <v>1</v>
          </cell>
          <cell r="Y1443">
            <v>1</v>
          </cell>
          <cell r="Z1443">
            <v>156</v>
          </cell>
          <cell r="AA1443">
            <v>0.75</v>
          </cell>
        </row>
        <row r="1444">
          <cell r="I1444">
            <v>1873</v>
          </cell>
          <cell r="J1444">
            <v>20596.563006299999</v>
          </cell>
          <cell r="P1444">
            <v>2</v>
          </cell>
          <cell r="Q1444">
            <v>1</v>
          </cell>
          <cell r="R1444">
            <v>1</v>
          </cell>
          <cell r="V1444">
            <v>1</v>
          </cell>
          <cell r="W1444">
            <v>5</v>
          </cell>
          <cell r="Y1444">
            <v>1</v>
          </cell>
          <cell r="Z1444">
            <v>364</v>
          </cell>
          <cell r="AA1444">
            <v>0.75</v>
          </cell>
        </row>
        <row r="1445">
          <cell r="I1445">
            <v>1875</v>
          </cell>
          <cell r="J1445">
            <v>30598.5415178</v>
          </cell>
          <cell r="P1445">
            <v>7</v>
          </cell>
          <cell r="Q1445">
            <v>1</v>
          </cell>
          <cell r="R1445">
            <v>1</v>
          </cell>
          <cell r="V1445">
            <v>1</v>
          </cell>
          <cell r="W1445">
            <v>5</v>
          </cell>
          <cell r="Y1445">
            <v>1</v>
          </cell>
          <cell r="Z1445">
            <v>156</v>
          </cell>
          <cell r="AA1445">
            <v>1</v>
          </cell>
        </row>
        <row r="1446">
          <cell r="I1446">
            <v>1876</v>
          </cell>
          <cell r="J1446">
            <v>6830.7086993000003</v>
          </cell>
          <cell r="P1446">
            <v>5</v>
          </cell>
          <cell r="Q1446">
            <v>1</v>
          </cell>
          <cell r="R1446">
            <v>1</v>
          </cell>
          <cell r="V1446">
            <v>1</v>
          </cell>
          <cell r="W1446">
            <v>5</v>
          </cell>
          <cell r="Y1446">
            <v>5</v>
          </cell>
          <cell r="Z1446">
            <v>156</v>
          </cell>
          <cell r="AA1446">
            <v>0.25</v>
          </cell>
        </row>
        <row r="1447">
          <cell r="I1447">
            <v>1877</v>
          </cell>
          <cell r="J1447">
            <v>40131.307981999998</v>
          </cell>
          <cell r="P1447">
            <v>7</v>
          </cell>
          <cell r="Q1447">
            <v>1</v>
          </cell>
          <cell r="R1447">
            <v>1</v>
          </cell>
          <cell r="V1447">
            <v>1</v>
          </cell>
          <cell r="W1447">
            <v>5</v>
          </cell>
          <cell r="Y1447">
            <v>5</v>
          </cell>
          <cell r="Z1447">
            <v>364</v>
          </cell>
          <cell r="AA1447">
            <v>1</v>
          </cell>
        </row>
        <row r="1448">
          <cell r="I1448">
            <v>1878</v>
          </cell>
          <cell r="J1448">
            <v>26110.409694599999</v>
          </cell>
          <cell r="P1448">
            <v>1</v>
          </cell>
          <cell r="Q1448">
            <v>1</v>
          </cell>
          <cell r="R1448">
            <v>1</v>
          </cell>
          <cell r="V1448">
            <v>0</v>
          </cell>
          <cell r="W1448">
            <v>99</v>
          </cell>
          <cell r="Y1448">
            <v>1</v>
          </cell>
          <cell r="Z1448">
            <v>156</v>
          </cell>
          <cell r="AA1448">
            <v>0</v>
          </cell>
        </row>
        <row r="1449">
          <cell r="I1449">
            <v>1879</v>
          </cell>
          <cell r="J1449">
            <v>32971.422816699996</v>
          </cell>
          <cell r="P1449">
            <v>7</v>
          </cell>
          <cell r="Q1449">
            <v>1</v>
          </cell>
          <cell r="R1449">
            <v>1</v>
          </cell>
          <cell r="V1449">
            <v>1</v>
          </cell>
          <cell r="W1449">
            <v>5</v>
          </cell>
          <cell r="Y1449">
            <v>5</v>
          </cell>
          <cell r="Z1449">
            <v>364</v>
          </cell>
          <cell r="AA1449">
            <v>1</v>
          </cell>
        </row>
        <row r="1450">
          <cell r="I1450">
            <v>1880</v>
          </cell>
          <cell r="J1450">
            <v>33529.933180799999</v>
          </cell>
          <cell r="P1450">
            <v>9</v>
          </cell>
          <cell r="Q1450">
            <v>1</v>
          </cell>
          <cell r="R1450">
            <v>1</v>
          </cell>
          <cell r="V1450">
            <v>1</v>
          </cell>
          <cell r="W1450">
            <v>5</v>
          </cell>
          <cell r="Y1450">
            <v>5</v>
          </cell>
          <cell r="Z1450">
            <v>364</v>
          </cell>
          <cell r="AA1450">
            <v>0.75</v>
          </cell>
        </row>
        <row r="1451">
          <cell r="I1451">
            <v>1881</v>
          </cell>
          <cell r="J1451">
            <v>5278.5465981999996</v>
          </cell>
          <cell r="P1451">
            <v>1</v>
          </cell>
          <cell r="Q1451">
            <v>1</v>
          </cell>
          <cell r="R1451">
            <v>1</v>
          </cell>
          <cell r="V1451">
            <v>1</v>
          </cell>
          <cell r="W1451">
            <v>5</v>
          </cell>
          <cell r="Y1451">
            <v>1</v>
          </cell>
          <cell r="Z1451">
            <v>1014</v>
          </cell>
          <cell r="AA1451">
            <v>1</v>
          </cell>
        </row>
        <row r="1452">
          <cell r="I1452">
            <v>1885</v>
          </cell>
          <cell r="J1452">
            <v>19968.5386918</v>
          </cell>
          <cell r="P1452">
            <v>5</v>
          </cell>
          <cell r="Q1452">
            <v>1</v>
          </cell>
          <cell r="R1452">
            <v>1</v>
          </cell>
          <cell r="V1452">
            <v>1</v>
          </cell>
          <cell r="W1452">
            <v>5</v>
          </cell>
          <cell r="Y1452">
            <v>1</v>
          </cell>
          <cell r="Z1452">
            <v>364</v>
          </cell>
          <cell r="AA1452">
            <v>1</v>
          </cell>
        </row>
        <row r="1453">
          <cell r="I1453">
            <v>1888</v>
          </cell>
          <cell r="J1453">
            <v>12745.1179902</v>
          </cell>
          <cell r="P1453">
            <v>9</v>
          </cell>
          <cell r="Q1453">
            <v>1</v>
          </cell>
          <cell r="R1453">
            <v>1</v>
          </cell>
          <cell r="V1453">
            <v>1</v>
          </cell>
          <cell r="W1453">
            <v>5</v>
          </cell>
          <cell r="Y1453">
            <v>1</v>
          </cell>
          <cell r="Z1453">
            <v>650</v>
          </cell>
          <cell r="AA1453">
            <v>1</v>
          </cell>
        </row>
        <row r="1454">
          <cell r="I1454">
            <v>1889</v>
          </cell>
          <cell r="J1454">
            <v>24311.475678899998</v>
          </cell>
          <cell r="P1454">
            <v>4</v>
          </cell>
          <cell r="Q1454">
            <v>1</v>
          </cell>
          <cell r="R1454">
            <v>1</v>
          </cell>
          <cell r="V1454">
            <v>1</v>
          </cell>
          <cell r="W1454">
            <v>5</v>
          </cell>
          <cell r="Y1454">
            <v>1</v>
          </cell>
          <cell r="Z1454">
            <v>364</v>
          </cell>
          <cell r="AA1454">
            <v>1</v>
          </cell>
        </row>
        <row r="1455">
          <cell r="I1455">
            <v>1892</v>
          </cell>
          <cell r="J1455">
            <v>43778.202089400002</v>
          </cell>
          <cell r="P1455">
            <v>5</v>
          </cell>
          <cell r="Q1455">
            <v>1</v>
          </cell>
          <cell r="R1455">
            <v>1</v>
          </cell>
          <cell r="V1455">
            <v>1</v>
          </cell>
          <cell r="W1455">
            <v>5</v>
          </cell>
          <cell r="Y1455">
            <v>1</v>
          </cell>
          <cell r="Z1455">
            <v>156</v>
          </cell>
          <cell r="AA1455">
            <v>1</v>
          </cell>
        </row>
        <row r="1456">
          <cell r="I1456">
            <v>1893</v>
          </cell>
          <cell r="J1456">
            <v>17198.856797100001</v>
          </cell>
          <cell r="P1456">
            <v>12</v>
          </cell>
          <cell r="Q1456">
            <v>1</v>
          </cell>
          <cell r="R1456">
            <v>1</v>
          </cell>
          <cell r="V1456">
            <v>1</v>
          </cell>
          <cell r="W1456">
            <v>1</v>
          </cell>
          <cell r="Y1456">
            <v>1</v>
          </cell>
          <cell r="Z1456">
            <v>364</v>
          </cell>
          <cell r="AA1456">
            <v>0.75</v>
          </cell>
        </row>
        <row r="1457">
          <cell r="I1457">
            <v>1894</v>
          </cell>
          <cell r="J1457">
            <v>27419.364872999999</v>
          </cell>
          <cell r="P1457">
            <v>5</v>
          </cell>
          <cell r="Q1457">
            <v>1</v>
          </cell>
          <cell r="R1457">
            <v>1</v>
          </cell>
          <cell r="V1457">
            <v>1</v>
          </cell>
          <cell r="W1457">
            <v>5</v>
          </cell>
          <cell r="Y1457">
            <v>5</v>
          </cell>
          <cell r="Z1457">
            <v>364</v>
          </cell>
          <cell r="AA1457">
            <v>1</v>
          </cell>
        </row>
        <row r="1458">
          <cell r="I1458">
            <v>1895</v>
          </cell>
          <cell r="J1458">
            <v>29887.067504800001</v>
          </cell>
          <cell r="P1458">
            <v>3</v>
          </cell>
          <cell r="Q1458">
            <v>1</v>
          </cell>
          <cell r="R1458">
            <v>1</v>
          </cell>
          <cell r="V1458">
            <v>1</v>
          </cell>
          <cell r="W1458">
            <v>5</v>
          </cell>
          <cell r="Y1458">
            <v>1</v>
          </cell>
          <cell r="Z1458">
            <v>364</v>
          </cell>
          <cell r="AA1458">
            <v>1</v>
          </cell>
        </row>
        <row r="1459">
          <cell r="I1459">
            <v>1896</v>
          </cell>
          <cell r="J1459">
            <v>22807.338338599999</v>
          </cell>
          <cell r="P1459">
            <v>5</v>
          </cell>
          <cell r="Q1459">
            <v>1</v>
          </cell>
          <cell r="R1459">
            <v>1</v>
          </cell>
          <cell r="V1459">
            <v>1</v>
          </cell>
          <cell r="W1459">
            <v>5</v>
          </cell>
          <cell r="Y1459">
            <v>5</v>
          </cell>
          <cell r="Z1459">
            <v>156</v>
          </cell>
          <cell r="AA1459">
            <v>1</v>
          </cell>
        </row>
        <row r="1460">
          <cell r="I1460">
            <v>1897</v>
          </cell>
          <cell r="J1460">
            <v>3323.5079773000002</v>
          </cell>
          <cell r="P1460">
            <v>7</v>
          </cell>
          <cell r="Q1460">
            <v>1</v>
          </cell>
          <cell r="R1460">
            <v>1</v>
          </cell>
          <cell r="V1460">
            <v>1</v>
          </cell>
          <cell r="W1460">
            <v>5</v>
          </cell>
          <cell r="Y1460">
            <v>5</v>
          </cell>
          <cell r="Z1460">
            <v>156</v>
          </cell>
          <cell r="AA1460">
            <v>1</v>
          </cell>
        </row>
        <row r="1461">
          <cell r="I1461">
            <v>1898</v>
          </cell>
          <cell r="J1461">
            <v>13438.948675899999</v>
          </cell>
          <cell r="P1461">
            <v>4</v>
          </cell>
          <cell r="Q1461">
            <v>1</v>
          </cell>
          <cell r="R1461">
            <v>1</v>
          </cell>
          <cell r="V1461">
            <v>1</v>
          </cell>
          <cell r="W1461">
            <v>5</v>
          </cell>
          <cell r="Y1461">
            <v>5</v>
          </cell>
          <cell r="Z1461">
            <v>364</v>
          </cell>
          <cell r="AA1461">
            <v>1</v>
          </cell>
        </row>
        <row r="1462">
          <cell r="I1462">
            <v>1899</v>
          </cell>
          <cell r="J1462">
            <v>31999.113572900002</v>
          </cell>
          <cell r="P1462">
            <v>3</v>
          </cell>
          <cell r="Q1462">
            <v>1</v>
          </cell>
          <cell r="R1462">
            <v>1</v>
          </cell>
          <cell r="V1462">
            <v>1</v>
          </cell>
          <cell r="W1462">
            <v>5</v>
          </cell>
          <cell r="Y1462">
            <v>1</v>
          </cell>
          <cell r="Z1462">
            <v>156</v>
          </cell>
          <cell r="AA1462">
            <v>1</v>
          </cell>
        </row>
        <row r="1463">
          <cell r="I1463">
            <v>1900</v>
          </cell>
          <cell r="J1463">
            <v>25955.156549700001</v>
          </cell>
          <cell r="P1463">
            <v>3</v>
          </cell>
          <cell r="Q1463">
            <v>1</v>
          </cell>
          <cell r="R1463">
            <v>1</v>
          </cell>
          <cell r="V1463">
            <v>1</v>
          </cell>
          <cell r="W1463">
            <v>1</v>
          </cell>
          <cell r="Y1463">
            <v>1</v>
          </cell>
          <cell r="Z1463">
            <v>156</v>
          </cell>
          <cell r="AA1463">
            <v>0.75</v>
          </cell>
        </row>
        <row r="1464">
          <cell r="I1464">
            <v>1901</v>
          </cell>
          <cell r="J1464">
            <v>25292.6641772</v>
          </cell>
          <cell r="P1464">
            <v>9</v>
          </cell>
          <cell r="Q1464">
            <v>1</v>
          </cell>
          <cell r="R1464">
            <v>1</v>
          </cell>
          <cell r="V1464">
            <v>1</v>
          </cell>
          <cell r="W1464">
            <v>1</v>
          </cell>
          <cell r="Y1464">
            <v>1</v>
          </cell>
          <cell r="Z1464">
            <v>156</v>
          </cell>
          <cell r="AA1464">
            <v>0.75</v>
          </cell>
        </row>
        <row r="1465">
          <cell r="I1465">
            <v>1902</v>
          </cell>
          <cell r="J1465">
            <v>35127.781039900001</v>
          </cell>
          <cell r="P1465">
            <v>4</v>
          </cell>
          <cell r="Q1465">
            <v>1</v>
          </cell>
          <cell r="R1465">
            <v>1</v>
          </cell>
          <cell r="V1465">
            <v>1</v>
          </cell>
          <cell r="W1465">
            <v>5</v>
          </cell>
          <cell r="Y1465">
            <v>5</v>
          </cell>
          <cell r="Z1465">
            <v>364</v>
          </cell>
          <cell r="AA1465">
            <v>1</v>
          </cell>
        </row>
        <row r="1466">
          <cell r="I1466">
            <v>1904</v>
          </cell>
          <cell r="J1466">
            <v>36527.791165299997</v>
          </cell>
          <cell r="P1466">
            <v>7</v>
          </cell>
          <cell r="Q1466">
            <v>1</v>
          </cell>
          <cell r="R1466">
            <v>1</v>
          </cell>
          <cell r="V1466">
            <v>1</v>
          </cell>
          <cell r="W1466">
            <v>2</v>
          </cell>
          <cell r="Y1466">
            <v>2</v>
          </cell>
          <cell r="Z1466">
            <v>156</v>
          </cell>
          <cell r="AA1466">
            <v>0.75</v>
          </cell>
        </row>
        <row r="1467">
          <cell r="I1467">
            <v>1905</v>
          </cell>
          <cell r="J1467">
            <v>24174.158469900001</v>
          </cell>
          <cell r="P1467">
            <v>8</v>
          </cell>
          <cell r="Q1467">
            <v>1</v>
          </cell>
          <cell r="R1467">
            <v>1</v>
          </cell>
          <cell r="V1467">
            <v>1</v>
          </cell>
          <cell r="W1467">
            <v>5</v>
          </cell>
          <cell r="Y1467">
            <v>5</v>
          </cell>
          <cell r="Z1467">
            <v>156</v>
          </cell>
          <cell r="AA1467">
            <v>1</v>
          </cell>
        </row>
        <row r="1468">
          <cell r="I1468">
            <v>1906</v>
          </cell>
          <cell r="J1468">
            <v>26505.274407199999</v>
          </cell>
          <cell r="P1468">
            <v>1</v>
          </cell>
          <cell r="Q1468">
            <v>1</v>
          </cell>
          <cell r="R1468">
            <v>1</v>
          </cell>
          <cell r="V1468">
            <v>0</v>
          </cell>
          <cell r="W1468">
            <v>99</v>
          </cell>
          <cell r="Y1468">
            <v>1</v>
          </cell>
          <cell r="Z1468">
            <v>156</v>
          </cell>
          <cell r="AA1468">
            <v>0</v>
          </cell>
        </row>
        <row r="1469">
          <cell r="I1469">
            <v>1907</v>
          </cell>
          <cell r="J1469">
            <v>7968.5765955999996</v>
          </cell>
          <cell r="P1469">
            <v>3</v>
          </cell>
          <cell r="Q1469">
            <v>1</v>
          </cell>
          <cell r="R1469">
            <v>1</v>
          </cell>
          <cell r="V1469">
            <v>1</v>
          </cell>
          <cell r="W1469">
            <v>1</v>
          </cell>
          <cell r="Y1469">
            <v>1</v>
          </cell>
          <cell r="Z1469">
            <v>364</v>
          </cell>
          <cell r="AA1469">
            <v>1</v>
          </cell>
        </row>
        <row r="1470">
          <cell r="I1470">
            <v>1909</v>
          </cell>
          <cell r="J1470">
            <v>8056.3433510000004</v>
          </cell>
          <cell r="P1470">
            <v>9</v>
          </cell>
          <cell r="Q1470">
            <v>1</v>
          </cell>
          <cell r="R1470">
            <v>1</v>
          </cell>
          <cell r="V1470">
            <v>1</v>
          </cell>
          <cell r="W1470">
            <v>1</v>
          </cell>
          <cell r="Y1470">
            <v>1</v>
          </cell>
          <cell r="Z1470">
            <v>156</v>
          </cell>
          <cell r="AA1470">
            <v>1</v>
          </cell>
        </row>
        <row r="1471">
          <cell r="I1471">
            <v>1910</v>
          </cell>
          <cell r="J1471">
            <v>27840.992361000001</v>
          </cell>
          <cell r="P1471">
            <v>5</v>
          </cell>
          <cell r="Q1471">
            <v>1</v>
          </cell>
          <cell r="R1471">
            <v>1</v>
          </cell>
          <cell r="V1471">
            <v>1</v>
          </cell>
          <cell r="W1471">
            <v>5</v>
          </cell>
          <cell r="Y1471">
            <v>5</v>
          </cell>
          <cell r="Z1471">
            <v>364</v>
          </cell>
          <cell r="AA1471">
            <v>1</v>
          </cell>
        </row>
        <row r="1472">
          <cell r="I1472">
            <v>1911</v>
          </cell>
          <cell r="J1472">
            <v>34107.240300799996</v>
          </cell>
          <cell r="P1472">
            <v>10</v>
          </cell>
          <cell r="Q1472">
            <v>1</v>
          </cell>
          <cell r="R1472">
            <v>1</v>
          </cell>
          <cell r="V1472">
            <v>1</v>
          </cell>
          <cell r="W1472">
            <v>5</v>
          </cell>
          <cell r="Y1472">
            <v>1</v>
          </cell>
          <cell r="Z1472">
            <v>31.2</v>
          </cell>
          <cell r="AA1472">
            <v>1</v>
          </cell>
        </row>
        <row r="1473">
          <cell r="I1473">
            <v>1912</v>
          </cell>
          <cell r="J1473">
            <v>37930.993910600002</v>
          </cell>
          <cell r="P1473">
            <v>2</v>
          </cell>
          <cell r="Q1473">
            <v>1</v>
          </cell>
          <cell r="R1473">
            <v>1</v>
          </cell>
          <cell r="V1473">
            <v>1</v>
          </cell>
          <cell r="W1473">
            <v>1</v>
          </cell>
          <cell r="Y1473">
            <v>1</v>
          </cell>
          <cell r="Z1473">
            <v>156</v>
          </cell>
          <cell r="AA1473">
            <v>1</v>
          </cell>
        </row>
        <row r="1474">
          <cell r="I1474">
            <v>1913</v>
          </cell>
          <cell r="J1474">
            <v>31113.3023478</v>
          </cell>
          <cell r="P1474">
            <v>3</v>
          </cell>
          <cell r="Q1474">
            <v>1</v>
          </cell>
          <cell r="R1474">
            <v>1</v>
          </cell>
          <cell r="V1474">
            <v>1</v>
          </cell>
          <cell r="W1474">
            <v>5</v>
          </cell>
          <cell r="Y1474">
            <v>1</v>
          </cell>
          <cell r="Z1474">
            <v>156</v>
          </cell>
          <cell r="AA1474">
            <v>1</v>
          </cell>
        </row>
        <row r="1475">
          <cell r="I1475">
            <v>1914</v>
          </cell>
          <cell r="J1475">
            <v>19295.211376200001</v>
          </cell>
          <cell r="P1475">
            <v>6</v>
          </cell>
          <cell r="Q1475">
            <v>1</v>
          </cell>
          <cell r="R1475">
            <v>1</v>
          </cell>
          <cell r="V1475">
            <v>1</v>
          </cell>
          <cell r="W1475">
            <v>2</v>
          </cell>
          <cell r="Y1475">
            <v>2</v>
          </cell>
          <cell r="Z1475">
            <v>156</v>
          </cell>
          <cell r="AA1475">
            <v>1</v>
          </cell>
        </row>
        <row r="1476">
          <cell r="I1476">
            <v>1916</v>
          </cell>
          <cell r="J1476">
            <v>32187.3770568</v>
          </cell>
          <cell r="P1476">
            <v>2</v>
          </cell>
          <cell r="Q1476">
            <v>1</v>
          </cell>
          <cell r="R1476">
            <v>1</v>
          </cell>
          <cell r="V1476">
            <v>1</v>
          </cell>
          <cell r="W1476">
            <v>5</v>
          </cell>
          <cell r="Y1476">
            <v>1</v>
          </cell>
          <cell r="Z1476">
            <v>156</v>
          </cell>
          <cell r="AA1476">
            <v>1</v>
          </cell>
        </row>
        <row r="1477">
          <cell r="I1477">
            <v>1918</v>
          </cell>
          <cell r="J1477">
            <v>13438.948675899999</v>
          </cell>
          <cell r="P1477">
            <v>4</v>
          </cell>
          <cell r="Q1477">
            <v>1</v>
          </cell>
          <cell r="R1477">
            <v>1</v>
          </cell>
          <cell r="V1477">
            <v>1</v>
          </cell>
          <cell r="W1477">
            <v>5</v>
          </cell>
          <cell r="Y1477">
            <v>8</v>
          </cell>
          <cell r="Z1477">
            <v>156</v>
          </cell>
          <cell r="AA1477">
            <v>0.25</v>
          </cell>
        </row>
        <row r="1478">
          <cell r="I1478">
            <v>1919</v>
          </cell>
          <cell r="J1478">
            <v>28195.318648699998</v>
          </cell>
          <cell r="P1478">
            <v>9</v>
          </cell>
          <cell r="Q1478">
            <v>1</v>
          </cell>
          <cell r="R1478">
            <v>1</v>
          </cell>
          <cell r="V1478">
            <v>1</v>
          </cell>
          <cell r="W1478">
            <v>5</v>
          </cell>
          <cell r="Y1478">
            <v>5</v>
          </cell>
          <cell r="Z1478">
            <v>364</v>
          </cell>
          <cell r="AA1478">
            <v>1</v>
          </cell>
        </row>
        <row r="1479">
          <cell r="I1479">
            <v>1920</v>
          </cell>
          <cell r="J1479">
            <v>25212.274298600001</v>
          </cell>
          <cell r="P1479">
            <v>8</v>
          </cell>
          <cell r="Q1479">
            <v>1</v>
          </cell>
          <cell r="R1479">
            <v>1</v>
          </cell>
          <cell r="V1479">
            <v>0</v>
          </cell>
          <cell r="W1479">
            <v>99</v>
          </cell>
          <cell r="Y1479">
            <v>5</v>
          </cell>
          <cell r="Z1479">
            <v>156</v>
          </cell>
          <cell r="AA1479">
            <v>0</v>
          </cell>
        </row>
        <row r="1480">
          <cell r="I1480">
            <v>1921</v>
          </cell>
          <cell r="J1480">
            <v>13438.948675899999</v>
          </cell>
          <cell r="P1480">
            <v>5</v>
          </cell>
          <cell r="Q1480">
            <v>1</v>
          </cell>
          <cell r="R1480">
            <v>1</v>
          </cell>
          <cell r="V1480">
            <v>1</v>
          </cell>
          <cell r="W1480">
            <v>5</v>
          </cell>
          <cell r="Y1480">
            <v>5</v>
          </cell>
          <cell r="Z1480">
            <v>156</v>
          </cell>
          <cell r="AA1480">
            <v>1</v>
          </cell>
        </row>
        <row r="1481">
          <cell r="I1481">
            <v>1922</v>
          </cell>
          <cell r="J1481">
            <v>27167.2596108</v>
          </cell>
          <cell r="P1481">
            <v>3</v>
          </cell>
          <cell r="Q1481">
            <v>1</v>
          </cell>
          <cell r="R1481">
            <v>1</v>
          </cell>
          <cell r="V1481">
            <v>1</v>
          </cell>
          <cell r="W1481">
            <v>5</v>
          </cell>
          <cell r="Y1481">
            <v>5</v>
          </cell>
          <cell r="Z1481">
            <v>1014</v>
          </cell>
          <cell r="AA1481">
            <v>1</v>
          </cell>
        </row>
        <row r="1482">
          <cell r="I1482">
            <v>1924</v>
          </cell>
          <cell r="J1482">
            <v>24091.236997399999</v>
          </cell>
          <cell r="P1482">
            <v>2</v>
          </cell>
          <cell r="Q1482">
            <v>1</v>
          </cell>
          <cell r="R1482">
            <v>1</v>
          </cell>
          <cell r="V1482">
            <v>0</v>
          </cell>
          <cell r="W1482">
            <v>99</v>
          </cell>
          <cell r="Y1482">
            <v>5</v>
          </cell>
          <cell r="Z1482">
            <v>156</v>
          </cell>
          <cell r="AA1482">
            <v>0</v>
          </cell>
        </row>
        <row r="1483">
          <cell r="I1483">
            <v>1926</v>
          </cell>
          <cell r="J1483">
            <v>24493.111174599999</v>
          </cell>
          <cell r="P1483">
            <v>3</v>
          </cell>
          <cell r="Q1483">
            <v>1</v>
          </cell>
          <cell r="R1483">
            <v>1</v>
          </cell>
          <cell r="V1483">
            <v>1</v>
          </cell>
          <cell r="W1483">
            <v>5</v>
          </cell>
          <cell r="Y1483">
            <v>1</v>
          </cell>
          <cell r="Z1483">
            <v>156</v>
          </cell>
          <cell r="AA1483">
            <v>1</v>
          </cell>
        </row>
        <row r="1484">
          <cell r="I1484">
            <v>1927</v>
          </cell>
          <cell r="J1484">
            <v>21978.583467799999</v>
          </cell>
          <cell r="P1484">
            <v>10</v>
          </cell>
          <cell r="Q1484">
            <v>1</v>
          </cell>
          <cell r="R1484">
            <v>1</v>
          </cell>
          <cell r="V1484">
            <v>1</v>
          </cell>
          <cell r="W1484">
            <v>5</v>
          </cell>
          <cell r="Y1484">
            <v>1</v>
          </cell>
          <cell r="Z1484">
            <v>156</v>
          </cell>
          <cell r="AA1484">
            <v>1</v>
          </cell>
        </row>
        <row r="1485">
          <cell r="I1485">
            <v>1928</v>
          </cell>
          <cell r="J1485">
            <v>60236.322743700002</v>
          </cell>
          <cell r="P1485">
            <v>9</v>
          </cell>
          <cell r="Q1485">
            <v>1</v>
          </cell>
          <cell r="R1485">
            <v>1</v>
          </cell>
          <cell r="V1485">
            <v>1</v>
          </cell>
          <cell r="W1485">
            <v>5</v>
          </cell>
          <cell r="Y1485">
            <v>5</v>
          </cell>
          <cell r="Z1485">
            <v>156</v>
          </cell>
          <cell r="AA1485">
            <v>1</v>
          </cell>
        </row>
        <row r="1486">
          <cell r="I1486">
            <v>1929</v>
          </cell>
          <cell r="J1486">
            <v>5573.0938974000001</v>
          </cell>
          <cell r="P1486">
            <v>2</v>
          </cell>
          <cell r="Q1486">
            <v>1</v>
          </cell>
          <cell r="R1486">
            <v>1</v>
          </cell>
          <cell r="V1486">
            <v>1</v>
          </cell>
          <cell r="W1486">
            <v>5</v>
          </cell>
          <cell r="Y1486">
            <v>3</v>
          </cell>
          <cell r="Z1486">
            <v>156</v>
          </cell>
          <cell r="AA1486">
            <v>1</v>
          </cell>
        </row>
        <row r="1487">
          <cell r="I1487">
            <v>1930</v>
          </cell>
          <cell r="J1487">
            <v>26007.697352399999</v>
          </cell>
          <cell r="P1487">
            <v>5</v>
          </cell>
          <cell r="Q1487">
            <v>1</v>
          </cell>
          <cell r="R1487">
            <v>1</v>
          </cell>
          <cell r="V1487">
            <v>1</v>
          </cell>
          <cell r="W1487">
            <v>5</v>
          </cell>
          <cell r="Y1487">
            <v>5</v>
          </cell>
          <cell r="Z1487">
            <v>156</v>
          </cell>
          <cell r="AA1487">
            <v>1</v>
          </cell>
        </row>
        <row r="1488">
          <cell r="I1488">
            <v>1932</v>
          </cell>
          <cell r="J1488">
            <v>25945.1977745</v>
          </cell>
          <cell r="P1488">
            <v>7</v>
          </cell>
          <cell r="Q1488">
            <v>1</v>
          </cell>
          <cell r="R1488">
            <v>1</v>
          </cell>
          <cell r="V1488">
            <v>1</v>
          </cell>
          <cell r="W1488">
            <v>5</v>
          </cell>
          <cell r="Y1488">
            <v>1</v>
          </cell>
          <cell r="Z1488">
            <v>156</v>
          </cell>
          <cell r="AA1488">
            <v>1</v>
          </cell>
        </row>
        <row r="1489">
          <cell r="I1489">
            <v>1933</v>
          </cell>
          <cell r="J1489">
            <v>28481.169387999998</v>
          </cell>
          <cell r="P1489">
            <v>2</v>
          </cell>
          <cell r="Q1489">
            <v>1</v>
          </cell>
          <cell r="R1489">
            <v>1</v>
          </cell>
          <cell r="V1489">
            <v>1</v>
          </cell>
          <cell r="W1489">
            <v>1</v>
          </cell>
          <cell r="Y1489">
            <v>1</v>
          </cell>
          <cell r="Z1489">
            <v>364</v>
          </cell>
          <cell r="AA1489">
            <v>1</v>
          </cell>
        </row>
        <row r="1490">
          <cell r="I1490">
            <v>1935</v>
          </cell>
          <cell r="J1490">
            <v>36937.634779200002</v>
          </cell>
          <cell r="P1490">
            <v>1</v>
          </cell>
          <cell r="Q1490">
            <v>1</v>
          </cell>
          <cell r="R1490">
            <v>1</v>
          </cell>
          <cell r="V1490">
            <v>1</v>
          </cell>
          <cell r="W1490">
            <v>5</v>
          </cell>
          <cell r="Y1490">
            <v>5</v>
          </cell>
          <cell r="Z1490">
            <v>31.2</v>
          </cell>
          <cell r="AA1490">
            <v>1</v>
          </cell>
        </row>
        <row r="1491">
          <cell r="I1491">
            <v>1937</v>
          </cell>
          <cell r="J1491">
            <v>18179.201787900001</v>
          </cell>
          <cell r="P1491">
            <v>5</v>
          </cell>
          <cell r="Q1491">
            <v>1</v>
          </cell>
          <cell r="R1491">
            <v>1</v>
          </cell>
          <cell r="V1491">
            <v>1</v>
          </cell>
          <cell r="W1491">
            <v>5</v>
          </cell>
          <cell r="Y1491">
            <v>5</v>
          </cell>
          <cell r="Z1491">
            <v>156</v>
          </cell>
          <cell r="AA1491">
            <v>1</v>
          </cell>
        </row>
        <row r="1492">
          <cell r="I1492">
            <v>1939</v>
          </cell>
          <cell r="J1492">
            <v>37932.366906900003</v>
          </cell>
          <cell r="P1492">
            <v>1</v>
          </cell>
          <cell r="Q1492">
            <v>1</v>
          </cell>
          <cell r="R1492">
            <v>1</v>
          </cell>
          <cell r="V1492">
            <v>1</v>
          </cell>
          <cell r="W1492">
            <v>5</v>
          </cell>
          <cell r="Y1492">
            <v>5</v>
          </cell>
          <cell r="Z1492">
            <v>364</v>
          </cell>
          <cell r="AA1492">
            <v>1</v>
          </cell>
        </row>
        <row r="1493">
          <cell r="I1493">
            <v>1940</v>
          </cell>
          <cell r="J1493">
            <v>5606.1820344999996</v>
          </cell>
          <cell r="P1493">
            <v>10</v>
          </cell>
          <cell r="Q1493">
            <v>1</v>
          </cell>
          <cell r="R1493">
            <v>1</v>
          </cell>
          <cell r="V1493">
            <v>1</v>
          </cell>
          <cell r="W1493">
            <v>5</v>
          </cell>
          <cell r="Y1493">
            <v>2</v>
          </cell>
          <cell r="Z1493">
            <v>31.2</v>
          </cell>
          <cell r="AA1493">
            <v>0.25</v>
          </cell>
        </row>
        <row r="1494">
          <cell r="I1494">
            <v>1941</v>
          </cell>
          <cell r="J1494">
            <v>30420.687933099998</v>
          </cell>
          <cell r="P1494">
            <v>4</v>
          </cell>
          <cell r="Q1494">
            <v>1</v>
          </cell>
          <cell r="R1494">
            <v>1</v>
          </cell>
          <cell r="V1494">
            <v>1</v>
          </cell>
          <cell r="W1494">
            <v>5</v>
          </cell>
          <cell r="Y1494">
            <v>1</v>
          </cell>
          <cell r="Z1494">
            <v>364</v>
          </cell>
          <cell r="AA1494">
            <v>1</v>
          </cell>
        </row>
        <row r="1495">
          <cell r="I1495">
            <v>1944</v>
          </cell>
          <cell r="J1495">
            <v>42408.439051499998</v>
          </cell>
          <cell r="P1495">
            <v>1</v>
          </cell>
          <cell r="Q1495">
            <v>1</v>
          </cell>
          <cell r="R1495">
            <v>1</v>
          </cell>
          <cell r="V1495">
            <v>1</v>
          </cell>
          <cell r="W1495">
            <v>1</v>
          </cell>
          <cell r="Y1495">
            <v>1</v>
          </cell>
          <cell r="Z1495">
            <v>364</v>
          </cell>
          <cell r="AA1495">
            <v>1</v>
          </cell>
        </row>
        <row r="1496">
          <cell r="I1496">
            <v>1948</v>
          </cell>
          <cell r="J1496">
            <v>23926.932629399998</v>
          </cell>
          <cell r="P1496">
            <v>1</v>
          </cell>
          <cell r="Q1496">
            <v>1</v>
          </cell>
          <cell r="R1496">
            <v>1</v>
          </cell>
          <cell r="V1496">
            <v>1</v>
          </cell>
          <cell r="W1496">
            <v>5</v>
          </cell>
          <cell r="Y1496">
            <v>3</v>
          </cell>
          <cell r="Z1496">
            <v>156</v>
          </cell>
          <cell r="AA1496">
            <v>1</v>
          </cell>
        </row>
        <row r="1497">
          <cell r="I1497">
            <v>1950</v>
          </cell>
          <cell r="J1497">
            <v>30293.0647728</v>
          </cell>
          <cell r="P1497">
            <v>7</v>
          </cell>
          <cell r="Q1497">
            <v>1</v>
          </cell>
          <cell r="R1497">
            <v>1</v>
          </cell>
          <cell r="V1497">
            <v>1</v>
          </cell>
          <cell r="W1497">
            <v>5</v>
          </cell>
          <cell r="Y1497">
            <v>1</v>
          </cell>
          <cell r="Z1497">
            <v>156</v>
          </cell>
          <cell r="AA1497">
            <v>1</v>
          </cell>
        </row>
        <row r="1498">
          <cell r="I1498">
            <v>1952</v>
          </cell>
          <cell r="J1498">
            <v>42424.019391599999</v>
          </cell>
          <cell r="P1498">
            <v>5</v>
          </cell>
          <cell r="Q1498">
            <v>1</v>
          </cell>
          <cell r="R1498">
            <v>1</v>
          </cell>
          <cell r="V1498">
            <v>1</v>
          </cell>
          <cell r="W1498">
            <v>5</v>
          </cell>
          <cell r="Y1498">
            <v>1</v>
          </cell>
          <cell r="Z1498">
            <v>31.2</v>
          </cell>
          <cell r="AA1498">
            <v>1</v>
          </cell>
        </row>
        <row r="1499">
          <cell r="I1499">
            <v>1953</v>
          </cell>
          <cell r="J1499">
            <v>29463.540200399999</v>
          </cell>
          <cell r="P1499">
            <v>6</v>
          </cell>
          <cell r="Q1499">
            <v>1</v>
          </cell>
          <cell r="R1499">
            <v>1</v>
          </cell>
          <cell r="V1499">
            <v>1</v>
          </cell>
          <cell r="W1499">
            <v>5</v>
          </cell>
          <cell r="Y1499">
            <v>1</v>
          </cell>
          <cell r="Z1499">
            <v>156</v>
          </cell>
          <cell r="AA1499">
            <v>1</v>
          </cell>
        </row>
        <row r="1500">
          <cell r="I1500">
            <v>1954</v>
          </cell>
          <cell r="J1500">
            <v>42964.106192500003</v>
          </cell>
          <cell r="P1500">
            <v>4</v>
          </cell>
          <cell r="Q1500">
            <v>1</v>
          </cell>
          <cell r="R1500">
            <v>1</v>
          </cell>
          <cell r="V1500">
            <v>1</v>
          </cell>
          <cell r="W1500">
            <v>1</v>
          </cell>
          <cell r="Y1500">
            <v>1</v>
          </cell>
          <cell r="Z1500">
            <v>156</v>
          </cell>
          <cell r="AA1500">
            <v>1</v>
          </cell>
        </row>
        <row r="1501">
          <cell r="I1501">
            <v>1958</v>
          </cell>
          <cell r="J1501">
            <v>22977.3113214</v>
          </cell>
          <cell r="P1501">
            <v>7</v>
          </cell>
          <cell r="Q1501">
            <v>1</v>
          </cell>
          <cell r="R1501">
            <v>1</v>
          </cell>
          <cell r="V1501">
            <v>1</v>
          </cell>
          <cell r="W1501">
            <v>5</v>
          </cell>
          <cell r="Y1501">
            <v>5</v>
          </cell>
          <cell r="Z1501">
            <v>364</v>
          </cell>
          <cell r="AA1501">
            <v>1</v>
          </cell>
        </row>
        <row r="1502">
          <cell r="I1502">
            <v>1959</v>
          </cell>
          <cell r="J1502">
            <v>30598.5415178</v>
          </cell>
          <cell r="P1502">
            <v>7</v>
          </cell>
          <cell r="Q1502">
            <v>1</v>
          </cell>
          <cell r="R1502">
            <v>1</v>
          </cell>
          <cell r="V1502">
            <v>1</v>
          </cell>
          <cell r="W1502">
            <v>5</v>
          </cell>
          <cell r="Y1502">
            <v>1</v>
          </cell>
          <cell r="Z1502">
            <v>364</v>
          </cell>
          <cell r="AA1502">
            <v>1</v>
          </cell>
        </row>
        <row r="1503">
          <cell r="I1503">
            <v>1960</v>
          </cell>
          <cell r="J1503">
            <v>22431.161306900001</v>
          </cell>
          <cell r="P1503">
            <v>11</v>
          </cell>
          <cell r="Q1503">
            <v>1</v>
          </cell>
          <cell r="R1503">
            <v>1</v>
          </cell>
          <cell r="V1503">
            <v>1</v>
          </cell>
          <cell r="W1503">
            <v>5</v>
          </cell>
          <cell r="Y1503">
            <v>5</v>
          </cell>
          <cell r="Z1503">
            <v>650</v>
          </cell>
          <cell r="AA1503">
            <v>1</v>
          </cell>
        </row>
        <row r="1504">
          <cell r="I1504">
            <v>1961</v>
          </cell>
          <cell r="J1504">
            <v>19827.8389307</v>
          </cell>
          <cell r="P1504">
            <v>5</v>
          </cell>
          <cell r="Q1504">
            <v>1</v>
          </cell>
          <cell r="R1504">
            <v>1</v>
          </cell>
          <cell r="V1504">
            <v>1</v>
          </cell>
          <cell r="W1504">
            <v>1</v>
          </cell>
          <cell r="Y1504">
            <v>1</v>
          </cell>
          <cell r="Z1504">
            <v>156</v>
          </cell>
          <cell r="AA1504">
            <v>1</v>
          </cell>
        </row>
        <row r="1505">
          <cell r="I1505">
            <v>1962</v>
          </cell>
          <cell r="J1505">
            <v>38604.671860000002</v>
          </cell>
          <cell r="P1505">
            <v>4</v>
          </cell>
          <cell r="Q1505">
            <v>1</v>
          </cell>
          <cell r="R1505">
            <v>1</v>
          </cell>
          <cell r="V1505">
            <v>1</v>
          </cell>
          <cell r="W1505">
            <v>5</v>
          </cell>
          <cell r="Y1505">
            <v>5</v>
          </cell>
          <cell r="Z1505">
            <v>31.2</v>
          </cell>
          <cell r="AA1505">
            <v>1</v>
          </cell>
        </row>
        <row r="1506">
          <cell r="I1506">
            <v>1963</v>
          </cell>
          <cell r="J1506">
            <v>12268.983995000001</v>
          </cell>
          <cell r="P1506">
            <v>2</v>
          </cell>
          <cell r="Q1506">
            <v>1</v>
          </cell>
          <cell r="R1506">
            <v>1</v>
          </cell>
          <cell r="V1506">
            <v>1</v>
          </cell>
          <cell r="W1506">
            <v>5</v>
          </cell>
          <cell r="Y1506">
            <v>3</v>
          </cell>
          <cell r="Z1506">
            <v>156</v>
          </cell>
          <cell r="AA1506">
            <v>1</v>
          </cell>
        </row>
        <row r="1507">
          <cell r="I1507">
            <v>1965</v>
          </cell>
          <cell r="J1507">
            <v>5675.9686502000004</v>
          </cell>
          <cell r="P1507">
            <v>4</v>
          </cell>
          <cell r="Q1507">
            <v>1</v>
          </cell>
          <cell r="R1507">
            <v>1</v>
          </cell>
          <cell r="V1507">
            <v>1</v>
          </cell>
          <cell r="W1507">
            <v>5</v>
          </cell>
          <cell r="Y1507">
            <v>1</v>
          </cell>
          <cell r="Z1507">
            <v>1014</v>
          </cell>
          <cell r="AA1507">
            <v>0.75</v>
          </cell>
        </row>
        <row r="1508">
          <cell r="I1508">
            <v>1966</v>
          </cell>
          <cell r="J1508">
            <v>37854.523270799997</v>
          </cell>
          <cell r="P1508">
            <v>3</v>
          </cell>
          <cell r="Q1508">
            <v>1</v>
          </cell>
          <cell r="R1508">
            <v>1</v>
          </cell>
          <cell r="V1508">
            <v>1</v>
          </cell>
          <cell r="W1508">
            <v>1</v>
          </cell>
          <cell r="Y1508">
            <v>1</v>
          </cell>
          <cell r="Z1508">
            <v>364</v>
          </cell>
          <cell r="AA1508">
            <v>1</v>
          </cell>
        </row>
        <row r="1509">
          <cell r="I1509">
            <v>1968</v>
          </cell>
          <cell r="J1509">
            <v>38474.799950599998</v>
          </cell>
          <cell r="P1509">
            <v>3</v>
          </cell>
          <cell r="Q1509">
            <v>1</v>
          </cell>
          <cell r="R1509">
            <v>1</v>
          </cell>
          <cell r="V1509">
            <v>1</v>
          </cell>
          <cell r="W1509">
            <v>5</v>
          </cell>
          <cell r="Y1509">
            <v>5</v>
          </cell>
          <cell r="Z1509">
            <v>1014</v>
          </cell>
          <cell r="AA1509">
            <v>1</v>
          </cell>
        </row>
        <row r="1510">
          <cell r="I1510">
            <v>1969</v>
          </cell>
          <cell r="J1510">
            <v>26873.502478400002</v>
          </cell>
          <cell r="P1510">
            <v>4</v>
          </cell>
          <cell r="Q1510">
            <v>1</v>
          </cell>
          <cell r="R1510">
            <v>1</v>
          </cell>
          <cell r="V1510">
            <v>1</v>
          </cell>
          <cell r="W1510">
            <v>1</v>
          </cell>
          <cell r="Y1510">
            <v>1</v>
          </cell>
          <cell r="Z1510">
            <v>364</v>
          </cell>
          <cell r="AA1510">
            <v>1</v>
          </cell>
        </row>
        <row r="1511">
          <cell r="I1511">
            <v>1970</v>
          </cell>
          <cell r="J1511">
            <v>25405.503558199998</v>
          </cell>
          <cell r="P1511">
            <v>8</v>
          </cell>
          <cell r="Q1511">
            <v>1</v>
          </cell>
          <cell r="R1511">
            <v>1</v>
          </cell>
          <cell r="V1511">
            <v>1</v>
          </cell>
          <cell r="W1511">
            <v>1</v>
          </cell>
          <cell r="Y1511">
            <v>5</v>
          </cell>
          <cell r="Z1511">
            <v>156</v>
          </cell>
          <cell r="AA1511">
            <v>0.75</v>
          </cell>
        </row>
        <row r="1512">
          <cell r="I1512">
            <v>1972</v>
          </cell>
          <cell r="J1512">
            <v>60169.219850300004</v>
          </cell>
          <cell r="P1512">
            <v>10</v>
          </cell>
          <cell r="Q1512">
            <v>1</v>
          </cell>
          <cell r="R1512">
            <v>1</v>
          </cell>
          <cell r="V1512">
            <v>1</v>
          </cell>
          <cell r="W1512">
            <v>5</v>
          </cell>
          <cell r="Y1512">
            <v>5</v>
          </cell>
          <cell r="Z1512">
            <v>156</v>
          </cell>
          <cell r="AA1512">
            <v>1</v>
          </cell>
        </row>
        <row r="1513">
          <cell r="I1513">
            <v>1973</v>
          </cell>
          <cell r="J1513">
            <v>45109.689460599999</v>
          </cell>
          <cell r="P1513">
            <v>5</v>
          </cell>
          <cell r="Q1513">
            <v>1</v>
          </cell>
          <cell r="R1513">
            <v>1</v>
          </cell>
          <cell r="V1513">
            <v>1</v>
          </cell>
          <cell r="W1513">
            <v>5</v>
          </cell>
          <cell r="Y1513">
            <v>1</v>
          </cell>
          <cell r="Z1513">
            <v>364</v>
          </cell>
          <cell r="AA1513">
            <v>1</v>
          </cell>
        </row>
        <row r="1514">
          <cell r="I1514">
            <v>1974</v>
          </cell>
          <cell r="J1514">
            <v>13438.948675899999</v>
          </cell>
          <cell r="P1514">
            <v>4</v>
          </cell>
          <cell r="Q1514">
            <v>1</v>
          </cell>
          <cell r="R1514">
            <v>1</v>
          </cell>
          <cell r="V1514">
            <v>1</v>
          </cell>
          <cell r="W1514">
            <v>5</v>
          </cell>
          <cell r="Y1514">
            <v>5</v>
          </cell>
          <cell r="Z1514">
            <v>156</v>
          </cell>
          <cell r="AA1514">
            <v>1</v>
          </cell>
        </row>
        <row r="1515">
          <cell r="I1515">
            <v>1975</v>
          </cell>
          <cell r="J1515">
            <v>27969.121337699999</v>
          </cell>
          <cell r="P1515">
            <v>5</v>
          </cell>
          <cell r="Q1515">
            <v>1</v>
          </cell>
          <cell r="R1515">
            <v>1</v>
          </cell>
          <cell r="V1515">
            <v>1</v>
          </cell>
          <cell r="W1515">
            <v>5</v>
          </cell>
          <cell r="Y1515">
            <v>1</v>
          </cell>
          <cell r="Z1515">
            <v>650</v>
          </cell>
          <cell r="AA1515">
            <v>1</v>
          </cell>
        </row>
        <row r="1516">
          <cell r="I1516">
            <v>1977</v>
          </cell>
          <cell r="J1516">
            <v>34488.419879300003</v>
          </cell>
          <cell r="P1516">
            <v>7</v>
          </cell>
          <cell r="Q1516">
            <v>1</v>
          </cell>
          <cell r="R1516">
            <v>1</v>
          </cell>
          <cell r="V1516">
            <v>1</v>
          </cell>
          <cell r="W1516">
            <v>5</v>
          </cell>
          <cell r="Y1516">
            <v>1</v>
          </cell>
          <cell r="Z1516">
            <v>364</v>
          </cell>
          <cell r="AA1516">
            <v>1</v>
          </cell>
        </row>
        <row r="1517">
          <cell r="I1517">
            <v>1978</v>
          </cell>
          <cell r="J1517">
            <v>26873.502478400002</v>
          </cell>
          <cell r="P1517">
            <v>3</v>
          </cell>
          <cell r="Q1517">
            <v>1</v>
          </cell>
          <cell r="R1517">
            <v>1</v>
          </cell>
          <cell r="V1517">
            <v>0</v>
          </cell>
          <cell r="W1517">
            <v>99</v>
          </cell>
          <cell r="Y1517">
            <v>1</v>
          </cell>
          <cell r="Z1517">
            <v>156</v>
          </cell>
          <cell r="AA1517">
            <v>0</v>
          </cell>
        </row>
        <row r="1518">
          <cell r="I1518">
            <v>1979</v>
          </cell>
          <cell r="J1518">
            <v>20537.7278816</v>
          </cell>
          <cell r="P1518">
            <v>9</v>
          </cell>
          <cell r="Q1518">
            <v>1</v>
          </cell>
          <cell r="R1518">
            <v>1</v>
          </cell>
          <cell r="V1518">
            <v>1</v>
          </cell>
          <cell r="W1518">
            <v>5</v>
          </cell>
          <cell r="Y1518">
            <v>1</v>
          </cell>
          <cell r="Z1518">
            <v>156</v>
          </cell>
          <cell r="AA1518">
            <v>1</v>
          </cell>
        </row>
        <row r="1519">
          <cell r="I1519">
            <v>1982</v>
          </cell>
          <cell r="J1519">
            <v>42408.439051499998</v>
          </cell>
          <cell r="P1519">
            <v>2</v>
          </cell>
          <cell r="Q1519">
            <v>1</v>
          </cell>
          <cell r="R1519">
            <v>1</v>
          </cell>
          <cell r="V1519">
            <v>0</v>
          </cell>
          <cell r="W1519">
            <v>99</v>
          </cell>
          <cell r="Y1519">
            <v>3</v>
          </cell>
          <cell r="Z1519">
            <v>156</v>
          </cell>
          <cell r="AA1519">
            <v>0</v>
          </cell>
        </row>
        <row r="1520">
          <cell r="I1520">
            <v>1985</v>
          </cell>
          <cell r="J1520">
            <v>29722.429653700001</v>
          </cell>
          <cell r="P1520">
            <v>10</v>
          </cell>
          <cell r="Q1520">
            <v>1</v>
          </cell>
          <cell r="R1520">
            <v>1</v>
          </cell>
          <cell r="V1520">
            <v>1</v>
          </cell>
          <cell r="W1520">
            <v>1</v>
          </cell>
          <cell r="Y1520">
            <v>1</v>
          </cell>
          <cell r="Z1520">
            <v>156</v>
          </cell>
          <cell r="AA1520">
            <v>1</v>
          </cell>
        </row>
        <row r="1521">
          <cell r="I1521">
            <v>1986</v>
          </cell>
          <cell r="J1521">
            <v>20838.388210699999</v>
          </cell>
          <cell r="P1521">
            <v>7</v>
          </cell>
          <cell r="Q1521">
            <v>1</v>
          </cell>
          <cell r="R1521">
            <v>1</v>
          </cell>
          <cell r="V1521">
            <v>1</v>
          </cell>
          <cell r="W1521">
            <v>5</v>
          </cell>
          <cell r="Y1521">
            <v>1</v>
          </cell>
          <cell r="Z1521">
            <v>364</v>
          </cell>
          <cell r="AA1521">
            <v>1</v>
          </cell>
        </row>
        <row r="1522">
          <cell r="I1522">
            <v>1990</v>
          </cell>
          <cell r="J1522">
            <v>41206.037133500002</v>
          </cell>
          <cell r="P1522">
            <v>1</v>
          </cell>
          <cell r="Q1522">
            <v>1</v>
          </cell>
          <cell r="R1522">
            <v>1</v>
          </cell>
          <cell r="V1522">
            <v>1</v>
          </cell>
          <cell r="W1522">
            <v>1</v>
          </cell>
          <cell r="Y1522">
            <v>1</v>
          </cell>
          <cell r="Z1522">
            <v>156</v>
          </cell>
          <cell r="AA1522">
            <v>1</v>
          </cell>
        </row>
        <row r="1523">
          <cell r="I1523">
            <v>1991</v>
          </cell>
          <cell r="J1523">
            <v>34114.865917499999</v>
          </cell>
          <cell r="P1523">
            <v>6</v>
          </cell>
          <cell r="Q1523">
            <v>1</v>
          </cell>
          <cell r="R1523">
            <v>1</v>
          </cell>
          <cell r="V1523">
            <v>1</v>
          </cell>
          <cell r="W1523">
            <v>5</v>
          </cell>
          <cell r="Y1523">
            <v>5</v>
          </cell>
          <cell r="Z1523">
            <v>156</v>
          </cell>
          <cell r="AA1523">
            <v>1</v>
          </cell>
        </row>
        <row r="1524">
          <cell r="I1524">
            <v>1992</v>
          </cell>
          <cell r="J1524">
            <v>33599.595033600002</v>
          </cell>
          <cell r="P1524">
            <v>5</v>
          </cell>
          <cell r="Q1524">
            <v>1</v>
          </cell>
          <cell r="R1524">
            <v>1</v>
          </cell>
          <cell r="V1524">
            <v>1</v>
          </cell>
          <cell r="W1524">
            <v>5</v>
          </cell>
          <cell r="Y1524">
            <v>1</v>
          </cell>
          <cell r="Z1524">
            <v>156</v>
          </cell>
          <cell r="AA1524">
            <v>1</v>
          </cell>
        </row>
        <row r="1525">
          <cell r="I1525">
            <v>1993</v>
          </cell>
          <cell r="J1525">
            <v>30280.660022100001</v>
          </cell>
          <cell r="P1525">
            <v>5</v>
          </cell>
          <cell r="Q1525">
            <v>1</v>
          </cell>
          <cell r="R1525">
            <v>1</v>
          </cell>
          <cell r="V1525">
            <v>1</v>
          </cell>
          <cell r="W1525">
            <v>5</v>
          </cell>
          <cell r="Y1525">
            <v>1</v>
          </cell>
          <cell r="Z1525">
            <v>364</v>
          </cell>
          <cell r="AA1525">
            <v>1</v>
          </cell>
        </row>
        <row r="1526">
          <cell r="I1526">
            <v>1995</v>
          </cell>
          <cell r="J1526">
            <v>21251.141000399999</v>
          </cell>
          <cell r="P1526">
            <v>8</v>
          </cell>
          <cell r="Q1526">
            <v>1</v>
          </cell>
          <cell r="R1526">
            <v>1</v>
          </cell>
          <cell r="V1526">
            <v>1</v>
          </cell>
          <cell r="W1526">
            <v>5</v>
          </cell>
          <cell r="Y1526">
            <v>5</v>
          </cell>
          <cell r="Z1526">
            <v>1014</v>
          </cell>
          <cell r="AA1526">
            <v>1</v>
          </cell>
        </row>
        <row r="1527">
          <cell r="I1527">
            <v>1997</v>
          </cell>
          <cell r="J1527">
            <v>21414.5353106</v>
          </cell>
          <cell r="P1527">
            <v>6</v>
          </cell>
          <cell r="Q1527">
            <v>1</v>
          </cell>
          <cell r="R1527">
            <v>1</v>
          </cell>
          <cell r="V1527">
            <v>1</v>
          </cell>
          <cell r="W1527">
            <v>5</v>
          </cell>
          <cell r="Y1527">
            <v>8</v>
          </cell>
          <cell r="Z1527">
            <v>156</v>
          </cell>
          <cell r="AA1527">
            <v>0.25</v>
          </cell>
        </row>
        <row r="1528">
          <cell r="I1528">
            <v>1998</v>
          </cell>
          <cell r="J1528">
            <v>51470.6804453</v>
          </cell>
          <cell r="P1528">
            <v>5</v>
          </cell>
          <cell r="Q1528">
            <v>1</v>
          </cell>
          <cell r="R1528">
            <v>1</v>
          </cell>
          <cell r="V1528">
            <v>1</v>
          </cell>
          <cell r="W1528">
            <v>5</v>
          </cell>
          <cell r="Y1528">
            <v>5</v>
          </cell>
          <cell r="Z1528">
            <v>31.2</v>
          </cell>
          <cell r="AA1528">
            <v>1</v>
          </cell>
        </row>
        <row r="1529">
          <cell r="I1529">
            <v>1999</v>
          </cell>
          <cell r="J1529">
            <v>3830.4280907000002</v>
          </cell>
          <cell r="P1529">
            <v>1</v>
          </cell>
          <cell r="Q1529">
            <v>1</v>
          </cell>
          <cell r="R1529">
            <v>1</v>
          </cell>
          <cell r="V1529">
            <v>1</v>
          </cell>
          <cell r="W1529">
            <v>5</v>
          </cell>
          <cell r="Y1529">
            <v>5</v>
          </cell>
          <cell r="Z1529">
            <v>156</v>
          </cell>
          <cell r="AA1529">
            <v>1</v>
          </cell>
        </row>
        <row r="1530">
          <cell r="I1530">
            <v>2000</v>
          </cell>
          <cell r="J1530">
            <v>32850.691490099998</v>
          </cell>
          <cell r="P1530">
            <v>5</v>
          </cell>
          <cell r="Q1530">
            <v>1</v>
          </cell>
          <cell r="R1530">
            <v>1</v>
          </cell>
          <cell r="V1530">
            <v>1</v>
          </cell>
          <cell r="W1530">
            <v>5</v>
          </cell>
          <cell r="Y1530">
            <v>5</v>
          </cell>
          <cell r="Z1530">
            <v>156</v>
          </cell>
          <cell r="AA1530">
            <v>1</v>
          </cell>
        </row>
        <row r="1531">
          <cell r="I1531">
            <v>2001</v>
          </cell>
          <cell r="J1531">
            <v>22447.805410100002</v>
          </cell>
          <cell r="P1531">
            <v>10</v>
          </cell>
          <cell r="Q1531">
            <v>1</v>
          </cell>
          <cell r="R1531">
            <v>1</v>
          </cell>
          <cell r="V1531">
            <v>1</v>
          </cell>
          <cell r="W1531">
            <v>5</v>
          </cell>
          <cell r="Y1531">
            <v>1</v>
          </cell>
          <cell r="Z1531">
            <v>156</v>
          </cell>
          <cell r="AA1531">
            <v>1</v>
          </cell>
        </row>
        <row r="1532">
          <cell r="I1532">
            <v>2002</v>
          </cell>
          <cell r="J1532">
            <v>4807.3431461</v>
          </cell>
          <cell r="P1532">
            <v>5</v>
          </cell>
          <cell r="Q1532">
            <v>1</v>
          </cell>
          <cell r="R1532">
            <v>1</v>
          </cell>
          <cell r="V1532">
            <v>1</v>
          </cell>
          <cell r="W1532">
            <v>5</v>
          </cell>
          <cell r="Y1532">
            <v>5</v>
          </cell>
          <cell r="Z1532">
            <v>364</v>
          </cell>
          <cell r="AA1532">
            <v>0.75</v>
          </cell>
        </row>
        <row r="1533">
          <cell r="I1533">
            <v>2003</v>
          </cell>
          <cell r="J1533">
            <v>26418.2146015</v>
          </cell>
          <cell r="P1533">
            <v>8</v>
          </cell>
          <cell r="Q1533">
            <v>1</v>
          </cell>
          <cell r="R1533">
            <v>1</v>
          </cell>
          <cell r="V1533">
            <v>1</v>
          </cell>
          <cell r="W1533">
            <v>5</v>
          </cell>
          <cell r="Y1533">
            <v>5</v>
          </cell>
          <cell r="Z1533">
            <v>364</v>
          </cell>
          <cell r="AA1533">
            <v>0.75</v>
          </cell>
        </row>
        <row r="1534">
          <cell r="I1534">
            <v>2004</v>
          </cell>
          <cell r="J1534">
            <v>34488.419879300003</v>
          </cell>
          <cell r="P1534">
            <v>10</v>
          </cell>
          <cell r="Q1534">
            <v>1</v>
          </cell>
          <cell r="R1534">
            <v>1</v>
          </cell>
          <cell r="V1534">
            <v>1</v>
          </cell>
          <cell r="W1534">
            <v>5</v>
          </cell>
          <cell r="Y1534">
            <v>1</v>
          </cell>
          <cell r="Z1534">
            <v>650</v>
          </cell>
          <cell r="AA1534">
            <v>1</v>
          </cell>
        </row>
        <row r="1535">
          <cell r="I1535">
            <v>2005</v>
          </cell>
          <cell r="J1535">
            <v>17036.811211799999</v>
          </cell>
          <cell r="P1535">
            <v>3</v>
          </cell>
          <cell r="Q1535">
            <v>1</v>
          </cell>
          <cell r="R1535">
            <v>1</v>
          </cell>
          <cell r="V1535">
            <v>1</v>
          </cell>
          <cell r="W1535">
            <v>5</v>
          </cell>
          <cell r="Y1535">
            <v>5</v>
          </cell>
          <cell r="Z1535">
            <v>1014</v>
          </cell>
          <cell r="AA1535">
            <v>1</v>
          </cell>
        </row>
        <row r="1536">
          <cell r="I1536">
            <v>2006</v>
          </cell>
          <cell r="J1536">
            <v>31904.909984999998</v>
          </cell>
          <cell r="P1536">
            <v>3</v>
          </cell>
          <cell r="Q1536">
            <v>1</v>
          </cell>
          <cell r="R1536">
            <v>1</v>
          </cell>
          <cell r="V1536">
            <v>1</v>
          </cell>
          <cell r="W1536">
            <v>1</v>
          </cell>
          <cell r="Y1536">
            <v>1</v>
          </cell>
          <cell r="Z1536">
            <v>156</v>
          </cell>
          <cell r="AA1536">
            <v>1</v>
          </cell>
        </row>
        <row r="1537">
          <cell r="I1537">
            <v>2009</v>
          </cell>
          <cell r="J1537">
            <v>11921.692056100001</v>
          </cell>
          <cell r="P1537">
            <v>12</v>
          </cell>
          <cell r="Q1537">
            <v>1</v>
          </cell>
          <cell r="R1537">
            <v>1</v>
          </cell>
          <cell r="V1537">
            <v>1</v>
          </cell>
          <cell r="W1537">
            <v>5</v>
          </cell>
          <cell r="Y1537">
            <v>3</v>
          </cell>
          <cell r="Z1537">
            <v>364</v>
          </cell>
          <cell r="AA1537">
            <v>0.75</v>
          </cell>
        </row>
        <row r="1538">
          <cell r="I1538">
            <v>2010</v>
          </cell>
          <cell r="J1538">
            <v>13438.948675899999</v>
          </cell>
          <cell r="P1538">
            <v>9</v>
          </cell>
          <cell r="Q1538">
            <v>1</v>
          </cell>
          <cell r="R1538">
            <v>1</v>
          </cell>
          <cell r="V1538">
            <v>1</v>
          </cell>
          <cell r="W1538">
            <v>5</v>
          </cell>
          <cell r="Y1538">
            <v>5</v>
          </cell>
          <cell r="Z1538">
            <v>364</v>
          </cell>
          <cell r="AA1538">
            <v>0.75</v>
          </cell>
        </row>
        <row r="1539">
          <cell r="I1539">
            <v>2014</v>
          </cell>
          <cell r="J1539">
            <v>31068.593362299998</v>
          </cell>
          <cell r="P1539">
            <v>6</v>
          </cell>
          <cell r="Q1539">
            <v>1</v>
          </cell>
          <cell r="R1539">
            <v>1</v>
          </cell>
          <cell r="V1539">
            <v>1</v>
          </cell>
          <cell r="W1539">
            <v>5</v>
          </cell>
          <cell r="Y1539">
            <v>5</v>
          </cell>
          <cell r="Z1539">
            <v>156</v>
          </cell>
          <cell r="AA1539">
            <v>1</v>
          </cell>
        </row>
        <row r="1540">
          <cell r="I1540">
            <v>2016</v>
          </cell>
          <cell r="J1540">
            <v>31001.205331900001</v>
          </cell>
          <cell r="P1540">
            <v>9</v>
          </cell>
          <cell r="Q1540">
            <v>1</v>
          </cell>
          <cell r="R1540">
            <v>1</v>
          </cell>
          <cell r="V1540">
            <v>1</v>
          </cell>
          <cell r="W1540">
            <v>5</v>
          </cell>
          <cell r="Y1540">
            <v>5</v>
          </cell>
          <cell r="Z1540">
            <v>364</v>
          </cell>
          <cell r="AA1540">
            <v>1</v>
          </cell>
        </row>
        <row r="1541">
          <cell r="I1541">
            <v>2017</v>
          </cell>
          <cell r="J1541">
            <v>36250.636535999998</v>
          </cell>
          <cell r="P1541">
            <v>6</v>
          </cell>
          <cell r="Q1541">
            <v>1</v>
          </cell>
          <cell r="R1541">
            <v>1</v>
          </cell>
          <cell r="V1541">
            <v>1</v>
          </cell>
          <cell r="W1541">
            <v>5</v>
          </cell>
          <cell r="Y1541">
            <v>5</v>
          </cell>
          <cell r="Z1541">
            <v>364</v>
          </cell>
          <cell r="AA1541">
            <v>1</v>
          </cell>
        </row>
        <row r="1542">
          <cell r="I1542">
            <v>2018</v>
          </cell>
          <cell r="J1542">
            <v>30199.035483600001</v>
          </cell>
          <cell r="P1542">
            <v>4</v>
          </cell>
          <cell r="Q1542">
            <v>1</v>
          </cell>
          <cell r="R1542">
            <v>1</v>
          </cell>
          <cell r="V1542">
            <v>1</v>
          </cell>
          <cell r="W1542">
            <v>1</v>
          </cell>
          <cell r="Y1542">
            <v>1</v>
          </cell>
          <cell r="Z1542">
            <v>156</v>
          </cell>
          <cell r="AA1542">
            <v>1</v>
          </cell>
        </row>
        <row r="1543">
          <cell r="I1543">
            <v>2019</v>
          </cell>
          <cell r="J1543">
            <v>25889.860937500001</v>
          </cell>
          <cell r="P1543">
            <v>4</v>
          </cell>
          <cell r="Q1543">
            <v>1</v>
          </cell>
          <cell r="R1543">
            <v>1</v>
          </cell>
          <cell r="V1543">
            <v>1</v>
          </cell>
          <cell r="W1543">
            <v>5</v>
          </cell>
          <cell r="Y1543">
            <v>1</v>
          </cell>
          <cell r="Z1543">
            <v>364</v>
          </cell>
          <cell r="AA1543">
            <v>1</v>
          </cell>
        </row>
        <row r="1544">
          <cell r="I1544">
            <v>2020</v>
          </cell>
          <cell r="J1544">
            <v>27075.057486199999</v>
          </cell>
          <cell r="P1544">
            <v>7</v>
          </cell>
          <cell r="Q1544">
            <v>1</v>
          </cell>
          <cell r="R1544">
            <v>1</v>
          </cell>
          <cell r="V1544">
            <v>1</v>
          </cell>
          <cell r="W1544">
            <v>5</v>
          </cell>
          <cell r="Y1544">
            <v>5</v>
          </cell>
          <cell r="Z1544">
            <v>364</v>
          </cell>
          <cell r="AA1544">
            <v>0.75</v>
          </cell>
        </row>
        <row r="1545">
          <cell r="I1545">
            <v>2021</v>
          </cell>
          <cell r="J1545">
            <v>26612.245982199998</v>
          </cell>
          <cell r="P1545">
            <v>1</v>
          </cell>
          <cell r="Q1545">
            <v>1</v>
          </cell>
          <cell r="R1545">
            <v>1</v>
          </cell>
          <cell r="V1545">
            <v>1</v>
          </cell>
          <cell r="W1545">
            <v>5</v>
          </cell>
          <cell r="Y1545">
            <v>5</v>
          </cell>
          <cell r="Z1545">
            <v>156</v>
          </cell>
          <cell r="AA1545">
            <v>1</v>
          </cell>
        </row>
        <row r="1546">
          <cell r="I1546">
            <v>2025</v>
          </cell>
          <cell r="J1546">
            <v>19637.125021100001</v>
          </cell>
          <cell r="P1546">
            <v>3</v>
          </cell>
          <cell r="Q1546">
            <v>1</v>
          </cell>
          <cell r="R1546">
            <v>1</v>
          </cell>
          <cell r="V1546">
            <v>1</v>
          </cell>
          <cell r="W1546">
            <v>1</v>
          </cell>
          <cell r="Y1546">
            <v>1</v>
          </cell>
          <cell r="Z1546">
            <v>364</v>
          </cell>
          <cell r="AA1546">
            <v>1</v>
          </cell>
        </row>
        <row r="1547">
          <cell r="I1547">
            <v>2026</v>
          </cell>
          <cell r="J1547">
            <v>20183.599337</v>
          </cell>
          <cell r="P1547">
            <v>5</v>
          </cell>
          <cell r="Q1547">
            <v>1</v>
          </cell>
          <cell r="R1547">
            <v>1</v>
          </cell>
          <cell r="V1547">
            <v>1</v>
          </cell>
          <cell r="W1547">
            <v>1</v>
          </cell>
          <cell r="Y1547">
            <v>1</v>
          </cell>
          <cell r="Z1547">
            <v>364</v>
          </cell>
          <cell r="AA1547">
            <v>0.75</v>
          </cell>
        </row>
        <row r="1548">
          <cell r="I1548">
            <v>2027</v>
          </cell>
          <cell r="J1548">
            <v>57893.932632900003</v>
          </cell>
          <cell r="P1548">
            <v>11</v>
          </cell>
          <cell r="Q1548">
            <v>1</v>
          </cell>
          <cell r="R1548">
            <v>1</v>
          </cell>
          <cell r="V1548">
            <v>1</v>
          </cell>
          <cell r="W1548">
            <v>5</v>
          </cell>
          <cell r="Y1548">
            <v>1</v>
          </cell>
          <cell r="Z1548">
            <v>364</v>
          </cell>
          <cell r="AA1548">
            <v>1</v>
          </cell>
        </row>
        <row r="1549">
          <cell r="I1549">
            <v>2028</v>
          </cell>
          <cell r="J1549">
            <v>4560.3905418000004</v>
          </cell>
          <cell r="P1549">
            <v>3</v>
          </cell>
          <cell r="Q1549">
            <v>1</v>
          </cell>
          <cell r="R1549">
            <v>1</v>
          </cell>
          <cell r="V1549">
            <v>1</v>
          </cell>
          <cell r="W1549">
            <v>5</v>
          </cell>
          <cell r="Y1549">
            <v>1</v>
          </cell>
          <cell r="Z1549">
            <v>156</v>
          </cell>
          <cell r="AA1549">
            <v>0.75</v>
          </cell>
        </row>
        <row r="1550">
          <cell r="I1550">
            <v>2029</v>
          </cell>
          <cell r="J1550">
            <v>14399.168643200001</v>
          </cell>
          <cell r="P1550">
            <v>3</v>
          </cell>
          <cell r="Q1550">
            <v>1</v>
          </cell>
          <cell r="R1550">
            <v>1</v>
          </cell>
          <cell r="V1550">
            <v>1</v>
          </cell>
          <cell r="W1550">
            <v>5</v>
          </cell>
          <cell r="Y1550">
            <v>3</v>
          </cell>
          <cell r="Z1550">
            <v>364</v>
          </cell>
          <cell r="AA1550">
            <v>1</v>
          </cell>
        </row>
        <row r="1551">
          <cell r="I1551">
            <v>2031</v>
          </cell>
          <cell r="J1551">
            <v>25950.8386398</v>
          </cell>
          <cell r="P1551">
            <v>1</v>
          </cell>
          <cell r="Q1551">
            <v>1</v>
          </cell>
          <cell r="R1551">
            <v>1</v>
          </cell>
          <cell r="V1551">
            <v>1</v>
          </cell>
          <cell r="W1551">
            <v>5</v>
          </cell>
          <cell r="Y1551">
            <v>5</v>
          </cell>
          <cell r="Z1551">
            <v>364</v>
          </cell>
          <cell r="AA1551">
            <v>1</v>
          </cell>
        </row>
        <row r="1552">
          <cell r="I1552">
            <v>2033</v>
          </cell>
          <cell r="J1552">
            <v>39548.736914100002</v>
          </cell>
          <cell r="P1552">
            <v>7</v>
          </cell>
          <cell r="Q1552">
            <v>1</v>
          </cell>
          <cell r="R1552">
            <v>1</v>
          </cell>
          <cell r="V1552">
            <v>1</v>
          </cell>
          <cell r="W1552">
            <v>5</v>
          </cell>
          <cell r="Y1552">
            <v>5</v>
          </cell>
          <cell r="Z1552">
            <v>364</v>
          </cell>
          <cell r="AA1552">
            <v>0.75</v>
          </cell>
        </row>
        <row r="1553">
          <cell r="I1553">
            <v>2034</v>
          </cell>
          <cell r="J1553">
            <v>41890.046242299999</v>
          </cell>
          <cell r="P1553">
            <v>3</v>
          </cell>
          <cell r="Q1553">
            <v>1</v>
          </cell>
          <cell r="R1553">
            <v>1</v>
          </cell>
          <cell r="V1553">
            <v>1</v>
          </cell>
          <cell r="W1553">
            <v>5</v>
          </cell>
          <cell r="Y1553">
            <v>5</v>
          </cell>
          <cell r="Z1553">
            <v>31.2</v>
          </cell>
          <cell r="AA1553">
            <v>0.75</v>
          </cell>
        </row>
        <row r="1554">
          <cell r="I1554">
            <v>2035</v>
          </cell>
          <cell r="J1554">
            <v>29638.015709700001</v>
          </cell>
          <cell r="P1554">
            <v>7</v>
          </cell>
          <cell r="Q1554">
            <v>1</v>
          </cell>
          <cell r="R1554">
            <v>1</v>
          </cell>
          <cell r="V1554">
            <v>1</v>
          </cell>
          <cell r="W1554">
            <v>5</v>
          </cell>
          <cell r="Y1554">
            <v>5</v>
          </cell>
          <cell r="Z1554">
            <v>364</v>
          </cell>
          <cell r="AA1554">
            <v>1</v>
          </cell>
        </row>
        <row r="1555">
          <cell r="I1555">
            <v>2037</v>
          </cell>
          <cell r="J1555">
            <v>35856.8057854</v>
          </cell>
          <cell r="P1555">
            <v>3</v>
          </cell>
          <cell r="Q1555">
            <v>1</v>
          </cell>
          <cell r="R1555">
            <v>1</v>
          </cell>
          <cell r="V1555">
            <v>1</v>
          </cell>
          <cell r="W1555">
            <v>5</v>
          </cell>
          <cell r="Y1555">
            <v>5</v>
          </cell>
          <cell r="Z1555">
            <v>650</v>
          </cell>
          <cell r="AA1555">
            <v>1</v>
          </cell>
        </row>
        <row r="1556">
          <cell r="I1556">
            <v>2038</v>
          </cell>
          <cell r="J1556">
            <v>13506.628578100001</v>
          </cell>
          <cell r="P1556">
            <v>3</v>
          </cell>
          <cell r="Q1556">
            <v>1</v>
          </cell>
          <cell r="R1556">
            <v>1</v>
          </cell>
          <cell r="V1556">
            <v>1</v>
          </cell>
          <cell r="W1556">
            <v>5</v>
          </cell>
          <cell r="Y1556">
            <v>1</v>
          </cell>
          <cell r="Z1556">
            <v>364</v>
          </cell>
          <cell r="AA1556">
            <v>1</v>
          </cell>
        </row>
        <row r="1557">
          <cell r="I1557">
            <v>2039</v>
          </cell>
          <cell r="J1557">
            <v>23099.423764499999</v>
          </cell>
          <cell r="P1557">
            <v>6</v>
          </cell>
          <cell r="Q1557">
            <v>1</v>
          </cell>
          <cell r="R1557">
            <v>1</v>
          </cell>
          <cell r="V1557">
            <v>1</v>
          </cell>
          <cell r="W1557">
            <v>5</v>
          </cell>
          <cell r="Y1557">
            <v>1</v>
          </cell>
          <cell r="Z1557">
            <v>31.2</v>
          </cell>
          <cell r="AA1557">
            <v>0.75</v>
          </cell>
        </row>
        <row r="1558">
          <cell r="I1558">
            <v>2040</v>
          </cell>
          <cell r="J1558">
            <v>19561.8420467</v>
          </cell>
          <cell r="P1558">
            <v>6</v>
          </cell>
          <cell r="Q1558">
            <v>1</v>
          </cell>
          <cell r="R1558">
            <v>1</v>
          </cell>
          <cell r="V1558">
            <v>1</v>
          </cell>
          <cell r="W1558">
            <v>5</v>
          </cell>
          <cell r="Y1558">
            <v>5</v>
          </cell>
          <cell r="Z1558">
            <v>650</v>
          </cell>
          <cell r="AA1558">
            <v>1</v>
          </cell>
        </row>
        <row r="1559">
          <cell r="I1559">
            <v>2041</v>
          </cell>
          <cell r="J1559">
            <v>34114.865917499999</v>
          </cell>
          <cell r="P1559">
            <v>1</v>
          </cell>
          <cell r="Q1559">
            <v>1</v>
          </cell>
          <cell r="R1559">
            <v>1</v>
          </cell>
          <cell r="V1559">
            <v>1</v>
          </cell>
          <cell r="W1559">
            <v>5</v>
          </cell>
          <cell r="Y1559">
            <v>5</v>
          </cell>
          <cell r="Z1559">
            <v>364</v>
          </cell>
          <cell r="AA1559">
            <v>1</v>
          </cell>
        </row>
        <row r="1560">
          <cell r="I1560">
            <v>2042</v>
          </cell>
          <cell r="J1560">
            <v>30825.343497000002</v>
          </cell>
          <cell r="P1560">
            <v>8</v>
          </cell>
          <cell r="Q1560">
            <v>1</v>
          </cell>
          <cell r="R1560">
            <v>1</v>
          </cell>
          <cell r="V1560">
            <v>1</v>
          </cell>
          <cell r="W1560">
            <v>1</v>
          </cell>
          <cell r="Y1560">
            <v>1</v>
          </cell>
          <cell r="Z1560">
            <v>156</v>
          </cell>
          <cell r="AA1560">
            <v>1</v>
          </cell>
        </row>
        <row r="1561">
          <cell r="I1561">
            <v>2043</v>
          </cell>
          <cell r="J1561">
            <v>56202.018541500001</v>
          </cell>
          <cell r="P1561">
            <v>8</v>
          </cell>
          <cell r="Q1561">
            <v>1</v>
          </cell>
          <cell r="R1561">
            <v>1</v>
          </cell>
          <cell r="V1561">
            <v>1</v>
          </cell>
          <cell r="W1561">
            <v>5</v>
          </cell>
          <cell r="Y1561">
            <v>5</v>
          </cell>
          <cell r="Z1561">
            <v>156</v>
          </cell>
          <cell r="AA1561">
            <v>1</v>
          </cell>
        </row>
        <row r="1562">
          <cell r="I1562">
            <v>2045</v>
          </cell>
          <cell r="J1562">
            <v>34586.192738999998</v>
          </cell>
          <cell r="P1562">
            <v>7</v>
          </cell>
          <cell r="Q1562">
            <v>1</v>
          </cell>
          <cell r="R1562">
            <v>1</v>
          </cell>
          <cell r="V1562">
            <v>1</v>
          </cell>
          <cell r="W1562">
            <v>5</v>
          </cell>
          <cell r="Y1562">
            <v>5</v>
          </cell>
          <cell r="Z1562">
            <v>31.2</v>
          </cell>
          <cell r="AA1562">
            <v>1</v>
          </cell>
        </row>
        <row r="1563">
          <cell r="I1563">
            <v>2046</v>
          </cell>
          <cell r="J1563">
            <v>18258.8362065</v>
          </cell>
          <cell r="P1563">
            <v>3</v>
          </cell>
          <cell r="Q1563">
            <v>1</v>
          </cell>
          <cell r="R1563">
            <v>1</v>
          </cell>
          <cell r="V1563">
            <v>1</v>
          </cell>
          <cell r="W1563">
            <v>5</v>
          </cell>
          <cell r="Y1563">
            <v>1</v>
          </cell>
          <cell r="Z1563">
            <v>156</v>
          </cell>
          <cell r="AA1563">
            <v>1</v>
          </cell>
        </row>
        <row r="1564">
          <cell r="I1564">
            <v>2047</v>
          </cell>
          <cell r="J1564">
            <v>24610.648156800002</v>
          </cell>
          <cell r="P1564">
            <v>4</v>
          </cell>
          <cell r="Q1564">
            <v>1</v>
          </cell>
          <cell r="R1564">
            <v>1</v>
          </cell>
          <cell r="V1564">
            <v>1</v>
          </cell>
          <cell r="W1564">
            <v>1</v>
          </cell>
          <cell r="Y1564">
            <v>1</v>
          </cell>
          <cell r="Z1564">
            <v>156</v>
          </cell>
          <cell r="AA1564">
            <v>1</v>
          </cell>
        </row>
        <row r="1565">
          <cell r="I1565">
            <v>2048</v>
          </cell>
          <cell r="J1565">
            <v>15736.307848099999</v>
          </cell>
          <cell r="P1565">
            <v>10</v>
          </cell>
          <cell r="Q1565">
            <v>1</v>
          </cell>
          <cell r="R1565">
            <v>1</v>
          </cell>
          <cell r="V1565">
            <v>1</v>
          </cell>
          <cell r="W1565">
            <v>5</v>
          </cell>
          <cell r="Y1565">
            <v>1</v>
          </cell>
          <cell r="Z1565">
            <v>364</v>
          </cell>
          <cell r="AA1565">
            <v>1</v>
          </cell>
        </row>
        <row r="1566">
          <cell r="I1566">
            <v>2049</v>
          </cell>
          <cell r="J1566">
            <v>24610.648156800002</v>
          </cell>
          <cell r="P1566">
            <v>4</v>
          </cell>
          <cell r="Q1566">
            <v>1</v>
          </cell>
          <cell r="R1566">
            <v>1</v>
          </cell>
          <cell r="V1566">
            <v>1</v>
          </cell>
          <cell r="W1566">
            <v>5</v>
          </cell>
          <cell r="Y1566">
            <v>1</v>
          </cell>
          <cell r="Z1566">
            <v>156</v>
          </cell>
          <cell r="AA1566">
            <v>1</v>
          </cell>
        </row>
        <row r="1567">
          <cell r="I1567">
            <v>2050</v>
          </cell>
          <cell r="J1567">
            <v>27177.677849799999</v>
          </cell>
          <cell r="P1567">
            <v>5</v>
          </cell>
          <cell r="Q1567">
            <v>1</v>
          </cell>
          <cell r="R1567">
            <v>1</v>
          </cell>
          <cell r="V1567">
            <v>1</v>
          </cell>
          <cell r="W1567">
            <v>5</v>
          </cell>
          <cell r="Y1567">
            <v>1</v>
          </cell>
          <cell r="Z1567">
            <v>364</v>
          </cell>
          <cell r="AA1567">
            <v>1</v>
          </cell>
        </row>
        <row r="1568">
          <cell r="I1568">
            <v>2051</v>
          </cell>
          <cell r="J1568">
            <v>22977.3113214</v>
          </cell>
          <cell r="P1568">
            <v>5</v>
          </cell>
          <cell r="Q1568">
            <v>1</v>
          </cell>
          <cell r="R1568">
            <v>1</v>
          </cell>
          <cell r="V1568">
            <v>1</v>
          </cell>
          <cell r="W1568">
            <v>5</v>
          </cell>
          <cell r="Y1568">
            <v>1</v>
          </cell>
          <cell r="Z1568">
            <v>364</v>
          </cell>
          <cell r="AA1568">
            <v>1</v>
          </cell>
        </row>
        <row r="1569">
          <cell r="I1569">
            <v>2052</v>
          </cell>
          <cell r="J1569">
            <v>31498.272012500001</v>
          </cell>
          <cell r="P1569">
            <v>11</v>
          </cell>
          <cell r="Q1569">
            <v>1</v>
          </cell>
          <cell r="R1569">
            <v>1</v>
          </cell>
          <cell r="V1569">
            <v>1</v>
          </cell>
          <cell r="W1569">
            <v>5</v>
          </cell>
          <cell r="Y1569">
            <v>1</v>
          </cell>
          <cell r="Z1569">
            <v>364</v>
          </cell>
          <cell r="AA1569">
            <v>0.75</v>
          </cell>
        </row>
        <row r="1570">
          <cell r="I1570">
            <v>2053</v>
          </cell>
          <cell r="J1570">
            <v>4142.5110821999997</v>
          </cell>
          <cell r="P1570">
            <v>3</v>
          </cell>
          <cell r="Q1570">
            <v>1</v>
          </cell>
          <cell r="R1570">
            <v>1</v>
          </cell>
          <cell r="V1570">
            <v>0</v>
          </cell>
          <cell r="W1570">
            <v>99</v>
          </cell>
          <cell r="Y1570">
            <v>3</v>
          </cell>
          <cell r="Z1570">
            <v>650</v>
          </cell>
          <cell r="AA1570">
            <v>0</v>
          </cell>
        </row>
        <row r="1571">
          <cell r="I1571">
            <v>2054</v>
          </cell>
          <cell r="J1571">
            <v>20700.757434700001</v>
          </cell>
          <cell r="P1571">
            <v>3</v>
          </cell>
          <cell r="Q1571">
            <v>1</v>
          </cell>
          <cell r="R1571">
            <v>1</v>
          </cell>
          <cell r="V1571">
            <v>1</v>
          </cell>
          <cell r="W1571">
            <v>5</v>
          </cell>
          <cell r="Y1571">
            <v>5</v>
          </cell>
          <cell r="Z1571">
            <v>156</v>
          </cell>
          <cell r="AA1571">
            <v>1</v>
          </cell>
        </row>
        <row r="1572">
          <cell r="I1572">
            <v>2056</v>
          </cell>
          <cell r="J1572">
            <v>42274.708048</v>
          </cell>
          <cell r="P1572">
            <v>1</v>
          </cell>
          <cell r="Q1572">
            <v>1</v>
          </cell>
          <cell r="R1572">
            <v>1</v>
          </cell>
          <cell r="V1572">
            <v>1</v>
          </cell>
          <cell r="W1572">
            <v>2</v>
          </cell>
          <cell r="Y1572">
            <v>2</v>
          </cell>
          <cell r="Z1572">
            <v>156</v>
          </cell>
          <cell r="AA1572">
            <v>0.75</v>
          </cell>
        </row>
        <row r="1573">
          <cell r="I1573">
            <v>2057</v>
          </cell>
          <cell r="J1573">
            <v>22132.6167766</v>
          </cell>
          <cell r="P1573">
            <v>9</v>
          </cell>
          <cell r="Q1573">
            <v>1</v>
          </cell>
          <cell r="R1573">
            <v>1</v>
          </cell>
          <cell r="V1573">
            <v>1</v>
          </cell>
          <cell r="W1573">
            <v>1</v>
          </cell>
          <cell r="Y1573">
            <v>1</v>
          </cell>
          <cell r="Z1573">
            <v>156</v>
          </cell>
          <cell r="AA1573">
            <v>1</v>
          </cell>
        </row>
        <row r="1574">
          <cell r="I1574">
            <v>2058</v>
          </cell>
          <cell r="J1574">
            <v>27784.543633000001</v>
          </cell>
          <cell r="P1574">
            <v>4</v>
          </cell>
          <cell r="Q1574">
            <v>1</v>
          </cell>
          <cell r="R1574">
            <v>1</v>
          </cell>
          <cell r="V1574">
            <v>1</v>
          </cell>
          <cell r="W1574">
            <v>5</v>
          </cell>
          <cell r="Y1574">
            <v>2</v>
          </cell>
          <cell r="Z1574">
            <v>364</v>
          </cell>
          <cell r="AA1574">
            <v>0.75</v>
          </cell>
        </row>
        <row r="1575">
          <cell r="I1575">
            <v>2061</v>
          </cell>
          <cell r="J1575">
            <v>30825.343497000002</v>
          </cell>
          <cell r="P1575">
            <v>13</v>
          </cell>
          <cell r="Q1575">
            <v>1</v>
          </cell>
          <cell r="R1575">
            <v>1</v>
          </cell>
          <cell r="V1575">
            <v>1</v>
          </cell>
          <cell r="W1575">
            <v>5</v>
          </cell>
          <cell r="Y1575">
            <v>1</v>
          </cell>
          <cell r="Z1575">
            <v>650</v>
          </cell>
          <cell r="AA1575">
            <v>1</v>
          </cell>
        </row>
        <row r="1576">
          <cell r="I1576">
            <v>2063</v>
          </cell>
          <cell r="J1576">
            <v>37178.379368599999</v>
          </cell>
          <cell r="P1576">
            <v>1</v>
          </cell>
          <cell r="Q1576">
            <v>1</v>
          </cell>
          <cell r="R1576">
            <v>1</v>
          </cell>
          <cell r="V1576">
            <v>1</v>
          </cell>
          <cell r="W1576">
            <v>1</v>
          </cell>
          <cell r="Y1576">
            <v>1</v>
          </cell>
          <cell r="Z1576">
            <v>156</v>
          </cell>
          <cell r="AA1576">
            <v>1</v>
          </cell>
        </row>
        <row r="1577">
          <cell r="I1577">
            <v>2064</v>
          </cell>
          <cell r="J1577">
            <v>14168.661176199999</v>
          </cell>
          <cell r="P1577">
            <v>3</v>
          </cell>
          <cell r="Q1577">
            <v>1</v>
          </cell>
          <cell r="R1577">
            <v>1</v>
          </cell>
          <cell r="V1577">
            <v>1</v>
          </cell>
          <cell r="W1577">
            <v>5</v>
          </cell>
          <cell r="Y1577">
            <v>3</v>
          </cell>
          <cell r="Z1577">
            <v>156</v>
          </cell>
          <cell r="AA1577">
            <v>1</v>
          </cell>
        </row>
        <row r="1578">
          <cell r="I1578">
            <v>2065</v>
          </cell>
          <cell r="J1578">
            <v>7951.9767347999996</v>
          </cell>
          <cell r="P1578">
            <v>5</v>
          </cell>
          <cell r="Q1578">
            <v>1</v>
          </cell>
          <cell r="R1578">
            <v>1</v>
          </cell>
          <cell r="V1578">
            <v>1</v>
          </cell>
          <cell r="W1578">
            <v>5</v>
          </cell>
          <cell r="Y1578">
            <v>1</v>
          </cell>
          <cell r="Z1578">
            <v>364</v>
          </cell>
          <cell r="AA1578">
            <v>1</v>
          </cell>
        </row>
        <row r="1579">
          <cell r="I1579">
            <v>2066</v>
          </cell>
          <cell r="J1579">
            <v>44272.529625800002</v>
          </cell>
          <cell r="P1579">
            <v>1</v>
          </cell>
          <cell r="Q1579">
            <v>1</v>
          </cell>
          <cell r="R1579">
            <v>1</v>
          </cell>
          <cell r="V1579">
            <v>1</v>
          </cell>
          <cell r="W1579">
            <v>5</v>
          </cell>
          <cell r="Y1579">
            <v>1</v>
          </cell>
          <cell r="Z1579">
            <v>156</v>
          </cell>
          <cell r="AA1579">
            <v>1</v>
          </cell>
        </row>
        <row r="1580">
          <cell r="I1580">
            <v>2067</v>
          </cell>
          <cell r="J1580">
            <v>22417.8878372</v>
          </cell>
          <cell r="P1580">
            <v>1</v>
          </cell>
          <cell r="Q1580">
            <v>1</v>
          </cell>
          <cell r="R1580">
            <v>1</v>
          </cell>
          <cell r="V1580">
            <v>1</v>
          </cell>
          <cell r="W1580">
            <v>1</v>
          </cell>
          <cell r="Y1580">
            <v>1</v>
          </cell>
          <cell r="Z1580">
            <v>156</v>
          </cell>
          <cell r="AA1580">
            <v>1</v>
          </cell>
        </row>
        <row r="1581">
          <cell r="I1581">
            <v>2068</v>
          </cell>
          <cell r="J1581">
            <v>12745.156720000001</v>
          </cell>
          <cell r="P1581">
            <v>5</v>
          </cell>
          <cell r="Q1581">
            <v>1</v>
          </cell>
          <cell r="R1581">
            <v>1</v>
          </cell>
          <cell r="V1581">
            <v>1</v>
          </cell>
          <cell r="W1581">
            <v>1</v>
          </cell>
          <cell r="Y1581">
            <v>1</v>
          </cell>
          <cell r="Z1581">
            <v>1014</v>
          </cell>
          <cell r="AA1581">
            <v>1</v>
          </cell>
        </row>
        <row r="1582">
          <cell r="I1582">
            <v>2069</v>
          </cell>
          <cell r="J1582">
            <v>21193.18345</v>
          </cell>
          <cell r="P1582">
            <v>7</v>
          </cell>
          <cell r="Q1582">
            <v>1</v>
          </cell>
          <cell r="R1582">
            <v>1</v>
          </cell>
          <cell r="V1582">
            <v>0</v>
          </cell>
          <cell r="W1582">
            <v>99</v>
          </cell>
          <cell r="Y1582">
            <v>5</v>
          </cell>
          <cell r="Z1582">
            <v>364</v>
          </cell>
          <cell r="AA1582">
            <v>0</v>
          </cell>
        </row>
        <row r="1583">
          <cell r="I1583">
            <v>2071</v>
          </cell>
          <cell r="J1583">
            <v>31904.909984999998</v>
          </cell>
          <cell r="P1583">
            <v>2</v>
          </cell>
          <cell r="Q1583">
            <v>1</v>
          </cell>
          <cell r="R1583">
            <v>1</v>
          </cell>
          <cell r="V1583">
            <v>1</v>
          </cell>
          <cell r="W1583">
            <v>1</v>
          </cell>
          <cell r="Y1583">
            <v>1</v>
          </cell>
          <cell r="Z1583">
            <v>364</v>
          </cell>
          <cell r="AA1583">
            <v>1</v>
          </cell>
        </row>
        <row r="1584">
          <cell r="I1584">
            <v>2073</v>
          </cell>
          <cell r="J1584">
            <v>41878.349847500001</v>
          </cell>
          <cell r="P1584">
            <v>5</v>
          </cell>
          <cell r="Q1584">
            <v>1</v>
          </cell>
          <cell r="R1584">
            <v>1</v>
          </cell>
          <cell r="V1584">
            <v>1</v>
          </cell>
          <cell r="W1584">
            <v>5</v>
          </cell>
          <cell r="Y1584">
            <v>5</v>
          </cell>
          <cell r="Z1584">
            <v>156</v>
          </cell>
          <cell r="AA1584">
            <v>1</v>
          </cell>
        </row>
        <row r="1585">
          <cell r="I1585">
            <v>2074</v>
          </cell>
          <cell r="J1585">
            <v>22968.213414000002</v>
          </cell>
          <cell r="P1585">
            <v>7</v>
          </cell>
          <cell r="Q1585">
            <v>1</v>
          </cell>
          <cell r="R1585">
            <v>1</v>
          </cell>
          <cell r="V1585">
            <v>1</v>
          </cell>
          <cell r="W1585">
            <v>1</v>
          </cell>
          <cell r="Y1585">
            <v>1</v>
          </cell>
          <cell r="Z1585">
            <v>156</v>
          </cell>
          <cell r="AA1585">
            <v>1</v>
          </cell>
        </row>
        <row r="1586">
          <cell r="I1586">
            <v>2075</v>
          </cell>
          <cell r="J1586">
            <v>28481.169387999998</v>
          </cell>
          <cell r="P1586">
            <v>4</v>
          </cell>
          <cell r="Q1586">
            <v>1</v>
          </cell>
          <cell r="R1586">
            <v>1</v>
          </cell>
          <cell r="V1586">
            <v>1</v>
          </cell>
          <cell r="W1586">
            <v>5</v>
          </cell>
          <cell r="Y1586">
            <v>1</v>
          </cell>
          <cell r="Z1586">
            <v>650</v>
          </cell>
          <cell r="AA1586">
            <v>0.75</v>
          </cell>
        </row>
        <row r="1587">
          <cell r="I1587">
            <v>2076</v>
          </cell>
          <cell r="J1587">
            <v>3186.1899696</v>
          </cell>
          <cell r="P1587">
            <v>1</v>
          </cell>
          <cell r="Q1587">
            <v>1</v>
          </cell>
          <cell r="R1587">
            <v>1</v>
          </cell>
          <cell r="V1587">
            <v>1</v>
          </cell>
          <cell r="W1587">
            <v>5</v>
          </cell>
          <cell r="Y1587">
            <v>1</v>
          </cell>
          <cell r="Z1587">
            <v>650</v>
          </cell>
          <cell r="AA1587">
            <v>1</v>
          </cell>
        </row>
        <row r="1588">
          <cell r="I1588">
            <v>2077</v>
          </cell>
          <cell r="J1588">
            <v>21344.701109900001</v>
          </cell>
          <cell r="P1588">
            <v>6</v>
          </cell>
          <cell r="Q1588">
            <v>1</v>
          </cell>
          <cell r="R1588">
            <v>1</v>
          </cell>
          <cell r="V1588">
            <v>1</v>
          </cell>
          <cell r="W1588">
            <v>1</v>
          </cell>
          <cell r="Y1588">
            <v>1</v>
          </cell>
          <cell r="Z1588">
            <v>156</v>
          </cell>
          <cell r="AA1588">
            <v>1</v>
          </cell>
        </row>
        <row r="1589">
          <cell r="I1589">
            <v>2079</v>
          </cell>
          <cell r="J1589">
            <v>25714.904380100001</v>
          </cell>
          <cell r="P1589">
            <v>4</v>
          </cell>
          <cell r="Q1589">
            <v>1</v>
          </cell>
          <cell r="R1589">
            <v>1</v>
          </cell>
          <cell r="V1589">
            <v>1</v>
          </cell>
          <cell r="W1589">
            <v>5</v>
          </cell>
          <cell r="Y1589">
            <v>5</v>
          </cell>
          <cell r="Z1589">
            <v>156</v>
          </cell>
          <cell r="AA1589">
            <v>1</v>
          </cell>
        </row>
        <row r="1590">
          <cell r="I1590">
            <v>2080</v>
          </cell>
          <cell r="J1590">
            <v>21455.007235199999</v>
          </cell>
          <cell r="P1590">
            <v>12</v>
          </cell>
          <cell r="Q1590">
            <v>1</v>
          </cell>
          <cell r="R1590">
            <v>1</v>
          </cell>
          <cell r="V1590">
            <v>1</v>
          </cell>
          <cell r="W1590">
            <v>5</v>
          </cell>
          <cell r="Y1590">
            <v>5</v>
          </cell>
          <cell r="Z1590">
            <v>156</v>
          </cell>
          <cell r="AA1590">
            <v>1</v>
          </cell>
        </row>
        <row r="1591">
          <cell r="I1591">
            <v>2081</v>
          </cell>
          <cell r="J1591">
            <v>27397.3764476</v>
          </cell>
          <cell r="P1591">
            <v>3</v>
          </cell>
          <cell r="Q1591">
            <v>1</v>
          </cell>
          <cell r="R1591">
            <v>1</v>
          </cell>
          <cell r="V1591">
            <v>1</v>
          </cell>
          <cell r="W1591">
            <v>5</v>
          </cell>
          <cell r="Y1591">
            <v>5</v>
          </cell>
          <cell r="Z1591">
            <v>156</v>
          </cell>
          <cell r="AA1591">
            <v>1</v>
          </cell>
        </row>
        <row r="1592">
          <cell r="I1592">
            <v>2083</v>
          </cell>
          <cell r="J1592">
            <v>19237.342031</v>
          </cell>
          <cell r="P1592">
            <v>1</v>
          </cell>
          <cell r="Q1592">
            <v>1</v>
          </cell>
          <cell r="R1592">
            <v>1</v>
          </cell>
          <cell r="V1592">
            <v>1</v>
          </cell>
          <cell r="W1592">
            <v>5</v>
          </cell>
          <cell r="Y1592">
            <v>5</v>
          </cell>
          <cell r="Z1592">
            <v>156</v>
          </cell>
          <cell r="AA1592">
            <v>1</v>
          </cell>
        </row>
        <row r="1593">
          <cell r="I1593">
            <v>2084</v>
          </cell>
          <cell r="J1593">
            <v>26505.274407199999</v>
          </cell>
          <cell r="P1593">
            <v>1</v>
          </cell>
          <cell r="Q1593">
            <v>1</v>
          </cell>
          <cell r="R1593">
            <v>1</v>
          </cell>
          <cell r="V1593">
            <v>0</v>
          </cell>
          <cell r="W1593">
            <v>99</v>
          </cell>
          <cell r="Y1593">
            <v>3</v>
          </cell>
          <cell r="Z1593">
            <v>156</v>
          </cell>
          <cell r="AA1593">
            <v>0</v>
          </cell>
        </row>
        <row r="1594">
          <cell r="I1594">
            <v>2085</v>
          </cell>
          <cell r="J1594">
            <v>22796.989204400001</v>
          </cell>
          <cell r="P1594">
            <v>7</v>
          </cell>
          <cell r="Q1594">
            <v>1</v>
          </cell>
          <cell r="R1594">
            <v>1</v>
          </cell>
          <cell r="V1594">
            <v>1</v>
          </cell>
          <cell r="W1594">
            <v>1</v>
          </cell>
          <cell r="Y1594">
            <v>1</v>
          </cell>
          <cell r="Z1594">
            <v>156</v>
          </cell>
          <cell r="AA1594">
            <v>1</v>
          </cell>
        </row>
        <row r="1595">
          <cell r="I1595">
            <v>2086</v>
          </cell>
          <cell r="J1595">
            <v>27419.364872999999</v>
          </cell>
          <cell r="P1595">
            <v>4</v>
          </cell>
          <cell r="Q1595">
            <v>1</v>
          </cell>
          <cell r="R1595">
            <v>1</v>
          </cell>
          <cell r="V1595">
            <v>1</v>
          </cell>
          <cell r="W1595">
            <v>5</v>
          </cell>
          <cell r="Y1595">
            <v>1</v>
          </cell>
          <cell r="Z1595">
            <v>1014</v>
          </cell>
          <cell r="AA1595">
            <v>1</v>
          </cell>
        </row>
        <row r="1596">
          <cell r="I1596">
            <v>2087</v>
          </cell>
          <cell r="J1596">
            <v>37430.229695200003</v>
          </cell>
          <cell r="P1596">
            <v>5</v>
          </cell>
          <cell r="Q1596">
            <v>1</v>
          </cell>
          <cell r="R1596">
            <v>1</v>
          </cell>
          <cell r="V1596">
            <v>1</v>
          </cell>
          <cell r="W1596">
            <v>5</v>
          </cell>
          <cell r="Y1596">
            <v>3</v>
          </cell>
          <cell r="Z1596">
            <v>650</v>
          </cell>
          <cell r="AA1596">
            <v>1</v>
          </cell>
        </row>
        <row r="1597">
          <cell r="I1597">
            <v>2088</v>
          </cell>
          <cell r="J1597">
            <v>39060.793203100002</v>
          </cell>
          <cell r="P1597">
            <v>1</v>
          </cell>
          <cell r="Q1597">
            <v>1</v>
          </cell>
          <cell r="R1597">
            <v>1</v>
          </cell>
          <cell r="V1597">
            <v>1</v>
          </cell>
          <cell r="W1597">
            <v>5</v>
          </cell>
          <cell r="Y1597">
            <v>5</v>
          </cell>
          <cell r="Z1597">
            <v>364</v>
          </cell>
          <cell r="AA1597">
            <v>1</v>
          </cell>
        </row>
        <row r="1598">
          <cell r="I1598">
            <v>2090</v>
          </cell>
          <cell r="J1598">
            <v>31912.167338499999</v>
          </cell>
          <cell r="P1598">
            <v>4</v>
          </cell>
          <cell r="Q1598">
            <v>1</v>
          </cell>
          <cell r="R1598">
            <v>1</v>
          </cell>
          <cell r="V1598">
            <v>1</v>
          </cell>
          <cell r="W1598">
            <v>5</v>
          </cell>
          <cell r="Y1598">
            <v>5</v>
          </cell>
          <cell r="Z1598">
            <v>156</v>
          </cell>
          <cell r="AA1598">
            <v>1</v>
          </cell>
        </row>
        <row r="1599">
          <cell r="I1599">
            <v>2092</v>
          </cell>
          <cell r="J1599">
            <v>36912.037514700001</v>
          </cell>
          <cell r="P1599">
            <v>2</v>
          </cell>
          <cell r="Q1599">
            <v>1</v>
          </cell>
          <cell r="R1599">
            <v>1</v>
          </cell>
          <cell r="V1599">
            <v>1</v>
          </cell>
          <cell r="W1599">
            <v>1</v>
          </cell>
          <cell r="Y1599">
            <v>1</v>
          </cell>
          <cell r="Z1599">
            <v>156</v>
          </cell>
          <cell r="AA1599">
            <v>1</v>
          </cell>
        </row>
        <row r="1600">
          <cell r="I1600">
            <v>2094</v>
          </cell>
          <cell r="J1600">
            <v>4440.0636246000004</v>
          </cell>
          <cell r="P1600">
            <v>6</v>
          </cell>
          <cell r="Q1600">
            <v>1</v>
          </cell>
          <cell r="R1600">
            <v>1</v>
          </cell>
          <cell r="V1600">
            <v>1</v>
          </cell>
          <cell r="W1600">
            <v>5</v>
          </cell>
          <cell r="Y1600">
            <v>1</v>
          </cell>
          <cell r="Z1600">
            <v>156</v>
          </cell>
          <cell r="AA1600">
            <v>0.75</v>
          </cell>
        </row>
        <row r="1601">
          <cell r="I1601">
            <v>2095</v>
          </cell>
          <cell r="J1601">
            <v>21506.391925600001</v>
          </cell>
          <cell r="P1601">
            <v>5</v>
          </cell>
          <cell r="Q1601">
            <v>1</v>
          </cell>
          <cell r="R1601">
            <v>1</v>
          </cell>
          <cell r="V1601">
            <v>1</v>
          </cell>
          <cell r="W1601">
            <v>5</v>
          </cell>
          <cell r="Y1601">
            <v>1</v>
          </cell>
          <cell r="Z1601">
            <v>364</v>
          </cell>
          <cell r="AA1601">
            <v>1</v>
          </cell>
        </row>
        <row r="1602">
          <cell r="I1602">
            <v>2096</v>
          </cell>
          <cell r="J1602">
            <v>28609.413755099999</v>
          </cell>
          <cell r="P1602">
            <v>3</v>
          </cell>
          <cell r="Q1602">
            <v>1</v>
          </cell>
          <cell r="R1602">
            <v>1</v>
          </cell>
          <cell r="V1602">
            <v>0</v>
          </cell>
          <cell r="W1602">
            <v>99</v>
          </cell>
          <cell r="Y1602">
            <v>1</v>
          </cell>
          <cell r="Z1602">
            <v>156</v>
          </cell>
          <cell r="AA1602">
            <v>0</v>
          </cell>
        </row>
        <row r="1603">
          <cell r="I1603">
            <v>2097</v>
          </cell>
          <cell r="J1603">
            <v>32683.115920600001</v>
          </cell>
          <cell r="P1603">
            <v>2</v>
          </cell>
          <cell r="Q1603">
            <v>1</v>
          </cell>
          <cell r="R1603">
            <v>1</v>
          </cell>
          <cell r="V1603">
            <v>1</v>
          </cell>
          <cell r="W1603">
            <v>5</v>
          </cell>
          <cell r="Y1603">
            <v>5</v>
          </cell>
          <cell r="Z1603">
            <v>31.2</v>
          </cell>
          <cell r="AA1603">
            <v>1</v>
          </cell>
        </row>
        <row r="1604">
          <cell r="I1604">
            <v>2098</v>
          </cell>
          <cell r="J1604">
            <v>20342.112389499998</v>
          </cell>
          <cell r="P1604">
            <v>10</v>
          </cell>
          <cell r="Q1604">
            <v>1</v>
          </cell>
          <cell r="R1604">
            <v>1</v>
          </cell>
          <cell r="V1604">
            <v>1</v>
          </cell>
          <cell r="W1604">
            <v>5</v>
          </cell>
          <cell r="Y1604">
            <v>1</v>
          </cell>
          <cell r="Z1604">
            <v>364</v>
          </cell>
          <cell r="AA1604">
            <v>1</v>
          </cell>
        </row>
        <row r="1605">
          <cell r="I1605">
            <v>2099</v>
          </cell>
          <cell r="J1605">
            <v>28123.4571541</v>
          </cell>
          <cell r="P1605">
            <v>8</v>
          </cell>
          <cell r="Q1605">
            <v>1</v>
          </cell>
          <cell r="R1605">
            <v>1</v>
          </cell>
          <cell r="V1605">
            <v>1</v>
          </cell>
          <cell r="W1605">
            <v>5</v>
          </cell>
          <cell r="Y1605">
            <v>1</v>
          </cell>
          <cell r="Z1605">
            <v>364</v>
          </cell>
          <cell r="AA1605">
            <v>0.75</v>
          </cell>
        </row>
        <row r="1606">
          <cell r="I1606">
            <v>2100</v>
          </cell>
          <cell r="J1606">
            <v>40307.711414099998</v>
          </cell>
          <cell r="P1606">
            <v>4</v>
          </cell>
          <cell r="Q1606">
            <v>1</v>
          </cell>
          <cell r="R1606">
            <v>1</v>
          </cell>
          <cell r="V1606">
            <v>1</v>
          </cell>
          <cell r="W1606">
            <v>1</v>
          </cell>
          <cell r="Y1606">
            <v>1</v>
          </cell>
          <cell r="Z1606">
            <v>364</v>
          </cell>
          <cell r="AA1606">
            <v>1</v>
          </cell>
        </row>
        <row r="1607">
          <cell r="I1607">
            <v>2102</v>
          </cell>
          <cell r="J1607">
            <v>27601.009912900001</v>
          </cell>
          <cell r="P1607">
            <v>8</v>
          </cell>
          <cell r="Q1607">
            <v>1</v>
          </cell>
          <cell r="R1607">
            <v>1</v>
          </cell>
          <cell r="V1607">
            <v>1</v>
          </cell>
          <cell r="W1607">
            <v>5</v>
          </cell>
          <cell r="Y1607">
            <v>5</v>
          </cell>
          <cell r="Z1607">
            <v>31.2</v>
          </cell>
          <cell r="AA1607">
            <v>1</v>
          </cell>
        </row>
        <row r="1608">
          <cell r="I1608">
            <v>2103</v>
          </cell>
          <cell r="J1608">
            <v>4440.0636246000004</v>
          </cell>
          <cell r="P1608">
            <v>1</v>
          </cell>
          <cell r="Q1608">
            <v>1</v>
          </cell>
          <cell r="R1608">
            <v>1</v>
          </cell>
          <cell r="V1608">
            <v>1</v>
          </cell>
          <cell r="W1608">
            <v>5</v>
          </cell>
          <cell r="Y1608">
            <v>1</v>
          </cell>
          <cell r="Z1608">
            <v>156</v>
          </cell>
          <cell r="AA1608">
            <v>1</v>
          </cell>
        </row>
        <row r="1609">
          <cell r="I1609">
            <v>2104</v>
          </cell>
          <cell r="J1609">
            <v>25714.904380100001</v>
          </cell>
          <cell r="P1609">
            <v>6</v>
          </cell>
          <cell r="Q1609">
            <v>1</v>
          </cell>
          <cell r="R1609">
            <v>1</v>
          </cell>
          <cell r="V1609">
            <v>1</v>
          </cell>
          <cell r="W1609">
            <v>5</v>
          </cell>
          <cell r="Y1609">
            <v>1</v>
          </cell>
          <cell r="Z1609">
            <v>650</v>
          </cell>
          <cell r="AA1609">
            <v>1</v>
          </cell>
        </row>
        <row r="1610">
          <cell r="I1610">
            <v>2105</v>
          </cell>
          <cell r="J1610">
            <v>47776.2730209</v>
          </cell>
          <cell r="P1610">
            <v>7</v>
          </cell>
          <cell r="Q1610">
            <v>1</v>
          </cell>
          <cell r="R1610">
            <v>1</v>
          </cell>
          <cell r="V1610">
            <v>1</v>
          </cell>
          <cell r="W1610">
            <v>5</v>
          </cell>
          <cell r="Y1610">
            <v>5</v>
          </cell>
          <cell r="Z1610">
            <v>156</v>
          </cell>
          <cell r="AA1610">
            <v>1</v>
          </cell>
        </row>
        <row r="1611">
          <cell r="I1611">
            <v>2106</v>
          </cell>
          <cell r="J1611">
            <v>34880.675837000003</v>
          </cell>
          <cell r="P1611">
            <v>11</v>
          </cell>
          <cell r="Q1611">
            <v>1</v>
          </cell>
          <cell r="R1611">
            <v>1</v>
          </cell>
          <cell r="V1611">
            <v>1</v>
          </cell>
          <cell r="W1611">
            <v>5</v>
          </cell>
          <cell r="Y1611">
            <v>2</v>
          </cell>
          <cell r="Z1611">
            <v>156</v>
          </cell>
          <cell r="AA1611">
            <v>1</v>
          </cell>
        </row>
        <row r="1612">
          <cell r="I1612">
            <v>2107</v>
          </cell>
          <cell r="J1612">
            <v>51827.969377000001</v>
          </cell>
          <cell r="P1612">
            <v>11</v>
          </cell>
          <cell r="Q1612">
            <v>1</v>
          </cell>
          <cell r="R1612">
            <v>1</v>
          </cell>
          <cell r="V1612">
            <v>1</v>
          </cell>
          <cell r="W1612">
            <v>5</v>
          </cell>
          <cell r="Y1612">
            <v>1</v>
          </cell>
          <cell r="Z1612">
            <v>31.2</v>
          </cell>
          <cell r="AA1612">
            <v>1</v>
          </cell>
        </row>
        <row r="1613">
          <cell r="I1613">
            <v>2108</v>
          </cell>
          <cell r="J1613">
            <v>31498.272012500001</v>
          </cell>
          <cell r="P1613">
            <v>3</v>
          </cell>
          <cell r="Q1613">
            <v>1</v>
          </cell>
          <cell r="R1613">
            <v>1</v>
          </cell>
          <cell r="V1613">
            <v>1</v>
          </cell>
          <cell r="W1613">
            <v>5</v>
          </cell>
          <cell r="Y1613">
            <v>5</v>
          </cell>
          <cell r="Z1613">
            <v>364</v>
          </cell>
          <cell r="AA1613">
            <v>1</v>
          </cell>
        </row>
        <row r="1614">
          <cell r="I1614">
            <v>2110</v>
          </cell>
          <cell r="J1614">
            <v>32873.014854499997</v>
          </cell>
          <cell r="P1614">
            <v>9</v>
          </cell>
          <cell r="Q1614">
            <v>1</v>
          </cell>
          <cell r="R1614">
            <v>1</v>
          </cell>
          <cell r="V1614">
            <v>0</v>
          </cell>
          <cell r="W1614">
            <v>99</v>
          </cell>
          <cell r="Y1614">
            <v>1</v>
          </cell>
          <cell r="Z1614">
            <v>364</v>
          </cell>
          <cell r="AA1614">
            <v>0</v>
          </cell>
        </row>
        <row r="1615">
          <cell r="I1615">
            <v>2111</v>
          </cell>
          <cell r="J1615">
            <v>43357.490753700004</v>
          </cell>
          <cell r="P1615">
            <v>1</v>
          </cell>
          <cell r="Q1615">
            <v>1</v>
          </cell>
          <cell r="R1615">
            <v>1</v>
          </cell>
          <cell r="V1615">
            <v>1</v>
          </cell>
          <cell r="W1615">
            <v>5</v>
          </cell>
          <cell r="Y1615">
            <v>1</v>
          </cell>
          <cell r="Z1615">
            <v>156</v>
          </cell>
          <cell r="AA1615">
            <v>1</v>
          </cell>
        </row>
        <row r="1616">
          <cell r="I1616">
            <v>2113</v>
          </cell>
          <cell r="J1616">
            <v>20722.4325469</v>
          </cell>
          <cell r="P1616">
            <v>5</v>
          </cell>
          <cell r="Q1616">
            <v>1</v>
          </cell>
          <cell r="R1616">
            <v>1</v>
          </cell>
          <cell r="V1616">
            <v>1</v>
          </cell>
          <cell r="W1616">
            <v>1</v>
          </cell>
          <cell r="Y1616">
            <v>1</v>
          </cell>
          <cell r="Z1616">
            <v>156</v>
          </cell>
          <cell r="AA1616">
            <v>1</v>
          </cell>
        </row>
        <row r="1617">
          <cell r="I1617">
            <v>2114</v>
          </cell>
          <cell r="J1617">
            <v>22971.5351892</v>
          </cell>
          <cell r="P1617">
            <v>1</v>
          </cell>
          <cell r="Q1617">
            <v>1</v>
          </cell>
          <cell r="R1617">
            <v>1</v>
          </cell>
          <cell r="V1617">
            <v>1</v>
          </cell>
          <cell r="W1617">
            <v>5</v>
          </cell>
          <cell r="Y1617">
            <v>5</v>
          </cell>
          <cell r="Z1617">
            <v>364</v>
          </cell>
          <cell r="AA1617">
            <v>1</v>
          </cell>
        </row>
        <row r="1618">
          <cell r="I1618">
            <v>2116</v>
          </cell>
          <cell r="J1618">
            <v>21978.583467799999</v>
          </cell>
          <cell r="P1618">
            <v>10</v>
          </cell>
          <cell r="Q1618">
            <v>1</v>
          </cell>
          <cell r="R1618">
            <v>1</v>
          </cell>
          <cell r="V1618">
            <v>1</v>
          </cell>
          <cell r="W1618">
            <v>5</v>
          </cell>
          <cell r="Y1618">
            <v>1</v>
          </cell>
          <cell r="Z1618">
            <v>156</v>
          </cell>
          <cell r="AA1618">
            <v>1</v>
          </cell>
        </row>
        <row r="1619">
          <cell r="I1619">
            <v>2117</v>
          </cell>
          <cell r="J1619">
            <v>7299.9904716000001</v>
          </cell>
          <cell r="P1619">
            <v>8</v>
          </cell>
          <cell r="Q1619">
            <v>1</v>
          </cell>
          <cell r="R1619">
            <v>1</v>
          </cell>
          <cell r="V1619">
            <v>1</v>
          </cell>
          <cell r="W1619">
            <v>5</v>
          </cell>
          <cell r="Y1619">
            <v>1</v>
          </cell>
          <cell r="Z1619">
            <v>31.2</v>
          </cell>
          <cell r="AA1619">
            <v>1</v>
          </cell>
        </row>
        <row r="1620">
          <cell r="I1620">
            <v>2120</v>
          </cell>
          <cell r="J1620">
            <v>24921.096893599999</v>
          </cell>
          <cell r="P1620">
            <v>2</v>
          </cell>
          <cell r="Q1620">
            <v>1</v>
          </cell>
          <cell r="R1620">
            <v>1</v>
          </cell>
          <cell r="V1620">
            <v>1</v>
          </cell>
          <cell r="W1620">
            <v>1</v>
          </cell>
          <cell r="Y1620">
            <v>1</v>
          </cell>
          <cell r="Z1620">
            <v>1014</v>
          </cell>
          <cell r="AA1620">
            <v>1</v>
          </cell>
        </row>
        <row r="1621">
          <cell r="I1621">
            <v>2121</v>
          </cell>
          <cell r="J1621">
            <v>27241.636676499998</v>
          </cell>
          <cell r="P1621">
            <v>11</v>
          </cell>
          <cell r="Q1621">
            <v>1</v>
          </cell>
          <cell r="R1621">
            <v>1</v>
          </cell>
          <cell r="V1621">
            <v>1</v>
          </cell>
          <cell r="W1621">
            <v>5</v>
          </cell>
          <cell r="Y1621">
            <v>1</v>
          </cell>
          <cell r="Z1621">
            <v>156</v>
          </cell>
          <cell r="AA1621">
            <v>1</v>
          </cell>
        </row>
        <row r="1622">
          <cell r="I1622">
            <v>2122</v>
          </cell>
          <cell r="J1622">
            <v>3860.6209997000001</v>
          </cell>
          <cell r="P1622">
            <v>1</v>
          </cell>
          <cell r="Q1622">
            <v>1</v>
          </cell>
          <cell r="R1622">
            <v>1</v>
          </cell>
          <cell r="V1622">
            <v>1</v>
          </cell>
          <cell r="W1622">
            <v>5</v>
          </cell>
          <cell r="Y1622">
            <v>1</v>
          </cell>
          <cell r="Z1622">
            <v>156</v>
          </cell>
          <cell r="AA1622">
            <v>1</v>
          </cell>
        </row>
        <row r="1623">
          <cell r="I1623">
            <v>2123</v>
          </cell>
          <cell r="J1623">
            <v>28195.318648699998</v>
          </cell>
          <cell r="P1623">
            <v>4</v>
          </cell>
          <cell r="Q1623">
            <v>1</v>
          </cell>
          <cell r="R1623">
            <v>1</v>
          </cell>
          <cell r="V1623">
            <v>1</v>
          </cell>
          <cell r="W1623">
            <v>5</v>
          </cell>
          <cell r="Y1623">
            <v>5</v>
          </cell>
          <cell r="Z1623">
            <v>364</v>
          </cell>
          <cell r="AA1623">
            <v>1</v>
          </cell>
        </row>
        <row r="1624">
          <cell r="I1624">
            <v>2124</v>
          </cell>
          <cell r="J1624">
            <v>23269.251043</v>
          </cell>
          <cell r="P1624">
            <v>3</v>
          </cell>
          <cell r="Q1624">
            <v>1</v>
          </cell>
          <cell r="R1624">
            <v>1</v>
          </cell>
          <cell r="V1624">
            <v>1</v>
          </cell>
          <cell r="W1624">
            <v>1</v>
          </cell>
          <cell r="Y1624">
            <v>1</v>
          </cell>
          <cell r="Z1624">
            <v>156</v>
          </cell>
          <cell r="AA1624">
            <v>1</v>
          </cell>
        </row>
        <row r="1625">
          <cell r="I1625">
            <v>2125</v>
          </cell>
          <cell r="J1625">
            <v>29265.493549700001</v>
          </cell>
          <cell r="P1625">
            <v>4</v>
          </cell>
          <cell r="Q1625">
            <v>1</v>
          </cell>
          <cell r="R1625">
            <v>1</v>
          </cell>
          <cell r="V1625">
            <v>1</v>
          </cell>
          <cell r="W1625">
            <v>5</v>
          </cell>
          <cell r="Y1625">
            <v>5</v>
          </cell>
          <cell r="Z1625">
            <v>156</v>
          </cell>
          <cell r="AA1625">
            <v>1</v>
          </cell>
        </row>
        <row r="1626">
          <cell r="I1626">
            <v>2126</v>
          </cell>
          <cell r="J1626">
            <v>20053.912197000001</v>
          </cell>
          <cell r="P1626">
            <v>9</v>
          </cell>
          <cell r="Q1626">
            <v>1</v>
          </cell>
          <cell r="R1626">
            <v>1</v>
          </cell>
          <cell r="V1626">
            <v>1</v>
          </cell>
          <cell r="W1626">
            <v>5</v>
          </cell>
          <cell r="Y1626">
            <v>1</v>
          </cell>
          <cell r="Z1626">
            <v>156</v>
          </cell>
          <cell r="AA1626">
            <v>1</v>
          </cell>
        </row>
        <row r="1627">
          <cell r="I1627">
            <v>2127</v>
          </cell>
          <cell r="J1627">
            <v>52610.368618599998</v>
          </cell>
          <cell r="P1627">
            <v>5</v>
          </cell>
          <cell r="Q1627">
            <v>1</v>
          </cell>
          <cell r="R1627">
            <v>1</v>
          </cell>
          <cell r="V1627">
            <v>1</v>
          </cell>
          <cell r="W1627">
            <v>5</v>
          </cell>
          <cell r="Y1627">
            <v>1</v>
          </cell>
          <cell r="Z1627">
            <v>156</v>
          </cell>
          <cell r="AA1627">
            <v>0.75</v>
          </cell>
        </row>
        <row r="1628">
          <cell r="I1628">
            <v>2128</v>
          </cell>
          <cell r="J1628">
            <v>25500.613510300002</v>
          </cell>
          <cell r="P1628">
            <v>9</v>
          </cell>
          <cell r="Q1628">
            <v>1</v>
          </cell>
          <cell r="R1628">
            <v>1</v>
          </cell>
          <cell r="V1628">
            <v>1</v>
          </cell>
          <cell r="W1628">
            <v>5</v>
          </cell>
          <cell r="Y1628">
            <v>1</v>
          </cell>
          <cell r="Z1628">
            <v>156</v>
          </cell>
          <cell r="AA1628">
            <v>1</v>
          </cell>
        </row>
        <row r="1629">
          <cell r="I1629">
            <v>2129</v>
          </cell>
          <cell r="J1629">
            <v>26327.608724999998</v>
          </cell>
          <cell r="P1629">
            <v>1</v>
          </cell>
          <cell r="Q1629">
            <v>1</v>
          </cell>
          <cell r="R1629">
            <v>1</v>
          </cell>
          <cell r="V1629">
            <v>1</v>
          </cell>
          <cell r="W1629">
            <v>5</v>
          </cell>
          <cell r="Y1629">
            <v>5</v>
          </cell>
          <cell r="Z1629">
            <v>1014</v>
          </cell>
          <cell r="AA1629">
            <v>1</v>
          </cell>
        </row>
        <row r="1630">
          <cell r="I1630">
            <v>2130</v>
          </cell>
          <cell r="J1630">
            <v>24273.850862300002</v>
          </cell>
          <cell r="P1630">
            <v>3</v>
          </cell>
          <cell r="Q1630">
            <v>1</v>
          </cell>
          <cell r="R1630">
            <v>1</v>
          </cell>
          <cell r="V1630">
            <v>0</v>
          </cell>
          <cell r="W1630">
            <v>99</v>
          </cell>
          <cell r="Y1630">
            <v>1</v>
          </cell>
          <cell r="Z1630">
            <v>156</v>
          </cell>
          <cell r="AA1630">
            <v>0</v>
          </cell>
        </row>
        <row r="1631">
          <cell r="I1631">
            <v>2131</v>
          </cell>
          <cell r="J1631">
            <v>26217.354640199999</v>
          </cell>
          <cell r="P1631">
            <v>3</v>
          </cell>
          <cell r="Q1631">
            <v>1</v>
          </cell>
          <cell r="R1631">
            <v>1</v>
          </cell>
          <cell r="V1631">
            <v>1</v>
          </cell>
          <cell r="W1631">
            <v>5</v>
          </cell>
          <cell r="Y1631">
            <v>5</v>
          </cell>
          <cell r="Z1631">
            <v>650</v>
          </cell>
          <cell r="AA1631">
            <v>1</v>
          </cell>
        </row>
        <row r="1632">
          <cell r="I1632">
            <v>2132</v>
          </cell>
          <cell r="J1632">
            <v>31498.272012500001</v>
          </cell>
          <cell r="P1632">
            <v>10</v>
          </cell>
          <cell r="Q1632">
            <v>1</v>
          </cell>
          <cell r="R1632">
            <v>1</v>
          </cell>
          <cell r="V1632">
            <v>1</v>
          </cell>
          <cell r="W1632">
            <v>5</v>
          </cell>
          <cell r="Y1632">
            <v>1</v>
          </cell>
          <cell r="Z1632">
            <v>650</v>
          </cell>
          <cell r="AA1632">
            <v>1</v>
          </cell>
        </row>
        <row r="1633">
          <cell r="I1633">
            <v>2133</v>
          </cell>
          <cell r="J1633">
            <v>34570.335941999998</v>
          </cell>
          <cell r="P1633">
            <v>2</v>
          </cell>
          <cell r="Q1633">
            <v>1</v>
          </cell>
          <cell r="R1633">
            <v>1</v>
          </cell>
          <cell r="V1633">
            <v>0</v>
          </cell>
          <cell r="W1633">
            <v>99</v>
          </cell>
          <cell r="Y1633">
            <v>1</v>
          </cell>
          <cell r="Z1633">
            <v>156</v>
          </cell>
          <cell r="AA1633">
            <v>0</v>
          </cell>
        </row>
        <row r="1634">
          <cell r="I1634">
            <v>2134</v>
          </cell>
          <cell r="J1634">
            <v>26058.718748200001</v>
          </cell>
          <cell r="P1634">
            <v>3</v>
          </cell>
          <cell r="Q1634">
            <v>1</v>
          </cell>
          <cell r="R1634">
            <v>1</v>
          </cell>
          <cell r="V1634">
            <v>1</v>
          </cell>
          <cell r="W1634">
            <v>5</v>
          </cell>
          <cell r="Y1634">
            <v>1</v>
          </cell>
          <cell r="Z1634">
            <v>31.2</v>
          </cell>
          <cell r="AA1634">
            <v>1</v>
          </cell>
        </row>
        <row r="1635">
          <cell r="I1635">
            <v>2136</v>
          </cell>
          <cell r="J1635">
            <v>27192.6354259</v>
          </cell>
          <cell r="P1635">
            <v>5</v>
          </cell>
          <cell r="Q1635">
            <v>1</v>
          </cell>
          <cell r="R1635">
            <v>1</v>
          </cell>
          <cell r="V1635">
            <v>1</v>
          </cell>
          <cell r="W1635">
            <v>5</v>
          </cell>
          <cell r="Y1635">
            <v>5</v>
          </cell>
          <cell r="Z1635">
            <v>364</v>
          </cell>
          <cell r="AA1635">
            <v>1</v>
          </cell>
        </row>
        <row r="1636">
          <cell r="I1636">
            <v>2137</v>
          </cell>
          <cell r="J1636">
            <v>24273.850862300002</v>
          </cell>
          <cell r="P1636">
            <v>2</v>
          </cell>
          <cell r="Q1636">
            <v>1</v>
          </cell>
          <cell r="R1636">
            <v>1</v>
          </cell>
          <cell r="V1636">
            <v>1</v>
          </cell>
          <cell r="W1636">
            <v>1</v>
          </cell>
          <cell r="Y1636">
            <v>1</v>
          </cell>
          <cell r="Z1636">
            <v>156</v>
          </cell>
          <cell r="AA1636">
            <v>0.75</v>
          </cell>
        </row>
        <row r="1637">
          <cell r="I1637">
            <v>2138</v>
          </cell>
          <cell r="J1637">
            <v>25500.613510300002</v>
          </cell>
          <cell r="P1637">
            <v>6</v>
          </cell>
          <cell r="Q1637">
            <v>1</v>
          </cell>
          <cell r="R1637">
            <v>1</v>
          </cell>
          <cell r="V1637">
            <v>0</v>
          </cell>
          <cell r="W1637">
            <v>99</v>
          </cell>
          <cell r="Y1637">
            <v>1</v>
          </cell>
          <cell r="Z1637">
            <v>364</v>
          </cell>
          <cell r="AA1637">
            <v>0</v>
          </cell>
        </row>
        <row r="1638">
          <cell r="I1638">
            <v>2139</v>
          </cell>
          <cell r="J1638">
            <v>25955.156549700001</v>
          </cell>
          <cell r="P1638">
            <v>4</v>
          </cell>
          <cell r="Q1638">
            <v>1</v>
          </cell>
          <cell r="R1638">
            <v>1</v>
          </cell>
          <cell r="V1638">
            <v>1</v>
          </cell>
          <cell r="W1638">
            <v>1</v>
          </cell>
          <cell r="Y1638">
            <v>1</v>
          </cell>
          <cell r="Z1638">
            <v>364</v>
          </cell>
          <cell r="AA1638">
            <v>1</v>
          </cell>
        </row>
        <row r="1639">
          <cell r="I1639">
            <v>2140</v>
          </cell>
          <cell r="J1639">
            <v>30280.660022100001</v>
          </cell>
          <cell r="P1639">
            <v>5</v>
          </cell>
          <cell r="Q1639">
            <v>1</v>
          </cell>
          <cell r="R1639">
            <v>1</v>
          </cell>
          <cell r="V1639">
            <v>1</v>
          </cell>
          <cell r="W1639">
            <v>5</v>
          </cell>
          <cell r="Y1639">
            <v>1</v>
          </cell>
          <cell r="Z1639">
            <v>156</v>
          </cell>
          <cell r="AA1639">
            <v>1</v>
          </cell>
        </row>
        <row r="1640">
          <cell r="I1640">
            <v>2141</v>
          </cell>
          <cell r="J1640">
            <v>38653.922558099999</v>
          </cell>
          <cell r="P1640">
            <v>8</v>
          </cell>
          <cell r="Q1640">
            <v>1</v>
          </cell>
          <cell r="R1640">
            <v>1</v>
          </cell>
          <cell r="V1640">
            <v>1</v>
          </cell>
          <cell r="W1640">
            <v>5</v>
          </cell>
          <cell r="Y1640">
            <v>5</v>
          </cell>
          <cell r="Z1640">
            <v>364</v>
          </cell>
          <cell r="AA1640">
            <v>1</v>
          </cell>
        </row>
        <row r="1641">
          <cell r="I1641">
            <v>2142</v>
          </cell>
          <cell r="J1641">
            <v>38395.7628406</v>
          </cell>
          <cell r="P1641">
            <v>5</v>
          </cell>
          <cell r="Q1641">
            <v>1</v>
          </cell>
          <cell r="R1641">
            <v>1</v>
          </cell>
          <cell r="V1641">
            <v>1</v>
          </cell>
          <cell r="W1641">
            <v>1</v>
          </cell>
          <cell r="Y1641">
            <v>1</v>
          </cell>
          <cell r="Z1641">
            <v>156</v>
          </cell>
          <cell r="AA1641">
            <v>1</v>
          </cell>
        </row>
        <row r="1642">
          <cell r="I1642">
            <v>2143</v>
          </cell>
          <cell r="J1642">
            <v>26278.7322661</v>
          </cell>
          <cell r="P1642">
            <v>5</v>
          </cell>
          <cell r="Q1642">
            <v>1</v>
          </cell>
          <cell r="R1642">
            <v>1</v>
          </cell>
          <cell r="V1642">
            <v>1</v>
          </cell>
          <cell r="W1642">
            <v>5</v>
          </cell>
          <cell r="Y1642">
            <v>5</v>
          </cell>
          <cell r="Z1642">
            <v>364</v>
          </cell>
          <cell r="AA1642">
            <v>1</v>
          </cell>
        </row>
        <row r="1643">
          <cell r="I1643">
            <v>2144</v>
          </cell>
          <cell r="J1643">
            <v>24146.276477300002</v>
          </cell>
          <cell r="P1643">
            <v>9</v>
          </cell>
          <cell r="Q1643">
            <v>1</v>
          </cell>
          <cell r="R1643">
            <v>1</v>
          </cell>
          <cell r="V1643">
            <v>1</v>
          </cell>
          <cell r="W1643">
            <v>1</v>
          </cell>
          <cell r="Y1643">
            <v>1</v>
          </cell>
          <cell r="Z1643">
            <v>156</v>
          </cell>
          <cell r="AA1643">
            <v>1</v>
          </cell>
        </row>
        <row r="1644">
          <cell r="I1644">
            <v>2145</v>
          </cell>
          <cell r="J1644">
            <v>31785.431040399999</v>
          </cell>
          <cell r="P1644">
            <v>2</v>
          </cell>
          <cell r="Q1644">
            <v>1</v>
          </cell>
          <cell r="R1644">
            <v>1</v>
          </cell>
          <cell r="V1644">
            <v>1</v>
          </cell>
          <cell r="W1644">
            <v>1</v>
          </cell>
          <cell r="Y1644">
            <v>1</v>
          </cell>
          <cell r="Z1644">
            <v>156</v>
          </cell>
          <cell r="AA1644">
            <v>1</v>
          </cell>
        </row>
        <row r="1645">
          <cell r="I1645">
            <v>2146</v>
          </cell>
          <cell r="J1645">
            <v>30628.713585599999</v>
          </cell>
          <cell r="P1645">
            <v>2</v>
          </cell>
          <cell r="Q1645">
            <v>1</v>
          </cell>
          <cell r="R1645">
            <v>1</v>
          </cell>
          <cell r="V1645">
            <v>1</v>
          </cell>
          <cell r="W1645">
            <v>1</v>
          </cell>
          <cell r="Y1645">
            <v>1</v>
          </cell>
          <cell r="Z1645">
            <v>364</v>
          </cell>
          <cell r="AA1645">
            <v>1</v>
          </cell>
        </row>
        <row r="1646">
          <cell r="I1646">
            <v>2147</v>
          </cell>
          <cell r="J1646">
            <v>26420.843230900002</v>
          </cell>
          <cell r="P1646">
            <v>10</v>
          </cell>
          <cell r="Q1646">
            <v>1</v>
          </cell>
          <cell r="R1646">
            <v>1</v>
          </cell>
          <cell r="V1646">
            <v>1</v>
          </cell>
          <cell r="W1646">
            <v>5</v>
          </cell>
          <cell r="Y1646">
            <v>5</v>
          </cell>
          <cell r="Z1646">
            <v>156</v>
          </cell>
          <cell r="AA1646">
            <v>1</v>
          </cell>
        </row>
        <row r="1647">
          <cell r="I1647">
            <v>2148</v>
          </cell>
          <cell r="J1647">
            <v>32283.599925300001</v>
          </cell>
          <cell r="P1647">
            <v>6</v>
          </cell>
          <cell r="Q1647">
            <v>1</v>
          </cell>
          <cell r="R1647">
            <v>1</v>
          </cell>
          <cell r="V1647">
            <v>1</v>
          </cell>
          <cell r="W1647">
            <v>5</v>
          </cell>
          <cell r="Y1647">
            <v>5</v>
          </cell>
          <cell r="Z1647">
            <v>364</v>
          </cell>
          <cell r="AA1647">
            <v>1</v>
          </cell>
        </row>
        <row r="1648">
          <cell r="I1648">
            <v>2150</v>
          </cell>
          <cell r="J1648">
            <v>13303.094469</v>
          </cell>
          <cell r="P1648">
            <v>3</v>
          </cell>
          <cell r="Q1648">
            <v>1</v>
          </cell>
          <cell r="R1648">
            <v>1</v>
          </cell>
          <cell r="V1648">
            <v>1</v>
          </cell>
          <cell r="W1648">
            <v>5</v>
          </cell>
          <cell r="Y1648">
            <v>5</v>
          </cell>
          <cell r="Z1648">
            <v>650</v>
          </cell>
          <cell r="AA1648">
            <v>0.75</v>
          </cell>
        </row>
        <row r="1649">
          <cell r="I1649">
            <v>2151</v>
          </cell>
          <cell r="J1649">
            <v>15100.809937800001</v>
          </cell>
          <cell r="P1649">
            <v>1</v>
          </cell>
          <cell r="Q1649">
            <v>1</v>
          </cell>
          <cell r="R1649">
            <v>1</v>
          </cell>
          <cell r="V1649">
            <v>1</v>
          </cell>
          <cell r="W1649">
            <v>1</v>
          </cell>
          <cell r="Y1649">
            <v>1</v>
          </cell>
          <cell r="Z1649">
            <v>364</v>
          </cell>
          <cell r="AA1649">
            <v>1</v>
          </cell>
        </row>
        <row r="1650">
          <cell r="I1650">
            <v>2152</v>
          </cell>
          <cell r="J1650">
            <v>13299.2939687</v>
          </cell>
          <cell r="P1650">
            <v>3</v>
          </cell>
          <cell r="Q1650">
            <v>1</v>
          </cell>
          <cell r="R1650">
            <v>1</v>
          </cell>
          <cell r="V1650">
            <v>1</v>
          </cell>
          <cell r="W1650">
            <v>5</v>
          </cell>
          <cell r="Y1650">
            <v>5</v>
          </cell>
          <cell r="Z1650">
            <v>1014</v>
          </cell>
          <cell r="AA1650">
            <v>1</v>
          </cell>
        </row>
        <row r="1651">
          <cell r="I1651">
            <v>2153</v>
          </cell>
          <cell r="J1651">
            <v>20537.277080100001</v>
          </cell>
          <cell r="P1651">
            <v>1</v>
          </cell>
          <cell r="Q1651">
            <v>1</v>
          </cell>
          <cell r="R1651">
            <v>1</v>
          </cell>
          <cell r="V1651">
            <v>1</v>
          </cell>
          <cell r="W1651">
            <v>5</v>
          </cell>
          <cell r="Y1651">
            <v>1</v>
          </cell>
          <cell r="Z1651">
            <v>364</v>
          </cell>
          <cell r="AA1651">
            <v>1</v>
          </cell>
        </row>
        <row r="1652">
          <cell r="I1652">
            <v>2154</v>
          </cell>
          <cell r="J1652">
            <v>22464.6060282</v>
          </cell>
          <cell r="P1652">
            <v>4</v>
          </cell>
          <cell r="Q1652">
            <v>1</v>
          </cell>
          <cell r="R1652">
            <v>1</v>
          </cell>
          <cell r="V1652">
            <v>1</v>
          </cell>
          <cell r="W1652">
            <v>5</v>
          </cell>
          <cell r="Y1652">
            <v>1</v>
          </cell>
          <cell r="Z1652">
            <v>364</v>
          </cell>
          <cell r="AA1652">
            <v>1</v>
          </cell>
        </row>
        <row r="1653">
          <cell r="I1653">
            <v>2155</v>
          </cell>
          <cell r="J1653">
            <v>24261.8102616</v>
          </cell>
          <cell r="P1653">
            <v>1</v>
          </cell>
          <cell r="Q1653">
            <v>1</v>
          </cell>
          <cell r="R1653">
            <v>1</v>
          </cell>
          <cell r="V1653">
            <v>1</v>
          </cell>
          <cell r="W1653">
            <v>1</v>
          </cell>
          <cell r="Y1653">
            <v>1</v>
          </cell>
          <cell r="Z1653">
            <v>364</v>
          </cell>
          <cell r="AA1653">
            <v>1</v>
          </cell>
        </row>
        <row r="1654">
          <cell r="I1654">
            <v>2156</v>
          </cell>
          <cell r="J1654">
            <v>22447.805410100002</v>
          </cell>
          <cell r="P1654">
            <v>5</v>
          </cell>
          <cell r="Q1654">
            <v>1</v>
          </cell>
          <cell r="R1654">
            <v>1</v>
          </cell>
          <cell r="V1654">
            <v>1</v>
          </cell>
          <cell r="W1654">
            <v>1</v>
          </cell>
          <cell r="Y1654">
            <v>1</v>
          </cell>
          <cell r="Z1654">
            <v>156</v>
          </cell>
          <cell r="AA1654">
            <v>1</v>
          </cell>
        </row>
        <row r="1655">
          <cell r="I1655">
            <v>2157</v>
          </cell>
          <cell r="J1655">
            <v>36885.184503199998</v>
          </cell>
          <cell r="P1655">
            <v>1</v>
          </cell>
          <cell r="Q1655">
            <v>1</v>
          </cell>
          <cell r="R1655">
            <v>1</v>
          </cell>
          <cell r="V1655">
            <v>1</v>
          </cell>
          <cell r="W1655">
            <v>5</v>
          </cell>
          <cell r="Y1655">
            <v>5</v>
          </cell>
          <cell r="Z1655">
            <v>156</v>
          </cell>
          <cell r="AA1655">
            <v>0.75</v>
          </cell>
        </row>
        <row r="1656">
          <cell r="I1656">
            <v>2158</v>
          </cell>
          <cell r="J1656">
            <v>15442.964841200001</v>
          </cell>
          <cell r="P1656">
            <v>3</v>
          </cell>
          <cell r="Q1656">
            <v>1</v>
          </cell>
          <cell r="R1656">
            <v>1</v>
          </cell>
          <cell r="V1656">
            <v>1</v>
          </cell>
          <cell r="W1656">
            <v>1</v>
          </cell>
          <cell r="Y1656">
            <v>1</v>
          </cell>
          <cell r="Z1656">
            <v>156</v>
          </cell>
          <cell r="AA1656">
            <v>1</v>
          </cell>
        </row>
        <row r="1657">
          <cell r="I1657">
            <v>2160</v>
          </cell>
          <cell r="J1657">
            <v>25636.091830000001</v>
          </cell>
          <cell r="P1657">
            <v>1</v>
          </cell>
          <cell r="Q1657">
            <v>1</v>
          </cell>
          <cell r="R1657">
            <v>1</v>
          </cell>
          <cell r="V1657">
            <v>1</v>
          </cell>
          <cell r="W1657">
            <v>5</v>
          </cell>
          <cell r="Y1657">
            <v>1</v>
          </cell>
          <cell r="Z1657">
            <v>364</v>
          </cell>
          <cell r="AA1657">
            <v>0.75</v>
          </cell>
        </row>
        <row r="1658">
          <cell r="I1658">
            <v>2162</v>
          </cell>
          <cell r="J1658">
            <v>26362.7426122</v>
          </cell>
          <cell r="P1658">
            <v>7</v>
          </cell>
          <cell r="Q1658">
            <v>1</v>
          </cell>
          <cell r="R1658">
            <v>1</v>
          </cell>
          <cell r="V1658">
            <v>1</v>
          </cell>
          <cell r="W1658">
            <v>5</v>
          </cell>
          <cell r="Y1658">
            <v>5</v>
          </cell>
          <cell r="Z1658">
            <v>364</v>
          </cell>
          <cell r="AA1658">
            <v>1</v>
          </cell>
        </row>
        <row r="1659">
          <cell r="I1659">
            <v>2163</v>
          </cell>
          <cell r="J1659">
            <v>29626.088035199999</v>
          </cell>
          <cell r="P1659">
            <v>2</v>
          </cell>
          <cell r="Q1659">
            <v>1</v>
          </cell>
          <cell r="R1659">
            <v>1</v>
          </cell>
          <cell r="V1659">
            <v>1</v>
          </cell>
          <cell r="W1659">
            <v>1</v>
          </cell>
          <cell r="Y1659">
            <v>1</v>
          </cell>
          <cell r="Z1659">
            <v>31.2</v>
          </cell>
          <cell r="AA1659">
            <v>0.75</v>
          </cell>
        </row>
        <row r="1660">
          <cell r="I1660">
            <v>2165</v>
          </cell>
          <cell r="J1660">
            <v>29638.015709700001</v>
          </cell>
          <cell r="P1660">
            <v>5</v>
          </cell>
          <cell r="Q1660">
            <v>1</v>
          </cell>
          <cell r="R1660">
            <v>1</v>
          </cell>
          <cell r="V1660">
            <v>1</v>
          </cell>
          <cell r="W1660">
            <v>5</v>
          </cell>
          <cell r="Y1660">
            <v>5</v>
          </cell>
          <cell r="Z1660">
            <v>364</v>
          </cell>
          <cell r="AA1660">
            <v>1</v>
          </cell>
        </row>
        <row r="1661">
          <cell r="I1661">
            <v>2166</v>
          </cell>
          <cell r="J1661">
            <v>21455.007235199999</v>
          </cell>
          <cell r="P1661">
            <v>5</v>
          </cell>
          <cell r="Q1661">
            <v>1</v>
          </cell>
          <cell r="R1661">
            <v>1</v>
          </cell>
          <cell r="V1661">
            <v>1</v>
          </cell>
          <cell r="W1661">
            <v>5</v>
          </cell>
          <cell r="Y1661">
            <v>5</v>
          </cell>
          <cell r="Z1661">
            <v>156</v>
          </cell>
          <cell r="AA1661">
            <v>1</v>
          </cell>
        </row>
        <row r="1662">
          <cell r="I1662">
            <v>2168</v>
          </cell>
          <cell r="J1662">
            <v>13506.628578100001</v>
          </cell>
          <cell r="P1662">
            <v>1</v>
          </cell>
          <cell r="Q1662">
            <v>1</v>
          </cell>
          <cell r="R1662">
            <v>1</v>
          </cell>
          <cell r="V1662">
            <v>1</v>
          </cell>
          <cell r="W1662">
            <v>1</v>
          </cell>
          <cell r="Y1662">
            <v>1</v>
          </cell>
          <cell r="Z1662">
            <v>364</v>
          </cell>
          <cell r="AA1662">
            <v>1</v>
          </cell>
        </row>
        <row r="1663">
          <cell r="I1663">
            <v>2170</v>
          </cell>
          <cell r="J1663">
            <v>26330.6011899</v>
          </cell>
          <cell r="P1663">
            <v>9</v>
          </cell>
          <cell r="Q1663">
            <v>1</v>
          </cell>
          <cell r="R1663">
            <v>1</v>
          </cell>
          <cell r="V1663">
            <v>1</v>
          </cell>
          <cell r="W1663">
            <v>1</v>
          </cell>
          <cell r="Y1663">
            <v>1</v>
          </cell>
          <cell r="Z1663">
            <v>650</v>
          </cell>
          <cell r="AA1663">
            <v>1</v>
          </cell>
        </row>
        <row r="1664">
          <cell r="I1664">
            <v>2172</v>
          </cell>
          <cell r="J1664">
            <v>30571.852247499999</v>
          </cell>
          <cell r="P1664">
            <v>2</v>
          </cell>
          <cell r="Q1664">
            <v>1</v>
          </cell>
          <cell r="R1664">
            <v>1</v>
          </cell>
          <cell r="V1664">
            <v>1</v>
          </cell>
          <cell r="W1664">
            <v>5</v>
          </cell>
          <cell r="Y1664">
            <v>1</v>
          </cell>
          <cell r="Z1664">
            <v>156</v>
          </cell>
          <cell r="AA1664">
            <v>0.75</v>
          </cell>
        </row>
        <row r="1665">
          <cell r="I1665">
            <v>2173</v>
          </cell>
          <cell r="J1665">
            <v>26075.6713409</v>
          </cell>
          <cell r="P1665">
            <v>10</v>
          </cell>
          <cell r="Q1665">
            <v>1</v>
          </cell>
          <cell r="R1665">
            <v>1</v>
          </cell>
          <cell r="V1665">
            <v>1</v>
          </cell>
          <cell r="W1665">
            <v>5</v>
          </cell>
          <cell r="Y1665">
            <v>5</v>
          </cell>
          <cell r="Z1665">
            <v>156</v>
          </cell>
          <cell r="AA1665">
            <v>1</v>
          </cell>
        </row>
        <row r="1666">
          <cell r="I1666">
            <v>2175</v>
          </cell>
          <cell r="J1666">
            <v>27419.364872999999</v>
          </cell>
          <cell r="P1666">
            <v>4</v>
          </cell>
          <cell r="Q1666">
            <v>1</v>
          </cell>
          <cell r="R1666">
            <v>1</v>
          </cell>
          <cell r="V1666">
            <v>1</v>
          </cell>
          <cell r="W1666">
            <v>5</v>
          </cell>
          <cell r="Y1666">
            <v>5</v>
          </cell>
          <cell r="Z1666">
            <v>650</v>
          </cell>
          <cell r="AA1666">
            <v>1</v>
          </cell>
        </row>
        <row r="1667">
          <cell r="I1667">
            <v>2177</v>
          </cell>
          <cell r="J1667">
            <v>32734.113142300001</v>
          </cell>
          <cell r="P1667">
            <v>3</v>
          </cell>
          <cell r="Q1667">
            <v>1</v>
          </cell>
          <cell r="R1667">
            <v>1</v>
          </cell>
          <cell r="V1667">
            <v>1</v>
          </cell>
          <cell r="W1667">
            <v>5</v>
          </cell>
          <cell r="Y1667">
            <v>1</v>
          </cell>
          <cell r="Z1667">
            <v>31.2</v>
          </cell>
          <cell r="AA1667">
            <v>0.75</v>
          </cell>
        </row>
        <row r="1668">
          <cell r="I1668">
            <v>2178</v>
          </cell>
          <cell r="J1668">
            <v>23378.834268099999</v>
          </cell>
          <cell r="P1668">
            <v>1</v>
          </cell>
          <cell r="Q1668">
            <v>1</v>
          </cell>
          <cell r="R1668">
            <v>1</v>
          </cell>
          <cell r="V1668">
            <v>1</v>
          </cell>
          <cell r="W1668">
            <v>5</v>
          </cell>
          <cell r="Y1668">
            <v>5</v>
          </cell>
          <cell r="Z1668">
            <v>364</v>
          </cell>
          <cell r="AA1668">
            <v>0.75</v>
          </cell>
        </row>
        <row r="1669">
          <cell r="I1669">
            <v>2181</v>
          </cell>
          <cell r="J1669">
            <v>27445.7094325</v>
          </cell>
          <cell r="P1669">
            <v>9</v>
          </cell>
          <cell r="Q1669">
            <v>1</v>
          </cell>
          <cell r="R1669">
            <v>1</v>
          </cell>
          <cell r="V1669">
            <v>1</v>
          </cell>
          <cell r="W1669">
            <v>5</v>
          </cell>
          <cell r="Y1669">
            <v>5</v>
          </cell>
          <cell r="Z1669">
            <v>31.2</v>
          </cell>
          <cell r="AA1669">
            <v>1</v>
          </cell>
        </row>
        <row r="1670">
          <cell r="I1670">
            <v>2182</v>
          </cell>
          <cell r="J1670">
            <v>23269.251043</v>
          </cell>
          <cell r="P1670">
            <v>6</v>
          </cell>
          <cell r="Q1670">
            <v>1</v>
          </cell>
          <cell r="R1670">
            <v>1</v>
          </cell>
          <cell r="V1670">
            <v>1</v>
          </cell>
          <cell r="W1670">
            <v>5</v>
          </cell>
          <cell r="Y1670">
            <v>5</v>
          </cell>
          <cell r="Z1670">
            <v>364</v>
          </cell>
          <cell r="AA1670">
            <v>0.75</v>
          </cell>
        </row>
        <row r="1671">
          <cell r="I1671">
            <v>2183</v>
          </cell>
          <cell r="J1671">
            <v>30293.0647728</v>
          </cell>
          <cell r="P1671">
            <v>5</v>
          </cell>
          <cell r="Q1671">
            <v>1</v>
          </cell>
          <cell r="R1671">
            <v>1</v>
          </cell>
          <cell r="V1671">
            <v>1</v>
          </cell>
          <cell r="W1671">
            <v>1</v>
          </cell>
          <cell r="Y1671">
            <v>1</v>
          </cell>
          <cell r="Z1671">
            <v>364</v>
          </cell>
          <cell r="AA1671">
            <v>1</v>
          </cell>
        </row>
        <row r="1672">
          <cell r="I1672">
            <v>2184</v>
          </cell>
          <cell r="J1672">
            <v>4762.1851446999999</v>
          </cell>
          <cell r="P1672">
            <v>9</v>
          </cell>
          <cell r="Q1672">
            <v>1</v>
          </cell>
          <cell r="R1672">
            <v>1</v>
          </cell>
          <cell r="V1672">
            <v>1</v>
          </cell>
          <cell r="W1672">
            <v>5</v>
          </cell>
          <cell r="Y1672">
            <v>5</v>
          </cell>
          <cell r="Z1672">
            <v>156</v>
          </cell>
          <cell r="AA1672">
            <v>1</v>
          </cell>
        </row>
        <row r="1673">
          <cell r="I1673">
            <v>2186</v>
          </cell>
          <cell r="J1673">
            <v>7299.9904716000001</v>
          </cell>
          <cell r="P1673">
            <v>2</v>
          </cell>
          <cell r="Q1673">
            <v>1</v>
          </cell>
          <cell r="R1673">
            <v>1</v>
          </cell>
          <cell r="V1673">
            <v>1</v>
          </cell>
          <cell r="W1673">
            <v>5</v>
          </cell>
          <cell r="Y1673">
            <v>1</v>
          </cell>
          <cell r="Z1673">
            <v>156</v>
          </cell>
          <cell r="AA1673">
            <v>0.75</v>
          </cell>
        </row>
        <row r="1674">
          <cell r="I1674">
            <v>2187</v>
          </cell>
          <cell r="J1674">
            <v>14399.168643200001</v>
          </cell>
          <cell r="P1674">
            <v>1</v>
          </cell>
          <cell r="Q1674">
            <v>1</v>
          </cell>
          <cell r="R1674">
            <v>1</v>
          </cell>
          <cell r="V1674">
            <v>1</v>
          </cell>
          <cell r="W1674">
            <v>5</v>
          </cell>
          <cell r="Y1674">
            <v>1</v>
          </cell>
          <cell r="Z1674">
            <v>156</v>
          </cell>
          <cell r="AA1674">
            <v>0.75</v>
          </cell>
        </row>
        <row r="1675">
          <cell r="I1675">
            <v>2188</v>
          </cell>
          <cell r="J1675">
            <v>28486.367099300001</v>
          </cell>
          <cell r="P1675">
            <v>10</v>
          </cell>
          <cell r="Q1675">
            <v>1</v>
          </cell>
          <cell r="R1675">
            <v>1</v>
          </cell>
          <cell r="V1675">
            <v>1</v>
          </cell>
          <cell r="W1675">
            <v>5</v>
          </cell>
          <cell r="Y1675">
            <v>5</v>
          </cell>
          <cell r="Z1675">
            <v>156</v>
          </cell>
          <cell r="AA1675">
            <v>0.75</v>
          </cell>
        </row>
        <row r="1676">
          <cell r="I1676">
            <v>2189</v>
          </cell>
          <cell r="J1676">
            <v>22392.435719699999</v>
          </cell>
          <cell r="P1676">
            <v>9</v>
          </cell>
          <cell r="Q1676">
            <v>1</v>
          </cell>
          <cell r="R1676">
            <v>1</v>
          </cell>
          <cell r="V1676">
            <v>1</v>
          </cell>
          <cell r="W1676">
            <v>5</v>
          </cell>
          <cell r="Y1676">
            <v>1</v>
          </cell>
          <cell r="Z1676">
            <v>156</v>
          </cell>
          <cell r="AA1676">
            <v>1</v>
          </cell>
        </row>
        <row r="1677">
          <cell r="I1677">
            <v>2190</v>
          </cell>
          <cell r="J1677">
            <v>27150.902830899999</v>
          </cell>
          <cell r="P1677">
            <v>9</v>
          </cell>
          <cell r="Q1677">
            <v>1</v>
          </cell>
          <cell r="R1677">
            <v>1</v>
          </cell>
          <cell r="V1677">
            <v>1</v>
          </cell>
          <cell r="W1677">
            <v>5</v>
          </cell>
          <cell r="Y1677">
            <v>1</v>
          </cell>
          <cell r="Z1677">
            <v>364</v>
          </cell>
          <cell r="AA1677">
            <v>1</v>
          </cell>
        </row>
        <row r="1678">
          <cell r="I1678">
            <v>2191</v>
          </cell>
          <cell r="J1678">
            <v>5763.5543864000001</v>
          </cell>
          <cell r="P1678">
            <v>5</v>
          </cell>
          <cell r="Q1678">
            <v>1</v>
          </cell>
          <cell r="R1678">
            <v>1</v>
          </cell>
          <cell r="V1678">
            <v>1</v>
          </cell>
          <cell r="W1678">
            <v>5</v>
          </cell>
          <cell r="Y1678">
            <v>3</v>
          </cell>
          <cell r="Z1678">
            <v>364</v>
          </cell>
          <cell r="AA1678">
            <v>1</v>
          </cell>
        </row>
        <row r="1679">
          <cell r="I1679">
            <v>2192</v>
          </cell>
          <cell r="J1679">
            <v>17848.9954679</v>
          </cell>
          <cell r="P1679">
            <v>4</v>
          </cell>
          <cell r="Q1679">
            <v>1</v>
          </cell>
          <cell r="R1679">
            <v>1</v>
          </cell>
          <cell r="V1679">
            <v>1</v>
          </cell>
          <cell r="W1679">
            <v>5</v>
          </cell>
          <cell r="Y1679">
            <v>1</v>
          </cell>
          <cell r="Z1679">
            <v>156</v>
          </cell>
          <cell r="AA1679">
            <v>1</v>
          </cell>
        </row>
        <row r="1680">
          <cell r="I1680">
            <v>2193</v>
          </cell>
          <cell r="J1680">
            <v>26859.482417499999</v>
          </cell>
          <cell r="P1680">
            <v>5</v>
          </cell>
          <cell r="Q1680">
            <v>1</v>
          </cell>
          <cell r="R1680">
            <v>1</v>
          </cell>
          <cell r="V1680">
            <v>1</v>
          </cell>
          <cell r="W1680">
            <v>1</v>
          </cell>
          <cell r="Y1680">
            <v>1</v>
          </cell>
          <cell r="Z1680">
            <v>156</v>
          </cell>
          <cell r="AA1680">
            <v>1</v>
          </cell>
        </row>
        <row r="1681">
          <cell r="I1681">
            <v>2195</v>
          </cell>
          <cell r="J1681">
            <v>25792.263649100001</v>
          </cell>
          <cell r="P1681">
            <v>8</v>
          </cell>
          <cell r="Q1681">
            <v>1</v>
          </cell>
          <cell r="R1681">
            <v>1</v>
          </cell>
          <cell r="V1681">
            <v>1</v>
          </cell>
          <cell r="W1681">
            <v>1</v>
          </cell>
          <cell r="Y1681">
            <v>1</v>
          </cell>
          <cell r="Z1681">
            <v>156</v>
          </cell>
          <cell r="AA1681">
            <v>1</v>
          </cell>
        </row>
        <row r="1682">
          <cell r="I1682">
            <v>2196</v>
          </cell>
          <cell r="J1682">
            <v>4512.4034018000002</v>
          </cell>
          <cell r="P1682">
            <v>10</v>
          </cell>
          <cell r="Q1682">
            <v>1</v>
          </cell>
          <cell r="R1682">
            <v>1</v>
          </cell>
          <cell r="V1682">
            <v>1</v>
          </cell>
          <cell r="W1682">
            <v>5</v>
          </cell>
          <cell r="Y1682">
            <v>1</v>
          </cell>
          <cell r="Z1682">
            <v>650</v>
          </cell>
          <cell r="AA1682">
            <v>1</v>
          </cell>
        </row>
        <row r="1683">
          <cell r="I1683">
            <v>2197</v>
          </cell>
          <cell r="J1683">
            <v>29637.1076201</v>
          </cell>
          <cell r="P1683">
            <v>3</v>
          </cell>
          <cell r="Q1683">
            <v>1</v>
          </cell>
          <cell r="R1683">
            <v>1</v>
          </cell>
          <cell r="V1683">
            <v>1</v>
          </cell>
          <cell r="W1683">
            <v>5</v>
          </cell>
          <cell r="Y1683">
            <v>1</v>
          </cell>
          <cell r="Z1683">
            <v>364</v>
          </cell>
          <cell r="AA1683">
            <v>1</v>
          </cell>
        </row>
        <row r="1684">
          <cell r="I1684">
            <v>2198</v>
          </cell>
          <cell r="J1684">
            <v>29066.958494400002</v>
          </cell>
          <cell r="P1684">
            <v>4</v>
          </cell>
          <cell r="Q1684">
            <v>1</v>
          </cell>
          <cell r="R1684">
            <v>1</v>
          </cell>
          <cell r="V1684">
            <v>1</v>
          </cell>
          <cell r="W1684">
            <v>5</v>
          </cell>
          <cell r="Y1684">
            <v>3</v>
          </cell>
          <cell r="Z1684">
            <v>156</v>
          </cell>
          <cell r="AA1684">
            <v>1</v>
          </cell>
        </row>
        <row r="1685">
          <cell r="I1685">
            <v>2199</v>
          </cell>
          <cell r="J1685">
            <v>13422.9421669</v>
          </cell>
          <cell r="P1685">
            <v>1</v>
          </cell>
          <cell r="Q1685">
            <v>1</v>
          </cell>
          <cell r="R1685">
            <v>1</v>
          </cell>
          <cell r="V1685">
            <v>1</v>
          </cell>
          <cell r="W1685">
            <v>5</v>
          </cell>
          <cell r="Y1685">
            <v>3</v>
          </cell>
          <cell r="Z1685">
            <v>364</v>
          </cell>
          <cell r="AA1685">
            <v>1</v>
          </cell>
        </row>
        <row r="1686">
          <cell r="I1686">
            <v>2200</v>
          </cell>
          <cell r="J1686">
            <v>31433.2326613</v>
          </cell>
          <cell r="P1686">
            <v>9</v>
          </cell>
          <cell r="Q1686">
            <v>1</v>
          </cell>
          <cell r="R1686">
            <v>1</v>
          </cell>
          <cell r="V1686">
            <v>1</v>
          </cell>
          <cell r="W1686">
            <v>5</v>
          </cell>
          <cell r="Y1686">
            <v>5</v>
          </cell>
          <cell r="Z1686">
            <v>650</v>
          </cell>
          <cell r="AA1686">
            <v>1</v>
          </cell>
        </row>
        <row r="1687">
          <cell r="I1687">
            <v>2201</v>
          </cell>
          <cell r="J1687">
            <v>25059.85657</v>
          </cell>
          <cell r="P1687">
            <v>5</v>
          </cell>
          <cell r="Q1687">
            <v>1</v>
          </cell>
          <cell r="R1687">
            <v>1</v>
          </cell>
          <cell r="V1687">
            <v>1</v>
          </cell>
          <cell r="W1687">
            <v>5</v>
          </cell>
          <cell r="Y1687">
            <v>5</v>
          </cell>
          <cell r="Z1687">
            <v>156</v>
          </cell>
          <cell r="AA1687">
            <v>1</v>
          </cell>
        </row>
        <row r="1688">
          <cell r="I1688">
            <v>2202</v>
          </cell>
          <cell r="J1688">
            <v>52518.228749499998</v>
          </cell>
          <cell r="P1688">
            <v>12</v>
          </cell>
          <cell r="Q1688">
            <v>1</v>
          </cell>
          <cell r="R1688">
            <v>1</v>
          </cell>
          <cell r="V1688">
            <v>1</v>
          </cell>
          <cell r="W1688">
            <v>5</v>
          </cell>
          <cell r="Y1688">
            <v>5</v>
          </cell>
          <cell r="Z1688">
            <v>1014</v>
          </cell>
          <cell r="AA1688">
            <v>1</v>
          </cell>
        </row>
        <row r="1689">
          <cell r="I1689">
            <v>2203</v>
          </cell>
          <cell r="J1689">
            <v>32930.463918300004</v>
          </cell>
          <cell r="P1689">
            <v>6</v>
          </cell>
          <cell r="Q1689">
            <v>1</v>
          </cell>
          <cell r="R1689">
            <v>1</v>
          </cell>
          <cell r="V1689">
            <v>1</v>
          </cell>
          <cell r="W1689">
            <v>5</v>
          </cell>
          <cell r="Y1689">
            <v>5</v>
          </cell>
          <cell r="Z1689">
            <v>156</v>
          </cell>
          <cell r="AA1689">
            <v>1</v>
          </cell>
        </row>
        <row r="1690">
          <cell r="I1690">
            <v>2204</v>
          </cell>
          <cell r="J1690">
            <v>28252.941146100002</v>
          </cell>
          <cell r="P1690">
            <v>9</v>
          </cell>
          <cell r="Q1690">
            <v>1</v>
          </cell>
          <cell r="R1690">
            <v>1</v>
          </cell>
          <cell r="V1690">
            <v>1</v>
          </cell>
          <cell r="W1690">
            <v>5</v>
          </cell>
          <cell r="Y1690">
            <v>1</v>
          </cell>
          <cell r="Z1690">
            <v>156</v>
          </cell>
          <cell r="AA1690">
            <v>1</v>
          </cell>
        </row>
        <row r="1691">
          <cell r="I1691">
            <v>2205</v>
          </cell>
          <cell r="J1691">
            <v>25292.6641772</v>
          </cell>
          <cell r="P1691">
            <v>5</v>
          </cell>
          <cell r="Q1691">
            <v>1</v>
          </cell>
          <cell r="R1691">
            <v>1</v>
          </cell>
          <cell r="V1691">
            <v>1</v>
          </cell>
          <cell r="W1691">
            <v>5</v>
          </cell>
          <cell r="Y1691">
            <v>1</v>
          </cell>
          <cell r="Z1691">
            <v>156</v>
          </cell>
          <cell r="AA1691">
            <v>1</v>
          </cell>
        </row>
        <row r="1692">
          <cell r="I1692">
            <v>2206</v>
          </cell>
          <cell r="J1692">
            <v>26216.8436979</v>
          </cell>
          <cell r="P1692">
            <v>5</v>
          </cell>
          <cell r="Q1692">
            <v>1</v>
          </cell>
          <cell r="R1692">
            <v>1</v>
          </cell>
          <cell r="V1692">
            <v>1</v>
          </cell>
          <cell r="W1692">
            <v>5</v>
          </cell>
          <cell r="Y1692">
            <v>5</v>
          </cell>
          <cell r="Z1692">
            <v>650</v>
          </cell>
          <cell r="AA1692">
            <v>1</v>
          </cell>
        </row>
        <row r="1693">
          <cell r="I1693">
            <v>2207</v>
          </cell>
          <cell r="J1693">
            <v>21770.726969899999</v>
          </cell>
          <cell r="P1693">
            <v>5</v>
          </cell>
          <cell r="Q1693">
            <v>1</v>
          </cell>
          <cell r="R1693">
            <v>1</v>
          </cell>
          <cell r="V1693">
            <v>1</v>
          </cell>
          <cell r="W1693">
            <v>5</v>
          </cell>
          <cell r="Y1693">
            <v>5</v>
          </cell>
          <cell r="Z1693">
            <v>364</v>
          </cell>
          <cell r="AA1693">
            <v>1</v>
          </cell>
        </row>
        <row r="1694">
          <cell r="I1694">
            <v>2208</v>
          </cell>
          <cell r="J1694">
            <v>36144.226296399996</v>
          </cell>
          <cell r="P1694">
            <v>5</v>
          </cell>
          <cell r="Q1694">
            <v>1</v>
          </cell>
          <cell r="R1694">
            <v>1</v>
          </cell>
          <cell r="V1694">
            <v>1</v>
          </cell>
          <cell r="W1694">
            <v>5</v>
          </cell>
          <cell r="Y1694">
            <v>1</v>
          </cell>
          <cell r="Z1694">
            <v>650</v>
          </cell>
          <cell r="AA1694">
            <v>1</v>
          </cell>
        </row>
        <row r="1695">
          <cell r="I1695">
            <v>2211</v>
          </cell>
          <cell r="J1695">
            <v>12754.8680891</v>
          </cell>
          <cell r="P1695">
            <v>6</v>
          </cell>
          <cell r="Q1695">
            <v>1</v>
          </cell>
          <cell r="R1695">
            <v>1</v>
          </cell>
          <cell r="V1695">
            <v>0</v>
          </cell>
          <cell r="W1695">
            <v>99</v>
          </cell>
          <cell r="Y1695">
            <v>2</v>
          </cell>
          <cell r="Z1695">
            <v>156</v>
          </cell>
          <cell r="AA1695">
            <v>0</v>
          </cell>
        </row>
        <row r="1696">
          <cell r="I1696">
            <v>2212</v>
          </cell>
          <cell r="J1696">
            <v>22807.338338599999</v>
          </cell>
          <cell r="P1696">
            <v>7</v>
          </cell>
          <cell r="Q1696">
            <v>1</v>
          </cell>
          <cell r="R1696">
            <v>1</v>
          </cell>
          <cell r="V1696">
            <v>1</v>
          </cell>
          <cell r="W1696">
            <v>5</v>
          </cell>
          <cell r="Y1696">
            <v>1</v>
          </cell>
          <cell r="Z1696">
            <v>156</v>
          </cell>
          <cell r="AA1696">
            <v>1</v>
          </cell>
        </row>
        <row r="1697">
          <cell r="I1697">
            <v>2214</v>
          </cell>
          <cell r="J1697">
            <v>52342.5539049</v>
          </cell>
          <cell r="P1697">
            <v>5</v>
          </cell>
          <cell r="Q1697">
            <v>1</v>
          </cell>
          <cell r="R1697">
            <v>1</v>
          </cell>
          <cell r="V1697">
            <v>1</v>
          </cell>
          <cell r="W1697">
            <v>5</v>
          </cell>
          <cell r="Y1697">
            <v>5</v>
          </cell>
          <cell r="Z1697">
            <v>156</v>
          </cell>
          <cell r="AA1697">
            <v>1</v>
          </cell>
        </row>
        <row r="1698">
          <cell r="I1698">
            <v>2215</v>
          </cell>
          <cell r="J1698">
            <v>31449.167621100001</v>
          </cell>
          <cell r="P1698">
            <v>4</v>
          </cell>
          <cell r="Q1698">
            <v>1</v>
          </cell>
          <cell r="R1698">
            <v>1</v>
          </cell>
          <cell r="V1698">
            <v>1</v>
          </cell>
          <cell r="W1698">
            <v>1</v>
          </cell>
          <cell r="Y1698">
            <v>1</v>
          </cell>
          <cell r="Z1698">
            <v>156</v>
          </cell>
          <cell r="AA1698">
            <v>1</v>
          </cell>
        </row>
        <row r="1699">
          <cell r="I1699">
            <v>2216</v>
          </cell>
          <cell r="J1699">
            <v>17036.811211799999</v>
          </cell>
          <cell r="P1699">
            <v>3</v>
          </cell>
          <cell r="Q1699">
            <v>1</v>
          </cell>
          <cell r="R1699">
            <v>1</v>
          </cell>
          <cell r="V1699">
            <v>1</v>
          </cell>
          <cell r="W1699">
            <v>5</v>
          </cell>
          <cell r="Y1699">
            <v>3</v>
          </cell>
          <cell r="Z1699">
            <v>156</v>
          </cell>
          <cell r="AA1699">
            <v>1</v>
          </cell>
        </row>
        <row r="1700">
          <cell r="I1700">
            <v>2217</v>
          </cell>
          <cell r="J1700">
            <v>24455.926417999999</v>
          </cell>
          <cell r="P1700">
            <v>5</v>
          </cell>
          <cell r="Q1700">
            <v>1</v>
          </cell>
          <cell r="R1700">
            <v>1</v>
          </cell>
          <cell r="V1700">
            <v>1</v>
          </cell>
          <cell r="W1700">
            <v>5</v>
          </cell>
          <cell r="Y1700">
            <v>1</v>
          </cell>
          <cell r="Z1700">
            <v>156</v>
          </cell>
          <cell r="AA1700">
            <v>1</v>
          </cell>
        </row>
        <row r="1701">
          <cell r="I1701">
            <v>2218</v>
          </cell>
          <cell r="J1701">
            <v>20472.2355938</v>
          </cell>
          <cell r="P1701">
            <v>5</v>
          </cell>
          <cell r="Q1701">
            <v>1</v>
          </cell>
          <cell r="R1701">
            <v>1</v>
          </cell>
          <cell r="V1701">
            <v>1</v>
          </cell>
          <cell r="W1701">
            <v>5</v>
          </cell>
          <cell r="Y1701">
            <v>5</v>
          </cell>
          <cell r="Z1701">
            <v>364</v>
          </cell>
          <cell r="AA1701">
            <v>0.75</v>
          </cell>
        </row>
        <row r="1702">
          <cell r="I1702">
            <v>2219</v>
          </cell>
          <cell r="J1702">
            <v>13124.303258600001</v>
          </cell>
          <cell r="P1702">
            <v>10</v>
          </cell>
          <cell r="Q1702">
            <v>1</v>
          </cell>
          <cell r="R1702">
            <v>1</v>
          </cell>
          <cell r="V1702">
            <v>1</v>
          </cell>
          <cell r="W1702">
            <v>1</v>
          </cell>
          <cell r="Y1702">
            <v>1</v>
          </cell>
          <cell r="Z1702">
            <v>156</v>
          </cell>
          <cell r="AA1702">
            <v>1</v>
          </cell>
        </row>
        <row r="1703">
          <cell r="I1703">
            <v>2220</v>
          </cell>
          <cell r="J1703">
            <v>23834.6536213</v>
          </cell>
          <cell r="P1703">
            <v>2</v>
          </cell>
          <cell r="Q1703">
            <v>1</v>
          </cell>
          <cell r="R1703">
            <v>1</v>
          </cell>
          <cell r="V1703">
            <v>1</v>
          </cell>
          <cell r="W1703">
            <v>5</v>
          </cell>
          <cell r="Y1703">
            <v>1</v>
          </cell>
          <cell r="Z1703">
            <v>156</v>
          </cell>
          <cell r="AA1703">
            <v>1</v>
          </cell>
        </row>
        <row r="1704">
          <cell r="I1704">
            <v>2221</v>
          </cell>
          <cell r="J1704">
            <v>34908.651197799998</v>
          </cell>
          <cell r="P1704">
            <v>5</v>
          </cell>
          <cell r="Q1704">
            <v>1</v>
          </cell>
          <cell r="R1704">
            <v>1</v>
          </cell>
          <cell r="V1704">
            <v>1</v>
          </cell>
          <cell r="W1704">
            <v>5</v>
          </cell>
          <cell r="Y1704">
            <v>5</v>
          </cell>
          <cell r="Z1704">
            <v>364</v>
          </cell>
          <cell r="AA1704">
            <v>1</v>
          </cell>
        </row>
        <row r="1705">
          <cell r="I1705">
            <v>2222</v>
          </cell>
          <cell r="J1705">
            <v>34947.746288399998</v>
          </cell>
          <cell r="P1705">
            <v>1</v>
          </cell>
          <cell r="Q1705">
            <v>1</v>
          </cell>
          <cell r="R1705">
            <v>1</v>
          </cell>
          <cell r="V1705">
            <v>1</v>
          </cell>
          <cell r="W1705">
            <v>1</v>
          </cell>
          <cell r="Y1705">
            <v>1</v>
          </cell>
          <cell r="Z1705">
            <v>650</v>
          </cell>
          <cell r="AA1705">
            <v>1</v>
          </cell>
        </row>
        <row r="1706">
          <cell r="I1706">
            <v>2223</v>
          </cell>
          <cell r="J1706">
            <v>33310.826848199998</v>
          </cell>
          <cell r="P1706">
            <v>8</v>
          </cell>
          <cell r="Q1706">
            <v>1</v>
          </cell>
          <cell r="R1706">
            <v>1</v>
          </cell>
          <cell r="V1706">
            <v>1</v>
          </cell>
          <cell r="W1706">
            <v>5</v>
          </cell>
          <cell r="Y1706">
            <v>5</v>
          </cell>
          <cell r="Z1706">
            <v>650</v>
          </cell>
          <cell r="AA1706">
            <v>1</v>
          </cell>
        </row>
        <row r="1707">
          <cell r="I1707">
            <v>2225</v>
          </cell>
          <cell r="J1707">
            <v>36816.709056699998</v>
          </cell>
          <cell r="P1707">
            <v>1</v>
          </cell>
          <cell r="Q1707">
            <v>1</v>
          </cell>
          <cell r="R1707">
            <v>1</v>
          </cell>
          <cell r="V1707">
            <v>1</v>
          </cell>
          <cell r="W1707">
            <v>5</v>
          </cell>
          <cell r="Y1707">
            <v>2</v>
          </cell>
          <cell r="Z1707">
            <v>156</v>
          </cell>
          <cell r="AA1707">
            <v>1</v>
          </cell>
        </row>
        <row r="1708">
          <cell r="I1708">
            <v>2227</v>
          </cell>
          <cell r="J1708">
            <v>19295.211376200001</v>
          </cell>
          <cell r="P1708">
            <v>7</v>
          </cell>
          <cell r="Q1708">
            <v>1</v>
          </cell>
          <cell r="R1708">
            <v>1</v>
          </cell>
          <cell r="V1708">
            <v>1</v>
          </cell>
          <cell r="W1708">
            <v>5</v>
          </cell>
          <cell r="Y1708">
            <v>5</v>
          </cell>
          <cell r="Z1708">
            <v>650</v>
          </cell>
          <cell r="AA1708">
            <v>0.75</v>
          </cell>
        </row>
        <row r="1709">
          <cell r="I1709">
            <v>2228</v>
          </cell>
          <cell r="J1709">
            <v>22431.161306900001</v>
          </cell>
          <cell r="P1709">
            <v>3</v>
          </cell>
          <cell r="Q1709">
            <v>1</v>
          </cell>
          <cell r="R1709">
            <v>1</v>
          </cell>
          <cell r="V1709">
            <v>1</v>
          </cell>
          <cell r="W1709">
            <v>5</v>
          </cell>
          <cell r="Y1709">
            <v>5</v>
          </cell>
          <cell r="Z1709">
            <v>364</v>
          </cell>
          <cell r="AA1709">
            <v>0.75</v>
          </cell>
        </row>
        <row r="1710">
          <cell r="I1710">
            <v>2230</v>
          </cell>
          <cell r="J1710">
            <v>18359.1146224</v>
          </cell>
          <cell r="P1710">
            <v>12</v>
          </cell>
          <cell r="Q1710">
            <v>1</v>
          </cell>
          <cell r="R1710">
            <v>1</v>
          </cell>
          <cell r="V1710">
            <v>1</v>
          </cell>
          <cell r="W1710">
            <v>5</v>
          </cell>
          <cell r="Y1710">
            <v>5</v>
          </cell>
          <cell r="Z1710">
            <v>156</v>
          </cell>
          <cell r="AA1710">
            <v>1</v>
          </cell>
        </row>
        <row r="1711">
          <cell r="I1711">
            <v>2231</v>
          </cell>
          <cell r="J1711">
            <v>28486.367099300001</v>
          </cell>
          <cell r="P1711">
            <v>8</v>
          </cell>
          <cell r="Q1711">
            <v>1</v>
          </cell>
          <cell r="R1711">
            <v>1</v>
          </cell>
          <cell r="V1711">
            <v>1</v>
          </cell>
          <cell r="W1711">
            <v>5</v>
          </cell>
          <cell r="Y1711">
            <v>5</v>
          </cell>
          <cell r="Z1711">
            <v>364</v>
          </cell>
          <cell r="AA1711">
            <v>1</v>
          </cell>
        </row>
        <row r="1712">
          <cell r="I1712">
            <v>2232</v>
          </cell>
          <cell r="J1712">
            <v>31513.4566767</v>
          </cell>
          <cell r="P1712">
            <v>11</v>
          </cell>
          <cell r="Q1712">
            <v>1</v>
          </cell>
          <cell r="R1712">
            <v>1</v>
          </cell>
          <cell r="V1712">
            <v>1</v>
          </cell>
          <cell r="W1712">
            <v>2</v>
          </cell>
          <cell r="Y1712">
            <v>2</v>
          </cell>
          <cell r="Z1712">
            <v>364</v>
          </cell>
          <cell r="AA1712">
            <v>1</v>
          </cell>
        </row>
        <row r="1713">
          <cell r="I1713">
            <v>2233</v>
          </cell>
          <cell r="J1713">
            <v>25612.760802600002</v>
          </cell>
          <cell r="P1713">
            <v>5</v>
          </cell>
          <cell r="Q1713">
            <v>1</v>
          </cell>
          <cell r="R1713">
            <v>1</v>
          </cell>
          <cell r="V1713">
            <v>1</v>
          </cell>
          <cell r="W1713">
            <v>5</v>
          </cell>
          <cell r="Y1713">
            <v>5</v>
          </cell>
          <cell r="Z1713">
            <v>156</v>
          </cell>
          <cell r="AA1713">
            <v>1</v>
          </cell>
        </row>
        <row r="1714">
          <cell r="I1714">
            <v>2234</v>
          </cell>
          <cell r="J1714">
            <v>33617.191199399997</v>
          </cell>
          <cell r="P1714">
            <v>1</v>
          </cell>
          <cell r="Q1714">
            <v>1</v>
          </cell>
          <cell r="R1714">
            <v>1</v>
          </cell>
          <cell r="V1714">
            <v>0</v>
          </cell>
          <cell r="W1714">
            <v>99</v>
          </cell>
          <cell r="Y1714">
            <v>5</v>
          </cell>
          <cell r="Z1714">
            <v>156</v>
          </cell>
          <cell r="AA1714">
            <v>0</v>
          </cell>
        </row>
        <row r="1715">
          <cell r="I1715">
            <v>2235</v>
          </cell>
          <cell r="J1715">
            <v>20700.757434700001</v>
          </cell>
          <cell r="P1715">
            <v>11</v>
          </cell>
          <cell r="Q1715">
            <v>1</v>
          </cell>
          <cell r="R1715">
            <v>1</v>
          </cell>
          <cell r="V1715">
            <v>1</v>
          </cell>
          <cell r="W1715">
            <v>5</v>
          </cell>
          <cell r="Y1715">
            <v>1</v>
          </cell>
          <cell r="Z1715">
            <v>650</v>
          </cell>
          <cell r="AA1715">
            <v>1</v>
          </cell>
        </row>
        <row r="1716">
          <cell r="I1716">
            <v>2236</v>
          </cell>
          <cell r="J1716">
            <v>55540.384336399999</v>
          </cell>
          <cell r="P1716">
            <v>6</v>
          </cell>
          <cell r="Q1716">
            <v>1</v>
          </cell>
          <cell r="R1716">
            <v>1</v>
          </cell>
          <cell r="V1716">
            <v>1</v>
          </cell>
          <cell r="W1716">
            <v>5</v>
          </cell>
          <cell r="Y1716">
            <v>1</v>
          </cell>
          <cell r="Z1716">
            <v>364</v>
          </cell>
          <cell r="AA1716">
            <v>0.75</v>
          </cell>
        </row>
        <row r="1717">
          <cell r="I1717">
            <v>2237</v>
          </cell>
          <cell r="J1717">
            <v>23242.495093900001</v>
          </cell>
          <cell r="P1717">
            <v>1</v>
          </cell>
          <cell r="Q1717">
            <v>1</v>
          </cell>
          <cell r="R1717">
            <v>1</v>
          </cell>
          <cell r="V1717">
            <v>1</v>
          </cell>
          <cell r="W1717">
            <v>1</v>
          </cell>
          <cell r="Y1717">
            <v>1</v>
          </cell>
          <cell r="Z1717">
            <v>156</v>
          </cell>
          <cell r="AA1717">
            <v>1</v>
          </cell>
        </row>
        <row r="1718">
          <cell r="I1718">
            <v>2238</v>
          </cell>
          <cell r="J1718">
            <v>36912.037514700001</v>
          </cell>
          <cell r="P1718">
            <v>10</v>
          </cell>
          <cell r="Q1718">
            <v>1</v>
          </cell>
          <cell r="R1718">
            <v>1</v>
          </cell>
          <cell r="V1718">
            <v>1</v>
          </cell>
          <cell r="W1718">
            <v>1</v>
          </cell>
          <cell r="Y1718">
            <v>1</v>
          </cell>
          <cell r="Z1718">
            <v>156</v>
          </cell>
          <cell r="AA1718">
            <v>1</v>
          </cell>
        </row>
        <row r="1719">
          <cell r="I1719">
            <v>2239</v>
          </cell>
          <cell r="J1719">
            <v>36527.791165299997</v>
          </cell>
          <cell r="P1719">
            <v>5</v>
          </cell>
          <cell r="Q1719">
            <v>1</v>
          </cell>
          <cell r="R1719">
            <v>1</v>
          </cell>
          <cell r="V1719">
            <v>1</v>
          </cell>
          <cell r="W1719">
            <v>5</v>
          </cell>
          <cell r="Y1719">
            <v>5</v>
          </cell>
          <cell r="Z1719">
            <v>156</v>
          </cell>
          <cell r="AA1719">
            <v>1</v>
          </cell>
        </row>
        <row r="1720">
          <cell r="I1720">
            <v>2240</v>
          </cell>
          <cell r="J1720">
            <v>27092.168210600001</v>
          </cell>
          <cell r="P1720">
            <v>4</v>
          </cell>
          <cell r="Q1720">
            <v>1</v>
          </cell>
          <cell r="R1720">
            <v>1</v>
          </cell>
          <cell r="V1720">
            <v>1</v>
          </cell>
          <cell r="W1720">
            <v>5</v>
          </cell>
          <cell r="Y1720">
            <v>5</v>
          </cell>
          <cell r="Z1720">
            <v>156</v>
          </cell>
          <cell r="AA1720">
            <v>1</v>
          </cell>
        </row>
        <row r="1721">
          <cell r="I1721">
            <v>2241</v>
          </cell>
          <cell r="J1721">
            <v>23816.7562808</v>
          </cell>
          <cell r="P1721">
            <v>4</v>
          </cell>
          <cell r="Q1721">
            <v>1</v>
          </cell>
          <cell r="R1721">
            <v>1</v>
          </cell>
          <cell r="V1721">
            <v>1</v>
          </cell>
          <cell r="W1721">
            <v>5</v>
          </cell>
          <cell r="Y1721">
            <v>1</v>
          </cell>
          <cell r="Z1721">
            <v>156</v>
          </cell>
          <cell r="AA1721">
            <v>1</v>
          </cell>
        </row>
        <row r="1722">
          <cell r="I1722">
            <v>2242</v>
          </cell>
          <cell r="J1722">
            <v>27238.2433795</v>
          </cell>
          <cell r="P1722">
            <v>7</v>
          </cell>
          <cell r="Q1722">
            <v>1</v>
          </cell>
          <cell r="R1722">
            <v>1</v>
          </cell>
          <cell r="V1722">
            <v>1</v>
          </cell>
          <cell r="W1722">
            <v>5</v>
          </cell>
          <cell r="Y1722">
            <v>1</v>
          </cell>
          <cell r="Z1722">
            <v>156</v>
          </cell>
          <cell r="AA1722">
            <v>1</v>
          </cell>
        </row>
        <row r="1723">
          <cell r="I1723">
            <v>2243</v>
          </cell>
          <cell r="J1723">
            <v>13073.7224921</v>
          </cell>
          <cell r="P1723">
            <v>4</v>
          </cell>
          <cell r="Q1723">
            <v>1</v>
          </cell>
          <cell r="R1723">
            <v>1</v>
          </cell>
          <cell r="V1723">
            <v>1</v>
          </cell>
          <cell r="W1723">
            <v>5</v>
          </cell>
          <cell r="Y1723">
            <v>1</v>
          </cell>
          <cell r="Z1723">
            <v>156</v>
          </cell>
          <cell r="AA1723">
            <v>1</v>
          </cell>
        </row>
        <row r="1724">
          <cell r="I1724">
            <v>2245</v>
          </cell>
          <cell r="J1724">
            <v>31449.167621100001</v>
          </cell>
          <cell r="P1724">
            <v>7</v>
          </cell>
          <cell r="Q1724">
            <v>1</v>
          </cell>
          <cell r="R1724">
            <v>1</v>
          </cell>
          <cell r="V1724">
            <v>1</v>
          </cell>
          <cell r="W1724">
            <v>1</v>
          </cell>
          <cell r="Y1724">
            <v>1</v>
          </cell>
          <cell r="Z1724">
            <v>156</v>
          </cell>
          <cell r="AA1724">
            <v>1</v>
          </cell>
        </row>
        <row r="1725">
          <cell r="I1725">
            <v>2246</v>
          </cell>
          <cell r="J1725">
            <v>28123.4571541</v>
          </cell>
          <cell r="P1725">
            <v>1</v>
          </cell>
          <cell r="Q1725">
            <v>1</v>
          </cell>
          <cell r="R1725">
            <v>1</v>
          </cell>
          <cell r="V1725">
            <v>1</v>
          </cell>
          <cell r="W1725">
            <v>5</v>
          </cell>
          <cell r="Y1725">
            <v>1</v>
          </cell>
          <cell r="Z1725">
            <v>364</v>
          </cell>
          <cell r="AA1725">
            <v>0.75</v>
          </cell>
        </row>
        <row r="1726">
          <cell r="I1726">
            <v>2247</v>
          </cell>
          <cell r="J1726">
            <v>37586.221838199999</v>
          </cell>
          <cell r="P1726">
            <v>2</v>
          </cell>
          <cell r="Q1726">
            <v>1</v>
          </cell>
          <cell r="R1726">
            <v>1</v>
          </cell>
          <cell r="V1726">
            <v>1</v>
          </cell>
          <cell r="W1726">
            <v>5</v>
          </cell>
          <cell r="Y1726">
            <v>5</v>
          </cell>
          <cell r="Z1726">
            <v>364</v>
          </cell>
          <cell r="AA1726">
            <v>1</v>
          </cell>
        </row>
        <row r="1727">
          <cell r="I1727">
            <v>2249</v>
          </cell>
          <cell r="J1727">
            <v>19827.8389307</v>
          </cell>
          <cell r="P1727">
            <v>5</v>
          </cell>
          <cell r="Q1727">
            <v>1</v>
          </cell>
          <cell r="R1727">
            <v>1</v>
          </cell>
          <cell r="V1727">
            <v>1</v>
          </cell>
          <cell r="W1727">
            <v>5</v>
          </cell>
          <cell r="Y1727">
            <v>1</v>
          </cell>
          <cell r="Z1727">
            <v>364</v>
          </cell>
          <cell r="AA1727">
            <v>1</v>
          </cell>
        </row>
        <row r="1728">
          <cell r="I1728">
            <v>2250</v>
          </cell>
          <cell r="J1728">
            <v>31498.272012500001</v>
          </cell>
          <cell r="P1728">
            <v>2</v>
          </cell>
          <cell r="Q1728">
            <v>1</v>
          </cell>
          <cell r="R1728">
            <v>1</v>
          </cell>
          <cell r="V1728">
            <v>1</v>
          </cell>
          <cell r="W1728">
            <v>5</v>
          </cell>
          <cell r="Y1728">
            <v>1</v>
          </cell>
          <cell r="Z1728">
            <v>364</v>
          </cell>
          <cell r="AA1728">
            <v>1</v>
          </cell>
        </row>
        <row r="1729">
          <cell r="I1729">
            <v>2252</v>
          </cell>
          <cell r="J1729">
            <v>16007.595179800001</v>
          </cell>
          <cell r="P1729">
            <v>2</v>
          </cell>
          <cell r="Q1729">
            <v>1</v>
          </cell>
          <cell r="R1729">
            <v>1</v>
          </cell>
          <cell r="V1729">
            <v>1</v>
          </cell>
          <cell r="W1729">
            <v>1</v>
          </cell>
          <cell r="Y1729">
            <v>1</v>
          </cell>
          <cell r="Z1729">
            <v>156</v>
          </cell>
          <cell r="AA1729">
            <v>1</v>
          </cell>
        </row>
        <row r="1730">
          <cell r="I1730">
            <v>2255</v>
          </cell>
          <cell r="J1730">
            <v>26007.697352399999</v>
          </cell>
          <cell r="P1730">
            <v>4</v>
          </cell>
          <cell r="Q1730">
            <v>1</v>
          </cell>
          <cell r="R1730">
            <v>1</v>
          </cell>
          <cell r="V1730">
            <v>1</v>
          </cell>
          <cell r="W1730">
            <v>5</v>
          </cell>
          <cell r="Y1730">
            <v>1</v>
          </cell>
          <cell r="Z1730">
            <v>650</v>
          </cell>
          <cell r="AA1730">
            <v>1</v>
          </cell>
        </row>
        <row r="1731">
          <cell r="I1731">
            <v>2256</v>
          </cell>
          <cell r="J1731">
            <v>31687.213244099999</v>
          </cell>
          <cell r="P1731">
            <v>4</v>
          </cell>
          <cell r="Q1731">
            <v>1</v>
          </cell>
          <cell r="R1731">
            <v>1</v>
          </cell>
          <cell r="V1731">
            <v>1</v>
          </cell>
          <cell r="W1731">
            <v>5</v>
          </cell>
          <cell r="Y1731">
            <v>5</v>
          </cell>
          <cell r="Z1731">
            <v>156</v>
          </cell>
          <cell r="AA1731">
            <v>1</v>
          </cell>
        </row>
        <row r="1732">
          <cell r="I1732">
            <v>2257</v>
          </cell>
          <cell r="J1732">
            <v>26007.697352399999</v>
          </cell>
          <cell r="P1732">
            <v>5</v>
          </cell>
          <cell r="Q1732">
            <v>1</v>
          </cell>
          <cell r="R1732">
            <v>1</v>
          </cell>
          <cell r="V1732">
            <v>1</v>
          </cell>
          <cell r="W1732">
            <v>5</v>
          </cell>
          <cell r="Y1732">
            <v>1</v>
          </cell>
          <cell r="Z1732">
            <v>364</v>
          </cell>
          <cell r="AA1732">
            <v>1</v>
          </cell>
        </row>
        <row r="1733">
          <cell r="I1733">
            <v>2258</v>
          </cell>
          <cell r="J1733">
            <v>25840.237803700002</v>
          </cell>
          <cell r="P1733">
            <v>10</v>
          </cell>
          <cell r="Q1733">
            <v>1</v>
          </cell>
          <cell r="R1733">
            <v>1</v>
          </cell>
          <cell r="V1733">
            <v>0</v>
          </cell>
          <cell r="W1733">
            <v>99</v>
          </cell>
          <cell r="Y1733">
            <v>5</v>
          </cell>
          <cell r="Z1733">
            <v>364</v>
          </cell>
          <cell r="AA1733">
            <v>0</v>
          </cell>
        </row>
        <row r="1734">
          <cell r="I1734">
            <v>2259</v>
          </cell>
          <cell r="J1734">
            <v>15832.492819900001</v>
          </cell>
          <cell r="P1734">
            <v>1</v>
          </cell>
          <cell r="Q1734">
            <v>1</v>
          </cell>
          <cell r="R1734">
            <v>1</v>
          </cell>
          <cell r="V1734">
            <v>1</v>
          </cell>
          <cell r="W1734">
            <v>5</v>
          </cell>
          <cell r="Y1734">
            <v>1</v>
          </cell>
          <cell r="Z1734">
            <v>156</v>
          </cell>
          <cell r="AA1734">
            <v>0.75</v>
          </cell>
        </row>
        <row r="1735">
          <cell r="I1735">
            <v>2261</v>
          </cell>
          <cell r="J1735">
            <v>27504.078578600001</v>
          </cell>
          <cell r="P1735">
            <v>9</v>
          </cell>
          <cell r="Q1735">
            <v>1</v>
          </cell>
          <cell r="R1735">
            <v>1</v>
          </cell>
          <cell r="V1735">
            <v>1</v>
          </cell>
          <cell r="W1735">
            <v>5</v>
          </cell>
          <cell r="Y1735">
            <v>5</v>
          </cell>
          <cell r="Z1735">
            <v>364</v>
          </cell>
          <cell r="AA1735">
            <v>1</v>
          </cell>
        </row>
        <row r="1736">
          <cell r="I1736">
            <v>2262</v>
          </cell>
          <cell r="J1736">
            <v>39445.501552499998</v>
          </cell>
          <cell r="P1736">
            <v>7</v>
          </cell>
          <cell r="Q1736">
            <v>1</v>
          </cell>
          <cell r="R1736">
            <v>1</v>
          </cell>
          <cell r="V1736">
            <v>1</v>
          </cell>
          <cell r="W1736">
            <v>5</v>
          </cell>
          <cell r="Y1736">
            <v>5</v>
          </cell>
          <cell r="Z1736">
            <v>364</v>
          </cell>
          <cell r="AA1736">
            <v>1</v>
          </cell>
        </row>
        <row r="1737">
          <cell r="I1737">
            <v>2263</v>
          </cell>
          <cell r="J1737">
            <v>30185.844012000001</v>
          </cell>
          <cell r="P1737">
            <v>5</v>
          </cell>
          <cell r="Q1737">
            <v>1</v>
          </cell>
          <cell r="R1737">
            <v>1</v>
          </cell>
          <cell r="V1737">
            <v>1</v>
          </cell>
          <cell r="W1737">
            <v>1</v>
          </cell>
          <cell r="Y1737">
            <v>1</v>
          </cell>
          <cell r="Z1737">
            <v>364</v>
          </cell>
          <cell r="AA1737">
            <v>1</v>
          </cell>
        </row>
        <row r="1738">
          <cell r="I1738">
            <v>2264</v>
          </cell>
          <cell r="J1738">
            <v>3573.1684134000002</v>
          </cell>
          <cell r="P1738">
            <v>1</v>
          </cell>
          <cell r="Q1738">
            <v>1</v>
          </cell>
          <cell r="R1738">
            <v>1</v>
          </cell>
          <cell r="V1738">
            <v>0</v>
          </cell>
          <cell r="W1738">
            <v>99</v>
          </cell>
          <cell r="Y1738">
            <v>5</v>
          </cell>
          <cell r="Z1738">
            <v>156</v>
          </cell>
          <cell r="AA1738">
            <v>0</v>
          </cell>
        </row>
        <row r="1739">
          <cell r="I1739">
            <v>2265</v>
          </cell>
          <cell r="J1739">
            <v>4998.4336362000004</v>
          </cell>
          <cell r="P1739">
            <v>3</v>
          </cell>
          <cell r="Q1739">
            <v>1</v>
          </cell>
          <cell r="R1739">
            <v>1</v>
          </cell>
          <cell r="V1739">
            <v>1</v>
          </cell>
          <cell r="W1739">
            <v>1</v>
          </cell>
          <cell r="Y1739">
            <v>1</v>
          </cell>
          <cell r="Z1739">
            <v>156</v>
          </cell>
          <cell r="AA1739">
            <v>1</v>
          </cell>
        </row>
        <row r="1740">
          <cell r="I1740">
            <v>2266</v>
          </cell>
          <cell r="J1740">
            <v>27799.896050700001</v>
          </cell>
          <cell r="P1740">
            <v>4</v>
          </cell>
          <cell r="Q1740">
            <v>1</v>
          </cell>
          <cell r="R1740">
            <v>1</v>
          </cell>
          <cell r="V1740">
            <v>1</v>
          </cell>
          <cell r="W1740">
            <v>5</v>
          </cell>
          <cell r="Y1740">
            <v>1</v>
          </cell>
          <cell r="Z1740">
            <v>31.2</v>
          </cell>
          <cell r="AA1740">
            <v>1</v>
          </cell>
        </row>
        <row r="1741">
          <cell r="I1741">
            <v>2268</v>
          </cell>
          <cell r="J1741">
            <v>27192.364422400002</v>
          </cell>
          <cell r="P1741">
            <v>6</v>
          </cell>
          <cell r="Q1741">
            <v>1</v>
          </cell>
          <cell r="R1741">
            <v>1</v>
          </cell>
          <cell r="V1741">
            <v>1</v>
          </cell>
          <cell r="W1741">
            <v>5</v>
          </cell>
          <cell r="Y1741">
            <v>5</v>
          </cell>
          <cell r="Z1741">
            <v>156</v>
          </cell>
          <cell r="AA1741">
            <v>1</v>
          </cell>
        </row>
        <row r="1742">
          <cell r="I1742">
            <v>2269</v>
          </cell>
          <cell r="J1742">
            <v>37510.9910122</v>
          </cell>
          <cell r="P1742">
            <v>3</v>
          </cell>
          <cell r="Q1742">
            <v>1</v>
          </cell>
          <cell r="R1742">
            <v>1</v>
          </cell>
          <cell r="V1742">
            <v>1</v>
          </cell>
          <cell r="W1742">
            <v>1</v>
          </cell>
          <cell r="Y1742">
            <v>1</v>
          </cell>
          <cell r="Z1742">
            <v>1014</v>
          </cell>
          <cell r="AA1742">
            <v>1</v>
          </cell>
        </row>
        <row r="1743">
          <cell r="I1743">
            <v>2270</v>
          </cell>
          <cell r="J1743">
            <v>26278.7322661</v>
          </cell>
          <cell r="P1743">
            <v>5</v>
          </cell>
          <cell r="Q1743">
            <v>1</v>
          </cell>
          <cell r="R1743">
            <v>1</v>
          </cell>
          <cell r="V1743">
            <v>1</v>
          </cell>
          <cell r="W1743">
            <v>5</v>
          </cell>
          <cell r="Y1743">
            <v>5</v>
          </cell>
          <cell r="Z1743">
            <v>156</v>
          </cell>
          <cell r="AA1743">
            <v>1</v>
          </cell>
        </row>
        <row r="1744">
          <cell r="I1744">
            <v>2271</v>
          </cell>
          <cell r="J1744">
            <v>22123.742514400001</v>
          </cell>
          <cell r="P1744">
            <v>1</v>
          </cell>
          <cell r="Q1744">
            <v>1</v>
          </cell>
          <cell r="R1744">
            <v>1</v>
          </cell>
          <cell r="V1744">
            <v>1</v>
          </cell>
          <cell r="W1744">
            <v>5</v>
          </cell>
          <cell r="Y1744">
            <v>1</v>
          </cell>
          <cell r="Z1744">
            <v>156</v>
          </cell>
          <cell r="AA1744">
            <v>0.75</v>
          </cell>
        </row>
        <row r="1745">
          <cell r="I1745">
            <v>2272</v>
          </cell>
          <cell r="J1745">
            <v>26016.250915799999</v>
          </cell>
          <cell r="P1745">
            <v>12</v>
          </cell>
          <cell r="Q1745">
            <v>1</v>
          </cell>
          <cell r="R1745">
            <v>1</v>
          </cell>
          <cell r="V1745">
            <v>1</v>
          </cell>
          <cell r="W1745">
            <v>5</v>
          </cell>
          <cell r="Y1745">
            <v>1</v>
          </cell>
          <cell r="Z1745">
            <v>156</v>
          </cell>
          <cell r="AA1745">
            <v>1</v>
          </cell>
        </row>
        <row r="1746">
          <cell r="I1746">
            <v>2276</v>
          </cell>
          <cell r="J1746">
            <v>6877.4191037000001</v>
          </cell>
          <cell r="P1746">
            <v>1</v>
          </cell>
          <cell r="Q1746">
            <v>1</v>
          </cell>
          <cell r="R1746">
            <v>1</v>
          </cell>
          <cell r="V1746">
            <v>1</v>
          </cell>
          <cell r="W1746">
            <v>1</v>
          </cell>
          <cell r="Y1746">
            <v>1</v>
          </cell>
          <cell r="Z1746">
            <v>156</v>
          </cell>
          <cell r="AA1746">
            <v>1</v>
          </cell>
        </row>
        <row r="1747">
          <cell r="I1747">
            <v>2277</v>
          </cell>
          <cell r="J1747">
            <v>28481.169387999998</v>
          </cell>
          <cell r="P1747">
            <v>3</v>
          </cell>
          <cell r="Q1747">
            <v>1</v>
          </cell>
          <cell r="R1747">
            <v>1</v>
          </cell>
          <cell r="V1747">
            <v>1</v>
          </cell>
          <cell r="W1747">
            <v>5</v>
          </cell>
          <cell r="Y1747">
            <v>1</v>
          </cell>
          <cell r="Z1747">
            <v>364</v>
          </cell>
          <cell r="AA1747">
            <v>1</v>
          </cell>
        </row>
        <row r="1748">
          <cell r="I1748">
            <v>2278</v>
          </cell>
          <cell r="J1748">
            <v>26016.250915799999</v>
          </cell>
          <cell r="P1748">
            <v>3</v>
          </cell>
          <cell r="Q1748">
            <v>1</v>
          </cell>
          <cell r="R1748">
            <v>1</v>
          </cell>
          <cell r="V1748">
            <v>0</v>
          </cell>
          <cell r="W1748">
            <v>99</v>
          </cell>
          <cell r="Y1748">
            <v>1</v>
          </cell>
          <cell r="Z1748">
            <v>156</v>
          </cell>
          <cell r="AA1748">
            <v>0</v>
          </cell>
        </row>
        <row r="1749">
          <cell r="I1749">
            <v>2279</v>
          </cell>
          <cell r="J1749">
            <v>25677.965246700001</v>
          </cell>
          <cell r="P1749">
            <v>8</v>
          </cell>
          <cell r="Q1749">
            <v>1</v>
          </cell>
          <cell r="R1749">
            <v>1</v>
          </cell>
          <cell r="V1749">
            <v>1</v>
          </cell>
          <cell r="W1749">
            <v>1</v>
          </cell>
          <cell r="Y1749">
            <v>1</v>
          </cell>
          <cell r="Z1749">
            <v>364</v>
          </cell>
          <cell r="AA1749">
            <v>1</v>
          </cell>
        </row>
        <row r="1750">
          <cell r="I1750">
            <v>2280</v>
          </cell>
          <cell r="J1750">
            <v>23671.202650399999</v>
          </cell>
          <cell r="P1750">
            <v>9</v>
          </cell>
          <cell r="Q1750">
            <v>1</v>
          </cell>
          <cell r="R1750">
            <v>1</v>
          </cell>
          <cell r="V1750">
            <v>1</v>
          </cell>
          <cell r="W1750">
            <v>5</v>
          </cell>
          <cell r="Y1750">
            <v>5</v>
          </cell>
          <cell r="Z1750">
            <v>156</v>
          </cell>
          <cell r="AA1750">
            <v>1</v>
          </cell>
        </row>
        <row r="1751">
          <cell r="I1751">
            <v>2281</v>
          </cell>
          <cell r="J1751">
            <v>5301.5917823</v>
          </cell>
          <cell r="P1751">
            <v>1</v>
          </cell>
          <cell r="Q1751">
            <v>1</v>
          </cell>
          <cell r="R1751">
            <v>1</v>
          </cell>
          <cell r="V1751">
            <v>1</v>
          </cell>
          <cell r="W1751">
            <v>1</v>
          </cell>
          <cell r="Y1751">
            <v>1</v>
          </cell>
          <cell r="Z1751">
            <v>156</v>
          </cell>
          <cell r="AA1751">
            <v>1</v>
          </cell>
        </row>
        <row r="1752">
          <cell r="I1752">
            <v>2284</v>
          </cell>
          <cell r="J1752">
            <v>31270.740783900001</v>
          </cell>
          <cell r="P1752">
            <v>9</v>
          </cell>
          <cell r="Q1752">
            <v>1</v>
          </cell>
          <cell r="R1752">
            <v>1</v>
          </cell>
          <cell r="V1752">
            <v>1</v>
          </cell>
          <cell r="W1752">
            <v>5</v>
          </cell>
          <cell r="Y1752">
            <v>1</v>
          </cell>
          <cell r="Z1752">
            <v>156</v>
          </cell>
          <cell r="AA1752">
            <v>1</v>
          </cell>
        </row>
        <row r="1753">
          <cell r="I1753">
            <v>2285</v>
          </cell>
          <cell r="J1753">
            <v>26360.585681799999</v>
          </cell>
          <cell r="P1753">
            <v>9</v>
          </cell>
          <cell r="Q1753">
            <v>1</v>
          </cell>
          <cell r="R1753">
            <v>1</v>
          </cell>
          <cell r="V1753">
            <v>1</v>
          </cell>
          <cell r="W1753">
            <v>5</v>
          </cell>
          <cell r="Y1753">
            <v>1</v>
          </cell>
          <cell r="Z1753">
            <v>31.2</v>
          </cell>
          <cell r="AA1753">
            <v>1</v>
          </cell>
        </row>
        <row r="1754">
          <cell r="I1754">
            <v>2286</v>
          </cell>
          <cell r="J1754">
            <v>19882.619320000002</v>
          </cell>
          <cell r="P1754">
            <v>4</v>
          </cell>
          <cell r="Q1754">
            <v>1</v>
          </cell>
          <cell r="R1754">
            <v>1</v>
          </cell>
          <cell r="V1754">
            <v>1</v>
          </cell>
          <cell r="W1754">
            <v>5</v>
          </cell>
          <cell r="Y1754">
            <v>5</v>
          </cell>
          <cell r="Z1754">
            <v>364</v>
          </cell>
          <cell r="AA1754">
            <v>1</v>
          </cell>
        </row>
        <row r="1755">
          <cell r="I1755">
            <v>2288</v>
          </cell>
          <cell r="J1755">
            <v>5104.1160298000004</v>
          </cell>
          <cell r="P1755">
            <v>3</v>
          </cell>
          <cell r="Q1755">
            <v>1</v>
          </cell>
          <cell r="R1755">
            <v>1</v>
          </cell>
          <cell r="V1755">
            <v>0</v>
          </cell>
          <cell r="W1755">
            <v>99</v>
          </cell>
          <cell r="Y1755">
            <v>5</v>
          </cell>
          <cell r="Z1755">
            <v>156</v>
          </cell>
          <cell r="AA1755">
            <v>0</v>
          </cell>
        </row>
        <row r="1756">
          <cell r="I1756">
            <v>2289</v>
          </cell>
          <cell r="J1756">
            <v>28531.0724964</v>
          </cell>
          <cell r="P1756">
            <v>10</v>
          </cell>
          <cell r="Q1756">
            <v>1</v>
          </cell>
          <cell r="R1756">
            <v>1</v>
          </cell>
          <cell r="V1756">
            <v>1</v>
          </cell>
          <cell r="W1756">
            <v>5</v>
          </cell>
          <cell r="Y1756">
            <v>1</v>
          </cell>
          <cell r="Z1756">
            <v>31.2</v>
          </cell>
          <cell r="AA1756">
            <v>1</v>
          </cell>
        </row>
        <row r="1757">
          <cell r="I1757">
            <v>2290</v>
          </cell>
          <cell r="J1757">
            <v>22333.560845799999</v>
          </cell>
          <cell r="P1757">
            <v>1</v>
          </cell>
          <cell r="Q1757">
            <v>1</v>
          </cell>
          <cell r="R1757">
            <v>1</v>
          </cell>
          <cell r="V1757">
            <v>1</v>
          </cell>
          <cell r="W1757">
            <v>5</v>
          </cell>
          <cell r="Y1757">
            <v>1</v>
          </cell>
          <cell r="Z1757">
            <v>364</v>
          </cell>
          <cell r="AA1757">
            <v>1</v>
          </cell>
        </row>
        <row r="1758">
          <cell r="I1758">
            <v>2291</v>
          </cell>
          <cell r="J1758">
            <v>20622.503052100001</v>
          </cell>
          <cell r="P1758">
            <v>4</v>
          </cell>
          <cell r="Q1758">
            <v>1</v>
          </cell>
          <cell r="R1758">
            <v>1</v>
          </cell>
          <cell r="V1758">
            <v>1</v>
          </cell>
          <cell r="W1758">
            <v>5</v>
          </cell>
          <cell r="Y1758">
            <v>1</v>
          </cell>
          <cell r="Z1758">
            <v>156</v>
          </cell>
          <cell r="AA1758">
            <v>0.75</v>
          </cell>
        </row>
        <row r="1759">
          <cell r="I1759">
            <v>2293</v>
          </cell>
          <cell r="J1759">
            <v>30843.847768700001</v>
          </cell>
          <cell r="P1759">
            <v>9</v>
          </cell>
          <cell r="Q1759">
            <v>1</v>
          </cell>
          <cell r="R1759">
            <v>1</v>
          </cell>
          <cell r="V1759">
            <v>1</v>
          </cell>
          <cell r="W1759">
            <v>5</v>
          </cell>
          <cell r="Y1759">
            <v>1</v>
          </cell>
          <cell r="Z1759">
            <v>156</v>
          </cell>
          <cell r="AA1759">
            <v>1</v>
          </cell>
        </row>
        <row r="1760">
          <cell r="I1760">
            <v>2296</v>
          </cell>
          <cell r="J1760">
            <v>36213.358754499997</v>
          </cell>
          <cell r="P1760">
            <v>2</v>
          </cell>
          <cell r="Q1760">
            <v>1</v>
          </cell>
          <cell r="R1760">
            <v>1</v>
          </cell>
          <cell r="V1760">
            <v>1</v>
          </cell>
          <cell r="W1760">
            <v>1</v>
          </cell>
          <cell r="Y1760">
            <v>1</v>
          </cell>
          <cell r="Z1760">
            <v>31.2</v>
          </cell>
          <cell r="AA1760">
            <v>1</v>
          </cell>
        </row>
        <row r="1761">
          <cell r="I1761">
            <v>2297</v>
          </cell>
          <cell r="J1761">
            <v>19621.297400700001</v>
          </cell>
          <cell r="P1761">
            <v>9</v>
          </cell>
          <cell r="Q1761">
            <v>1</v>
          </cell>
          <cell r="R1761">
            <v>1</v>
          </cell>
          <cell r="V1761">
            <v>1</v>
          </cell>
          <cell r="W1761">
            <v>5</v>
          </cell>
          <cell r="Y1761">
            <v>1</v>
          </cell>
          <cell r="Z1761">
            <v>156</v>
          </cell>
          <cell r="AA1761">
            <v>1</v>
          </cell>
        </row>
        <row r="1762">
          <cell r="I1762">
            <v>2298</v>
          </cell>
          <cell r="J1762">
            <v>23269.251043</v>
          </cell>
          <cell r="P1762">
            <v>3</v>
          </cell>
          <cell r="Q1762">
            <v>1</v>
          </cell>
          <cell r="R1762">
            <v>1</v>
          </cell>
          <cell r="V1762">
            <v>1</v>
          </cell>
          <cell r="W1762">
            <v>1</v>
          </cell>
          <cell r="Y1762">
            <v>1</v>
          </cell>
          <cell r="Z1762">
            <v>364</v>
          </cell>
          <cell r="AA1762">
            <v>1</v>
          </cell>
        </row>
        <row r="1763">
          <cell r="I1763">
            <v>2300</v>
          </cell>
          <cell r="J1763">
            <v>28123.4571541</v>
          </cell>
          <cell r="P1763">
            <v>7</v>
          </cell>
          <cell r="Q1763">
            <v>1</v>
          </cell>
          <cell r="R1763">
            <v>1</v>
          </cell>
          <cell r="V1763">
            <v>1</v>
          </cell>
          <cell r="W1763">
            <v>1</v>
          </cell>
          <cell r="Y1763">
            <v>1</v>
          </cell>
          <cell r="Z1763">
            <v>364</v>
          </cell>
          <cell r="AA1763">
            <v>1</v>
          </cell>
        </row>
        <row r="1764">
          <cell r="I1764">
            <v>2303</v>
          </cell>
          <cell r="J1764">
            <v>36233.899289100002</v>
          </cell>
          <cell r="P1764">
            <v>6</v>
          </cell>
          <cell r="Q1764">
            <v>1</v>
          </cell>
          <cell r="R1764">
            <v>1</v>
          </cell>
          <cell r="V1764">
            <v>1</v>
          </cell>
          <cell r="W1764">
            <v>5</v>
          </cell>
          <cell r="Y1764">
            <v>5</v>
          </cell>
          <cell r="Z1764">
            <v>156</v>
          </cell>
          <cell r="AA1764">
            <v>1</v>
          </cell>
        </row>
        <row r="1765">
          <cell r="I1765">
            <v>2304</v>
          </cell>
          <cell r="J1765">
            <v>24273.850862300002</v>
          </cell>
          <cell r="P1765">
            <v>3</v>
          </cell>
          <cell r="Q1765">
            <v>1</v>
          </cell>
          <cell r="R1765">
            <v>1</v>
          </cell>
          <cell r="V1765">
            <v>1</v>
          </cell>
          <cell r="W1765">
            <v>1</v>
          </cell>
          <cell r="Y1765">
            <v>1</v>
          </cell>
          <cell r="Z1765">
            <v>364</v>
          </cell>
          <cell r="AA1765">
            <v>1</v>
          </cell>
        </row>
        <row r="1766">
          <cell r="I1766">
            <v>2305</v>
          </cell>
          <cell r="J1766">
            <v>34114.865917499999</v>
          </cell>
          <cell r="P1766">
            <v>6</v>
          </cell>
          <cell r="Q1766">
            <v>1</v>
          </cell>
          <cell r="R1766">
            <v>1</v>
          </cell>
          <cell r="V1766">
            <v>1</v>
          </cell>
          <cell r="W1766">
            <v>5</v>
          </cell>
          <cell r="Y1766">
            <v>5</v>
          </cell>
          <cell r="Z1766">
            <v>156</v>
          </cell>
          <cell r="AA1766">
            <v>1</v>
          </cell>
        </row>
        <row r="1767">
          <cell r="I1767">
            <v>2306</v>
          </cell>
          <cell r="J1767">
            <v>13438.948675899999</v>
          </cell>
          <cell r="P1767">
            <v>2</v>
          </cell>
          <cell r="Q1767">
            <v>1</v>
          </cell>
          <cell r="R1767">
            <v>1</v>
          </cell>
          <cell r="V1767">
            <v>0</v>
          </cell>
          <cell r="W1767">
            <v>99</v>
          </cell>
          <cell r="Y1767">
            <v>1</v>
          </cell>
          <cell r="Z1767">
            <v>31.2</v>
          </cell>
          <cell r="AA1767">
            <v>0</v>
          </cell>
        </row>
        <row r="1768">
          <cell r="I1768">
            <v>2307</v>
          </cell>
          <cell r="J1768">
            <v>15225.462885200001</v>
          </cell>
          <cell r="P1768">
            <v>8</v>
          </cell>
          <cell r="Q1768">
            <v>1</v>
          </cell>
          <cell r="R1768">
            <v>1</v>
          </cell>
          <cell r="V1768">
            <v>1</v>
          </cell>
          <cell r="W1768">
            <v>5</v>
          </cell>
          <cell r="Y1768">
            <v>5</v>
          </cell>
          <cell r="Z1768">
            <v>364</v>
          </cell>
          <cell r="AA1768">
            <v>1</v>
          </cell>
        </row>
        <row r="1769">
          <cell r="I1769">
            <v>2308</v>
          </cell>
          <cell r="J1769">
            <v>25955.156549700001</v>
          </cell>
          <cell r="P1769">
            <v>6</v>
          </cell>
          <cell r="Q1769">
            <v>1</v>
          </cell>
          <cell r="R1769">
            <v>1</v>
          </cell>
          <cell r="V1769">
            <v>1</v>
          </cell>
          <cell r="W1769">
            <v>1</v>
          </cell>
          <cell r="Y1769">
            <v>1</v>
          </cell>
          <cell r="Z1769">
            <v>1014</v>
          </cell>
          <cell r="AA1769">
            <v>1</v>
          </cell>
        </row>
        <row r="1770">
          <cell r="I1770">
            <v>2309</v>
          </cell>
          <cell r="J1770">
            <v>30843.847768700001</v>
          </cell>
          <cell r="P1770">
            <v>4</v>
          </cell>
          <cell r="Q1770">
            <v>1</v>
          </cell>
          <cell r="R1770">
            <v>1</v>
          </cell>
          <cell r="V1770">
            <v>1</v>
          </cell>
          <cell r="W1770">
            <v>5</v>
          </cell>
          <cell r="Y1770">
            <v>1</v>
          </cell>
          <cell r="Z1770">
            <v>364</v>
          </cell>
          <cell r="AA1770">
            <v>1</v>
          </cell>
        </row>
        <row r="1771">
          <cell r="I1771">
            <v>2310</v>
          </cell>
          <cell r="J1771">
            <v>37566.673953500002</v>
          </cell>
          <cell r="P1771">
            <v>1</v>
          </cell>
          <cell r="Q1771">
            <v>1</v>
          </cell>
          <cell r="R1771">
            <v>1</v>
          </cell>
          <cell r="V1771">
            <v>1</v>
          </cell>
          <cell r="W1771">
            <v>5</v>
          </cell>
          <cell r="Y1771">
            <v>1</v>
          </cell>
          <cell r="Z1771">
            <v>364</v>
          </cell>
          <cell r="AA1771">
            <v>1</v>
          </cell>
        </row>
        <row r="1772">
          <cell r="I1772">
            <v>2311</v>
          </cell>
          <cell r="J1772">
            <v>24239.041636000002</v>
          </cell>
          <cell r="P1772">
            <v>1</v>
          </cell>
          <cell r="Q1772">
            <v>1</v>
          </cell>
          <cell r="R1772">
            <v>1</v>
          </cell>
          <cell r="V1772">
            <v>1</v>
          </cell>
          <cell r="W1772">
            <v>5</v>
          </cell>
          <cell r="Y1772">
            <v>5</v>
          </cell>
          <cell r="Z1772">
            <v>364</v>
          </cell>
          <cell r="AA1772">
            <v>0.75</v>
          </cell>
        </row>
        <row r="1773">
          <cell r="I1773">
            <v>2313</v>
          </cell>
          <cell r="J1773">
            <v>21304.910411299999</v>
          </cell>
          <cell r="P1773">
            <v>5</v>
          </cell>
          <cell r="Q1773">
            <v>1</v>
          </cell>
          <cell r="R1773">
            <v>1</v>
          </cell>
          <cell r="V1773">
            <v>1</v>
          </cell>
          <cell r="W1773">
            <v>5</v>
          </cell>
          <cell r="Y1773">
            <v>1</v>
          </cell>
          <cell r="Z1773">
            <v>650</v>
          </cell>
          <cell r="AA1773">
            <v>1</v>
          </cell>
        </row>
        <row r="1774">
          <cell r="I1774">
            <v>2314</v>
          </cell>
          <cell r="J1774">
            <v>14646.348221300001</v>
          </cell>
          <cell r="P1774">
            <v>10</v>
          </cell>
          <cell r="Q1774">
            <v>1</v>
          </cell>
          <cell r="R1774">
            <v>1</v>
          </cell>
          <cell r="V1774">
            <v>1</v>
          </cell>
          <cell r="W1774">
            <v>1</v>
          </cell>
          <cell r="Y1774">
            <v>1</v>
          </cell>
          <cell r="Z1774">
            <v>156</v>
          </cell>
          <cell r="AA1774">
            <v>1</v>
          </cell>
        </row>
        <row r="1775">
          <cell r="I1775">
            <v>2315</v>
          </cell>
          <cell r="J1775">
            <v>37854.523270799997</v>
          </cell>
          <cell r="P1775">
            <v>3</v>
          </cell>
          <cell r="Q1775">
            <v>1</v>
          </cell>
          <cell r="R1775">
            <v>1</v>
          </cell>
          <cell r="V1775">
            <v>1</v>
          </cell>
          <cell r="W1775">
            <v>5</v>
          </cell>
          <cell r="Y1775">
            <v>1</v>
          </cell>
          <cell r="Z1775">
            <v>364</v>
          </cell>
          <cell r="AA1775">
            <v>1</v>
          </cell>
        </row>
        <row r="1776">
          <cell r="I1776">
            <v>2316</v>
          </cell>
          <cell r="J1776">
            <v>36707.413461900003</v>
          </cell>
          <cell r="P1776">
            <v>3</v>
          </cell>
          <cell r="Q1776">
            <v>1</v>
          </cell>
          <cell r="R1776">
            <v>1</v>
          </cell>
          <cell r="V1776">
            <v>1</v>
          </cell>
          <cell r="W1776">
            <v>1</v>
          </cell>
          <cell r="Y1776">
            <v>1</v>
          </cell>
          <cell r="Z1776">
            <v>650</v>
          </cell>
          <cell r="AA1776">
            <v>0.25</v>
          </cell>
        </row>
        <row r="1777">
          <cell r="I1777">
            <v>2317</v>
          </cell>
          <cell r="J1777">
            <v>28195.318648699998</v>
          </cell>
          <cell r="P1777">
            <v>9</v>
          </cell>
          <cell r="Q1777">
            <v>1</v>
          </cell>
          <cell r="R1777">
            <v>1</v>
          </cell>
          <cell r="V1777">
            <v>1</v>
          </cell>
          <cell r="W1777">
            <v>5</v>
          </cell>
          <cell r="Y1777">
            <v>5</v>
          </cell>
          <cell r="Z1777">
            <v>156</v>
          </cell>
          <cell r="AA1777">
            <v>0.75</v>
          </cell>
        </row>
        <row r="1778">
          <cell r="I1778">
            <v>2318</v>
          </cell>
          <cell r="J1778">
            <v>34666.088391999998</v>
          </cell>
          <cell r="P1778">
            <v>8</v>
          </cell>
          <cell r="Q1778">
            <v>1</v>
          </cell>
          <cell r="R1778">
            <v>1</v>
          </cell>
          <cell r="V1778">
            <v>1</v>
          </cell>
          <cell r="W1778">
            <v>5</v>
          </cell>
          <cell r="Y1778">
            <v>1</v>
          </cell>
          <cell r="Z1778">
            <v>156</v>
          </cell>
          <cell r="AA1778">
            <v>1</v>
          </cell>
        </row>
        <row r="1779">
          <cell r="I1779">
            <v>2320</v>
          </cell>
          <cell r="J1779">
            <v>20160.602697800001</v>
          </cell>
          <cell r="P1779">
            <v>5</v>
          </cell>
          <cell r="Q1779">
            <v>1</v>
          </cell>
          <cell r="R1779">
            <v>1</v>
          </cell>
          <cell r="V1779">
            <v>1</v>
          </cell>
          <cell r="W1779">
            <v>5</v>
          </cell>
          <cell r="Y1779">
            <v>1</v>
          </cell>
          <cell r="Z1779">
            <v>156</v>
          </cell>
          <cell r="AA1779">
            <v>1</v>
          </cell>
        </row>
        <row r="1780">
          <cell r="I1780">
            <v>2321</v>
          </cell>
          <cell r="J1780">
            <v>27784.543633000001</v>
          </cell>
          <cell r="P1780">
            <v>5</v>
          </cell>
          <cell r="Q1780">
            <v>1</v>
          </cell>
          <cell r="R1780">
            <v>1</v>
          </cell>
          <cell r="V1780">
            <v>1</v>
          </cell>
          <cell r="W1780">
            <v>5</v>
          </cell>
          <cell r="Y1780">
            <v>1</v>
          </cell>
          <cell r="Z1780">
            <v>1014</v>
          </cell>
          <cell r="AA1780">
            <v>1</v>
          </cell>
        </row>
        <row r="1781">
          <cell r="I1781">
            <v>2322</v>
          </cell>
          <cell r="J1781">
            <v>22863.390461300001</v>
          </cell>
          <cell r="P1781">
            <v>3</v>
          </cell>
          <cell r="Q1781">
            <v>1</v>
          </cell>
          <cell r="R1781">
            <v>1</v>
          </cell>
          <cell r="V1781">
            <v>1</v>
          </cell>
          <cell r="W1781">
            <v>5</v>
          </cell>
          <cell r="Y1781">
            <v>5</v>
          </cell>
          <cell r="Z1781">
            <v>31.2</v>
          </cell>
          <cell r="AA1781">
            <v>1</v>
          </cell>
        </row>
        <row r="1782">
          <cell r="I1782">
            <v>2324</v>
          </cell>
          <cell r="J1782">
            <v>23896.034150200001</v>
          </cell>
          <cell r="P1782">
            <v>6</v>
          </cell>
          <cell r="Q1782">
            <v>1</v>
          </cell>
          <cell r="R1782">
            <v>1</v>
          </cell>
          <cell r="V1782">
            <v>1</v>
          </cell>
          <cell r="W1782">
            <v>5</v>
          </cell>
          <cell r="Y1782">
            <v>5</v>
          </cell>
          <cell r="Z1782">
            <v>364</v>
          </cell>
          <cell r="AA1782">
            <v>1</v>
          </cell>
        </row>
        <row r="1783">
          <cell r="I1783">
            <v>2326</v>
          </cell>
          <cell r="J1783">
            <v>29566.467055500001</v>
          </cell>
          <cell r="P1783">
            <v>4</v>
          </cell>
          <cell r="Q1783">
            <v>1</v>
          </cell>
          <cell r="R1783">
            <v>1</v>
          </cell>
          <cell r="V1783">
            <v>0</v>
          </cell>
          <cell r="W1783">
            <v>99</v>
          </cell>
          <cell r="Y1783">
            <v>5</v>
          </cell>
          <cell r="Z1783">
            <v>31.2</v>
          </cell>
          <cell r="AA1783">
            <v>0</v>
          </cell>
        </row>
        <row r="1784">
          <cell r="I1784">
            <v>2327</v>
          </cell>
          <cell r="J1784">
            <v>20079.805603299999</v>
          </cell>
          <cell r="P1784">
            <v>3</v>
          </cell>
          <cell r="Q1784">
            <v>1</v>
          </cell>
          <cell r="R1784">
            <v>1</v>
          </cell>
          <cell r="V1784">
            <v>1</v>
          </cell>
          <cell r="W1784">
            <v>5</v>
          </cell>
          <cell r="Y1784">
            <v>5</v>
          </cell>
          <cell r="Z1784">
            <v>364</v>
          </cell>
          <cell r="AA1784">
            <v>1</v>
          </cell>
        </row>
        <row r="1785">
          <cell r="I1785">
            <v>2328</v>
          </cell>
          <cell r="J1785">
            <v>8056.3433510000004</v>
          </cell>
          <cell r="P1785">
            <v>13</v>
          </cell>
          <cell r="Q1785">
            <v>1</v>
          </cell>
          <cell r="R1785">
            <v>1</v>
          </cell>
          <cell r="V1785">
            <v>1</v>
          </cell>
          <cell r="W1785">
            <v>5</v>
          </cell>
          <cell r="Y1785">
            <v>1</v>
          </cell>
          <cell r="Z1785">
            <v>156</v>
          </cell>
          <cell r="AA1785">
            <v>1</v>
          </cell>
        </row>
        <row r="1786">
          <cell r="I1786">
            <v>2329</v>
          </cell>
          <cell r="J1786">
            <v>25840.237803700002</v>
          </cell>
          <cell r="P1786">
            <v>9</v>
          </cell>
          <cell r="Q1786">
            <v>1</v>
          </cell>
          <cell r="R1786">
            <v>1</v>
          </cell>
          <cell r="V1786">
            <v>1</v>
          </cell>
          <cell r="W1786">
            <v>5</v>
          </cell>
          <cell r="Y1786">
            <v>5</v>
          </cell>
          <cell r="Z1786">
            <v>364</v>
          </cell>
          <cell r="AA1786">
            <v>0.75</v>
          </cell>
        </row>
        <row r="1787">
          <cell r="I1787">
            <v>2330</v>
          </cell>
          <cell r="J1787">
            <v>6061.7538758999999</v>
          </cell>
          <cell r="P1787">
            <v>3</v>
          </cell>
          <cell r="Q1787">
            <v>1</v>
          </cell>
          <cell r="R1787">
            <v>1</v>
          </cell>
          <cell r="V1787">
            <v>1</v>
          </cell>
          <cell r="W1787">
            <v>5</v>
          </cell>
          <cell r="Y1787">
            <v>1</v>
          </cell>
          <cell r="Z1787">
            <v>156</v>
          </cell>
          <cell r="AA1787">
            <v>0.75</v>
          </cell>
        </row>
        <row r="1788">
          <cell r="I1788">
            <v>2333</v>
          </cell>
          <cell r="J1788">
            <v>19719.1378639</v>
          </cell>
          <cell r="P1788">
            <v>6</v>
          </cell>
          <cell r="Q1788">
            <v>1</v>
          </cell>
          <cell r="R1788">
            <v>1</v>
          </cell>
          <cell r="V1788">
            <v>1</v>
          </cell>
          <cell r="W1788">
            <v>1</v>
          </cell>
          <cell r="Y1788">
            <v>1</v>
          </cell>
          <cell r="Z1788">
            <v>156</v>
          </cell>
          <cell r="AA1788">
            <v>1</v>
          </cell>
        </row>
        <row r="1789">
          <cell r="I1789">
            <v>2334</v>
          </cell>
          <cell r="J1789">
            <v>30696.516270799999</v>
          </cell>
          <cell r="P1789">
            <v>5</v>
          </cell>
          <cell r="Q1789">
            <v>1</v>
          </cell>
          <cell r="R1789">
            <v>1</v>
          </cell>
          <cell r="V1789">
            <v>1</v>
          </cell>
          <cell r="W1789">
            <v>5</v>
          </cell>
          <cell r="Y1789">
            <v>5</v>
          </cell>
          <cell r="Z1789">
            <v>156</v>
          </cell>
          <cell r="AA1789">
            <v>1</v>
          </cell>
        </row>
        <row r="1790">
          <cell r="I1790">
            <v>2335</v>
          </cell>
          <cell r="J1790">
            <v>31737.362477999999</v>
          </cell>
          <cell r="P1790">
            <v>5</v>
          </cell>
          <cell r="Q1790">
            <v>1</v>
          </cell>
          <cell r="R1790">
            <v>1</v>
          </cell>
          <cell r="V1790">
            <v>1</v>
          </cell>
          <cell r="W1790">
            <v>5</v>
          </cell>
          <cell r="Y1790">
            <v>1</v>
          </cell>
          <cell r="Z1790">
            <v>364</v>
          </cell>
          <cell r="AA1790">
            <v>1</v>
          </cell>
        </row>
        <row r="1791">
          <cell r="I1791">
            <v>2336</v>
          </cell>
          <cell r="J1791">
            <v>13303.094469</v>
          </cell>
          <cell r="P1791">
            <v>2</v>
          </cell>
          <cell r="Q1791">
            <v>1</v>
          </cell>
          <cell r="R1791">
            <v>1</v>
          </cell>
          <cell r="V1791">
            <v>1</v>
          </cell>
          <cell r="W1791">
            <v>5</v>
          </cell>
          <cell r="Y1791">
            <v>5</v>
          </cell>
          <cell r="Z1791">
            <v>364</v>
          </cell>
          <cell r="AA1791">
            <v>1</v>
          </cell>
        </row>
        <row r="1792">
          <cell r="I1792">
            <v>2337</v>
          </cell>
          <cell r="J1792">
            <v>34163.5120026</v>
          </cell>
          <cell r="P1792">
            <v>4</v>
          </cell>
          <cell r="Q1792">
            <v>1</v>
          </cell>
          <cell r="R1792">
            <v>1</v>
          </cell>
          <cell r="V1792">
            <v>1</v>
          </cell>
          <cell r="W1792">
            <v>5</v>
          </cell>
          <cell r="Y1792">
            <v>5</v>
          </cell>
          <cell r="Z1792">
            <v>364</v>
          </cell>
          <cell r="AA1792">
            <v>0.75</v>
          </cell>
        </row>
        <row r="1793">
          <cell r="I1793">
            <v>2338</v>
          </cell>
          <cell r="J1793">
            <v>22805.874748499999</v>
          </cell>
          <cell r="P1793">
            <v>5</v>
          </cell>
          <cell r="Q1793">
            <v>1</v>
          </cell>
          <cell r="R1793">
            <v>1</v>
          </cell>
          <cell r="V1793">
            <v>1</v>
          </cell>
          <cell r="W1793">
            <v>5</v>
          </cell>
          <cell r="Y1793">
            <v>5</v>
          </cell>
          <cell r="Z1793">
            <v>156</v>
          </cell>
          <cell r="AA1793">
            <v>0.75</v>
          </cell>
        </row>
        <row r="1794">
          <cell r="I1794">
            <v>2339</v>
          </cell>
          <cell r="J1794">
            <v>14710.294874499999</v>
          </cell>
          <cell r="P1794">
            <v>1</v>
          </cell>
          <cell r="Q1794">
            <v>1</v>
          </cell>
          <cell r="R1794">
            <v>1</v>
          </cell>
          <cell r="V1794">
            <v>1</v>
          </cell>
          <cell r="W1794">
            <v>5</v>
          </cell>
          <cell r="Y1794">
            <v>1</v>
          </cell>
          <cell r="Z1794">
            <v>156</v>
          </cell>
          <cell r="AA1794">
            <v>1</v>
          </cell>
        </row>
        <row r="1795">
          <cell r="I1795">
            <v>2340</v>
          </cell>
          <cell r="J1795">
            <v>31818.4922558</v>
          </cell>
          <cell r="P1795">
            <v>5</v>
          </cell>
          <cell r="Q1795">
            <v>1</v>
          </cell>
          <cell r="R1795">
            <v>1</v>
          </cell>
          <cell r="V1795">
            <v>1</v>
          </cell>
          <cell r="W1795">
            <v>5</v>
          </cell>
          <cell r="Y1795">
            <v>5</v>
          </cell>
          <cell r="Z1795">
            <v>364</v>
          </cell>
          <cell r="AA1795">
            <v>1</v>
          </cell>
        </row>
        <row r="1796">
          <cell r="I1796">
            <v>2341</v>
          </cell>
          <cell r="J1796">
            <v>26278.7322661</v>
          </cell>
          <cell r="P1796">
            <v>5</v>
          </cell>
          <cell r="Q1796">
            <v>1</v>
          </cell>
          <cell r="R1796">
            <v>1</v>
          </cell>
          <cell r="V1796">
            <v>1</v>
          </cell>
          <cell r="W1796">
            <v>5</v>
          </cell>
          <cell r="Y1796">
            <v>5</v>
          </cell>
          <cell r="Z1796">
            <v>156</v>
          </cell>
          <cell r="AA1796">
            <v>1</v>
          </cell>
        </row>
        <row r="1797">
          <cell r="I1797">
            <v>2342</v>
          </cell>
          <cell r="J1797">
            <v>6877.4191037000001</v>
          </cell>
          <cell r="P1797">
            <v>9</v>
          </cell>
          <cell r="Q1797">
            <v>1</v>
          </cell>
          <cell r="R1797">
            <v>1</v>
          </cell>
          <cell r="V1797">
            <v>1</v>
          </cell>
          <cell r="W1797">
            <v>5</v>
          </cell>
          <cell r="Y1797">
            <v>1</v>
          </cell>
          <cell r="Z1797">
            <v>156</v>
          </cell>
          <cell r="AA1797">
            <v>1</v>
          </cell>
        </row>
        <row r="1798">
          <cell r="I1798">
            <v>2343</v>
          </cell>
          <cell r="J1798">
            <v>4560.3905418000004</v>
          </cell>
          <cell r="P1798">
            <v>3</v>
          </cell>
          <cell r="Q1798">
            <v>1</v>
          </cell>
          <cell r="R1798">
            <v>1</v>
          </cell>
          <cell r="V1798">
            <v>0</v>
          </cell>
          <cell r="W1798">
            <v>99</v>
          </cell>
          <cell r="Y1798">
            <v>1</v>
          </cell>
          <cell r="Z1798">
            <v>156</v>
          </cell>
          <cell r="AA1798">
            <v>0</v>
          </cell>
        </row>
        <row r="1799">
          <cell r="I1799">
            <v>2345</v>
          </cell>
          <cell r="J1799">
            <v>22796.989204400001</v>
          </cell>
          <cell r="P1799">
            <v>5</v>
          </cell>
          <cell r="Q1799">
            <v>1</v>
          </cell>
          <cell r="R1799">
            <v>1</v>
          </cell>
          <cell r="V1799">
            <v>1</v>
          </cell>
          <cell r="W1799">
            <v>1</v>
          </cell>
          <cell r="Y1799">
            <v>1</v>
          </cell>
          <cell r="Z1799">
            <v>156</v>
          </cell>
          <cell r="AA1799">
            <v>1</v>
          </cell>
        </row>
        <row r="1800">
          <cell r="I1800">
            <v>2346</v>
          </cell>
          <cell r="J1800">
            <v>3228.6245376000002</v>
          </cell>
          <cell r="P1800">
            <v>12</v>
          </cell>
          <cell r="Q1800">
            <v>1</v>
          </cell>
          <cell r="R1800">
            <v>1</v>
          </cell>
          <cell r="V1800">
            <v>1</v>
          </cell>
          <cell r="W1800">
            <v>5</v>
          </cell>
          <cell r="Y1800">
            <v>5</v>
          </cell>
          <cell r="Z1800">
            <v>650</v>
          </cell>
          <cell r="AA1800">
            <v>0.75</v>
          </cell>
        </row>
        <row r="1801">
          <cell r="I1801">
            <v>2347</v>
          </cell>
          <cell r="J1801">
            <v>32210.779749500001</v>
          </cell>
          <cell r="P1801">
            <v>8</v>
          </cell>
          <cell r="Q1801">
            <v>1</v>
          </cell>
          <cell r="R1801">
            <v>1</v>
          </cell>
          <cell r="V1801">
            <v>1</v>
          </cell>
          <cell r="W1801">
            <v>1</v>
          </cell>
          <cell r="Y1801">
            <v>1</v>
          </cell>
          <cell r="Z1801">
            <v>156</v>
          </cell>
          <cell r="AA1801">
            <v>1</v>
          </cell>
        </row>
        <row r="1802">
          <cell r="I1802">
            <v>2348</v>
          </cell>
          <cell r="J1802">
            <v>5675.9686502000004</v>
          </cell>
          <cell r="P1802">
            <v>4</v>
          </cell>
          <cell r="Q1802">
            <v>1</v>
          </cell>
          <cell r="R1802">
            <v>1</v>
          </cell>
          <cell r="V1802">
            <v>1</v>
          </cell>
          <cell r="W1802">
            <v>5</v>
          </cell>
          <cell r="Y1802">
            <v>1</v>
          </cell>
          <cell r="Z1802">
            <v>364</v>
          </cell>
          <cell r="AA1802">
            <v>1</v>
          </cell>
        </row>
        <row r="1803">
          <cell r="I1803">
            <v>2349</v>
          </cell>
          <cell r="J1803">
            <v>23269.251043</v>
          </cell>
          <cell r="P1803">
            <v>9</v>
          </cell>
          <cell r="Q1803">
            <v>1</v>
          </cell>
          <cell r="R1803">
            <v>1</v>
          </cell>
          <cell r="V1803">
            <v>1</v>
          </cell>
          <cell r="W1803">
            <v>1</v>
          </cell>
          <cell r="Y1803">
            <v>1</v>
          </cell>
          <cell r="Z1803">
            <v>364</v>
          </cell>
          <cell r="AA1803">
            <v>1</v>
          </cell>
        </row>
        <row r="1804">
          <cell r="I1804">
            <v>2350</v>
          </cell>
          <cell r="J1804">
            <v>27042.033588800001</v>
          </cell>
          <cell r="P1804">
            <v>5</v>
          </cell>
          <cell r="Q1804">
            <v>1</v>
          </cell>
          <cell r="R1804">
            <v>1</v>
          </cell>
          <cell r="V1804">
            <v>1</v>
          </cell>
          <cell r="W1804">
            <v>5</v>
          </cell>
          <cell r="Y1804">
            <v>1</v>
          </cell>
          <cell r="Z1804">
            <v>364</v>
          </cell>
          <cell r="AA1804">
            <v>1</v>
          </cell>
        </row>
        <row r="1805">
          <cell r="I1805">
            <v>2352</v>
          </cell>
          <cell r="J1805">
            <v>36233.899289100002</v>
          </cell>
          <cell r="P1805">
            <v>3</v>
          </cell>
          <cell r="Q1805">
            <v>1</v>
          </cell>
          <cell r="R1805">
            <v>1</v>
          </cell>
          <cell r="V1805">
            <v>1</v>
          </cell>
          <cell r="W1805">
            <v>5</v>
          </cell>
          <cell r="Y1805">
            <v>5</v>
          </cell>
          <cell r="Z1805">
            <v>156</v>
          </cell>
          <cell r="AA1805">
            <v>1</v>
          </cell>
        </row>
        <row r="1806">
          <cell r="I1806">
            <v>2353</v>
          </cell>
          <cell r="J1806">
            <v>5104.1160298000004</v>
          </cell>
          <cell r="P1806">
            <v>7</v>
          </cell>
          <cell r="Q1806">
            <v>1</v>
          </cell>
          <cell r="R1806">
            <v>1</v>
          </cell>
          <cell r="V1806">
            <v>1</v>
          </cell>
          <cell r="W1806">
            <v>5</v>
          </cell>
          <cell r="Y1806">
            <v>5</v>
          </cell>
          <cell r="Z1806">
            <v>156</v>
          </cell>
          <cell r="AA1806">
            <v>0.75</v>
          </cell>
        </row>
        <row r="1807">
          <cell r="I1807">
            <v>2354</v>
          </cell>
          <cell r="J1807">
            <v>26362.7426122</v>
          </cell>
          <cell r="P1807">
            <v>9</v>
          </cell>
          <cell r="Q1807">
            <v>1</v>
          </cell>
          <cell r="R1807">
            <v>1</v>
          </cell>
          <cell r="V1807">
            <v>1</v>
          </cell>
          <cell r="W1807">
            <v>5</v>
          </cell>
          <cell r="Y1807">
            <v>5</v>
          </cell>
          <cell r="Z1807">
            <v>364</v>
          </cell>
          <cell r="AA1807">
            <v>1</v>
          </cell>
        </row>
        <row r="1808">
          <cell r="I1808">
            <v>2356</v>
          </cell>
          <cell r="J1808">
            <v>27001.229727599999</v>
          </cell>
          <cell r="P1808">
            <v>9</v>
          </cell>
          <cell r="Q1808">
            <v>1</v>
          </cell>
          <cell r="R1808">
            <v>1</v>
          </cell>
          <cell r="V1808">
            <v>1</v>
          </cell>
          <cell r="W1808">
            <v>5</v>
          </cell>
          <cell r="Y1808">
            <v>5</v>
          </cell>
          <cell r="Z1808">
            <v>364</v>
          </cell>
          <cell r="AA1808">
            <v>0.75</v>
          </cell>
        </row>
        <row r="1809">
          <cell r="I1809">
            <v>2357</v>
          </cell>
          <cell r="J1809">
            <v>30696.516270799999</v>
          </cell>
          <cell r="P1809">
            <v>5</v>
          </cell>
          <cell r="Q1809">
            <v>1</v>
          </cell>
          <cell r="R1809">
            <v>1</v>
          </cell>
          <cell r="V1809">
            <v>1</v>
          </cell>
          <cell r="W1809">
            <v>5</v>
          </cell>
          <cell r="Y1809">
            <v>1</v>
          </cell>
          <cell r="Z1809">
            <v>156</v>
          </cell>
          <cell r="AA1809">
            <v>1</v>
          </cell>
        </row>
        <row r="1810">
          <cell r="I1810">
            <v>2358</v>
          </cell>
          <cell r="J1810">
            <v>37566.673953500002</v>
          </cell>
          <cell r="P1810">
            <v>3</v>
          </cell>
          <cell r="Q1810">
            <v>1</v>
          </cell>
          <cell r="R1810">
            <v>1</v>
          </cell>
          <cell r="V1810">
            <v>1</v>
          </cell>
          <cell r="W1810">
            <v>1</v>
          </cell>
          <cell r="Y1810">
            <v>1</v>
          </cell>
          <cell r="Z1810">
            <v>364</v>
          </cell>
          <cell r="AA1810">
            <v>0.75</v>
          </cell>
        </row>
        <row r="1811">
          <cell r="I1811">
            <v>2359</v>
          </cell>
          <cell r="J1811">
            <v>31498.272012500001</v>
          </cell>
          <cell r="P1811">
            <v>13</v>
          </cell>
          <cell r="Q1811">
            <v>1</v>
          </cell>
          <cell r="R1811">
            <v>1</v>
          </cell>
          <cell r="V1811">
            <v>1</v>
          </cell>
          <cell r="W1811">
            <v>1</v>
          </cell>
          <cell r="Y1811">
            <v>1</v>
          </cell>
          <cell r="Z1811">
            <v>364</v>
          </cell>
          <cell r="AA1811">
            <v>1</v>
          </cell>
        </row>
        <row r="1812">
          <cell r="I1812">
            <v>2361</v>
          </cell>
          <cell r="J1812">
            <v>42964.106192500003</v>
          </cell>
          <cell r="P1812">
            <v>3</v>
          </cell>
          <cell r="Q1812">
            <v>1</v>
          </cell>
          <cell r="R1812">
            <v>1</v>
          </cell>
          <cell r="V1812">
            <v>1</v>
          </cell>
          <cell r="W1812">
            <v>5</v>
          </cell>
          <cell r="Y1812">
            <v>5</v>
          </cell>
          <cell r="Z1812">
            <v>364</v>
          </cell>
          <cell r="AA1812">
            <v>1</v>
          </cell>
        </row>
        <row r="1813">
          <cell r="I1813">
            <v>2362</v>
          </cell>
          <cell r="J1813">
            <v>19569.9645805</v>
          </cell>
          <cell r="P1813">
            <v>3</v>
          </cell>
          <cell r="Q1813">
            <v>1</v>
          </cell>
          <cell r="R1813">
            <v>1</v>
          </cell>
          <cell r="V1813">
            <v>1</v>
          </cell>
          <cell r="W1813">
            <v>1</v>
          </cell>
          <cell r="Y1813">
            <v>1</v>
          </cell>
          <cell r="Z1813">
            <v>364</v>
          </cell>
          <cell r="AA1813">
            <v>0.75</v>
          </cell>
        </row>
        <row r="1814">
          <cell r="I1814">
            <v>2363</v>
          </cell>
          <cell r="J1814">
            <v>44532.472984200002</v>
          </cell>
          <cell r="P1814">
            <v>8</v>
          </cell>
          <cell r="Q1814">
            <v>1</v>
          </cell>
          <cell r="R1814">
            <v>1</v>
          </cell>
          <cell r="V1814">
            <v>1</v>
          </cell>
          <cell r="W1814">
            <v>5</v>
          </cell>
          <cell r="Y1814">
            <v>5</v>
          </cell>
          <cell r="Z1814">
            <v>156</v>
          </cell>
          <cell r="AA1814">
            <v>1</v>
          </cell>
        </row>
        <row r="1815">
          <cell r="I1815">
            <v>2364</v>
          </cell>
          <cell r="J1815">
            <v>21978.583467799999</v>
          </cell>
          <cell r="P1815">
            <v>4</v>
          </cell>
          <cell r="Q1815">
            <v>1</v>
          </cell>
          <cell r="R1815">
            <v>1</v>
          </cell>
          <cell r="V1815">
            <v>1</v>
          </cell>
          <cell r="W1815">
            <v>5</v>
          </cell>
          <cell r="Y1815">
            <v>1</v>
          </cell>
          <cell r="Z1815">
            <v>156</v>
          </cell>
          <cell r="AA1815">
            <v>1</v>
          </cell>
        </row>
        <row r="1816">
          <cell r="I1816">
            <v>2365</v>
          </cell>
          <cell r="J1816">
            <v>5670.3641091</v>
          </cell>
          <cell r="P1816">
            <v>6</v>
          </cell>
          <cell r="Q1816">
            <v>1</v>
          </cell>
          <cell r="R1816">
            <v>1</v>
          </cell>
          <cell r="V1816">
            <v>1</v>
          </cell>
          <cell r="W1816">
            <v>5</v>
          </cell>
          <cell r="Y1816">
            <v>1</v>
          </cell>
          <cell r="Z1816">
            <v>156</v>
          </cell>
          <cell r="AA1816">
            <v>1</v>
          </cell>
        </row>
        <row r="1817">
          <cell r="I1817">
            <v>2366</v>
          </cell>
          <cell r="J1817">
            <v>13303.094469</v>
          </cell>
          <cell r="P1817">
            <v>1</v>
          </cell>
          <cell r="Q1817">
            <v>1</v>
          </cell>
          <cell r="R1817">
            <v>1</v>
          </cell>
          <cell r="V1817">
            <v>1</v>
          </cell>
          <cell r="W1817">
            <v>5</v>
          </cell>
          <cell r="Y1817">
            <v>5</v>
          </cell>
          <cell r="Z1817">
            <v>156</v>
          </cell>
          <cell r="AA1817">
            <v>1</v>
          </cell>
        </row>
        <row r="1818">
          <cell r="I1818">
            <v>2367</v>
          </cell>
          <cell r="J1818">
            <v>31498.272012500001</v>
          </cell>
          <cell r="P1818">
            <v>4</v>
          </cell>
          <cell r="Q1818">
            <v>1</v>
          </cell>
          <cell r="R1818">
            <v>1</v>
          </cell>
          <cell r="V1818">
            <v>1</v>
          </cell>
          <cell r="W1818">
            <v>5</v>
          </cell>
          <cell r="Y1818">
            <v>1</v>
          </cell>
          <cell r="Z1818">
            <v>364</v>
          </cell>
          <cell r="AA1818">
            <v>1</v>
          </cell>
        </row>
        <row r="1819">
          <cell r="I1819">
            <v>2368</v>
          </cell>
          <cell r="J1819">
            <v>33443.404034300002</v>
          </cell>
          <cell r="P1819">
            <v>10</v>
          </cell>
          <cell r="Q1819">
            <v>1</v>
          </cell>
          <cell r="R1819">
            <v>1</v>
          </cell>
          <cell r="V1819">
            <v>1</v>
          </cell>
          <cell r="W1819">
            <v>5</v>
          </cell>
          <cell r="Y1819">
            <v>5</v>
          </cell>
          <cell r="Z1819">
            <v>364</v>
          </cell>
          <cell r="AA1819">
            <v>1</v>
          </cell>
        </row>
        <row r="1820">
          <cell r="I1820">
            <v>2370</v>
          </cell>
          <cell r="J1820">
            <v>25057.167927499999</v>
          </cell>
          <cell r="P1820">
            <v>4</v>
          </cell>
          <cell r="Q1820">
            <v>1</v>
          </cell>
          <cell r="R1820">
            <v>1</v>
          </cell>
          <cell r="V1820">
            <v>1</v>
          </cell>
          <cell r="W1820">
            <v>5</v>
          </cell>
          <cell r="Y1820">
            <v>5</v>
          </cell>
          <cell r="Z1820">
            <v>156</v>
          </cell>
          <cell r="AA1820">
            <v>1</v>
          </cell>
        </row>
        <row r="1821">
          <cell r="I1821">
            <v>2372</v>
          </cell>
          <cell r="J1821">
            <v>31498.272012500001</v>
          </cell>
          <cell r="P1821">
            <v>3</v>
          </cell>
          <cell r="Q1821">
            <v>1</v>
          </cell>
          <cell r="R1821">
            <v>1</v>
          </cell>
          <cell r="V1821">
            <v>1</v>
          </cell>
          <cell r="W1821">
            <v>5</v>
          </cell>
          <cell r="Y1821">
            <v>5</v>
          </cell>
          <cell r="Z1821">
            <v>650</v>
          </cell>
          <cell r="AA1821">
            <v>0.75</v>
          </cell>
        </row>
        <row r="1822">
          <cell r="I1822">
            <v>2375</v>
          </cell>
          <cell r="J1822">
            <v>31766.246925700001</v>
          </cell>
          <cell r="P1822">
            <v>5</v>
          </cell>
          <cell r="Q1822">
            <v>1</v>
          </cell>
          <cell r="R1822">
            <v>1</v>
          </cell>
          <cell r="V1822">
            <v>1</v>
          </cell>
          <cell r="W1822">
            <v>5</v>
          </cell>
          <cell r="Y1822">
            <v>1</v>
          </cell>
          <cell r="Z1822">
            <v>31.2</v>
          </cell>
          <cell r="AA1822">
            <v>1</v>
          </cell>
        </row>
        <row r="1823">
          <cell r="I1823">
            <v>2377</v>
          </cell>
          <cell r="J1823">
            <v>30000.276087900002</v>
          </cell>
          <cell r="P1823">
            <v>6</v>
          </cell>
          <cell r="Q1823">
            <v>1</v>
          </cell>
          <cell r="R1823">
            <v>1</v>
          </cell>
          <cell r="V1823">
            <v>1</v>
          </cell>
          <cell r="W1823">
            <v>5</v>
          </cell>
          <cell r="Y1823">
            <v>5</v>
          </cell>
          <cell r="Z1823">
            <v>364</v>
          </cell>
          <cell r="AA1823">
            <v>1</v>
          </cell>
        </row>
        <row r="1824">
          <cell r="I1824">
            <v>2379</v>
          </cell>
          <cell r="J1824">
            <v>31978.393774299999</v>
          </cell>
          <cell r="P1824">
            <v>5</v>
          </cell>
          <cell r="Q1824">
            <v>1</v>
          </cell>
          <cell r="R1824">
            <v>1</v>
          </cell>
          <cell r="V1824">
            <v>1</v>
          </cell>
          <cell r="W1824">
            <v>5</v>
          </cell>
          <cell r="Y1824">
            <v>5</v>
          </cell>
          <cell r="Z1824">
            <v>364</v>
          </cell>
          <cell r="AA1824">
            <v>1</v>
          </cell>
        </row>
        <row r="1825">
          <cell r="I1825">
            <v>2382</v>
          </cell>
          <cell r="J1825">
            <v>4860.3909065999997</v>
          </cell>
          <cell r="P1825">
            <v>4</v>
          </cell>
          <cell r="Q1825">
            <v>1</v>
          </cell>
          <cell r="R1825">
            <v>1</v>
          </cell>
          <cell r="V1825">
            <v>1</v>
          </cell>
          <cell r="W1825">
            <v>5</v>
          </cell>
          <cell r="Y1825">
            <v>5</v>
          </cell>
          <cell r="Z1825">
            <v>156</v>
          </cell>
          <cell r="AA1825">
            <v>1</v>
          </cell>
        </row>
        <row r="1826">
          <cell r="I1826">
            <v>2384</v>
          </cell>
          <cell r="J1826">
            <v>25057.167927499999</v>
          </cell>
          <cell r="P1826">
            <v>2</v>
          </cell>
          <cell r="Q1826">
            <v>1</v>
          </cell>
          <cell r="R1826">
            <v>1</v>
          </cell>
          <cell r="V1826">
            <v>1</v>
          </cell>
          <cell r="W1826">
            <v>5</v>
          </cell>
          <cell r="Y1826">
            <v>2</v>
          </cell>
          <cell r="Z1826">
            <v>650</v>
          </cell>
          <cell r="AA1826">
            <v>1</v>
          </cell>
        </row>
        <row r="1827">
          <cell r="I1827">
            <v>2387</v>
          </cell>
          <cell r="J1827">
            <v>28373.5219612</v>
          </cell>
          <cell r="P1827">
            <v>7</v>
          </cell>
          <cell r="Q1827">
            <v>1</v>
          </cell>
          <cell r="R1827">
            <v>1</v>
          </cell>
          <cell r="V1827">
            <v>1</v>
          </cell>
          <cell r="W1827">
            <v>5</v>
          </cell>
          <cell r="Y1827">
            <v>2</v>
          </cell>
          <cell r="Z1827">
            <v>156</v>
          </cell>
          <cell r="AA1827">
            <v>1</v>
          </cell>
        </row>
        <row r="1828">
          <cell r="I1828">
            <v>2388</v>
          </cell>
          <cell r="J1828">
            <v>21414.5353106</v>
          </cell>
          <cell r="P1828">
            <v>5</v>
          </cell>
          <cell r="Q1828">
            <v>1</v>
          </cell>
          <cell r="R1828">
            <v>1</v>
          </cell>
          <cell r="V1828">
            <v>1</v>
          </cell>
          <cell r="W1828">
            <v>5</v>
          </cell>
          <cell r="Y1828">
            <v>5</v>
          </cell>
          <cell r="Z1828">
            <v>364</v>
          </cell>
          <cell r="AA1828">
            <v>1</v>
          </cell>
        </row>
        <row r="1829">
          <cell r="I1829">
            <v>2389</v>
          </cell>
          <cell r="J1829">
            <v>18899.602704199999</v>
          </cell>
          <cell r="P1829">
            <v>3</v>
          </cell>
          <cell r="Q1829">
            <v>1</v>
          </cell>
          <cell r="R1829">
            <v>1</v>
          </cell>
          <cell r="V1829">
            <v>1</v>
          </cell>
          <cell r="W1829">
            <v>1</v>
          </cell>
          <cell r="Y1829">
            <v>1</v>
          </cell>
          <cell r="Z1829">
            <v>156</v>
          </cell>
          <cell r="AA1829">
            <v>1</v>
          </cell>
        </row>
        <row r="1830">
          <cell r="I1830">
            <v>2391</v>
          </cell>
          <cell r="J1830">
            <v>21344.701109900001</v>
          </cell>
          <cell r="P1830">
            <v>4</v>
          </cell>
          <cell r="Q1830">
            <v>1</v>
          </cell>
          <cell r="R1830">
            <v>1</v>
          </cell>
          <cell r="V1830">
            <v>1</v>
          </cell>
          <cell r="W1830">
            <v>5</v>
          </cell>
          <cell r="Y1830">
            <v>1</v>
          </cell>
          <cell r="Z1830">
            <v>156</v>
          </cell>
          <cell r="AA1830">
            <v>1</v>
          </cell>
        </row>
        <row r="1831">
          <cell r="I1831">
            <v>2392</v>
          </cell>
          <cell r="J1831">
            <v>25500.613510300002</v>
          </cell>
          <cell r="P1831">
            <v>3</v>
          </cell>
          <cell r="Q1831">
            <v>1</v>
          </cell>
          <cell r="R1831">
            <v>1</v>
          </cell>
          <cell r="V1831">
            <v>1</v>
          </cell>
          <cell r="W1831">
            <v>5</v>
          </cell>
          <cell r="Y1831">
            <v>5</v>
          </cell>
          <cell r="Z1831">
            <v>156</v>
          </cell>
          <cell r="AA1831">
            <v>0.75</v>
          </cell>
        </row>
        <row r="1832">
          <cell r="I1832">
            <v>2393</v>
          </cell>
          <cell r="J1832">
            <v>4654.1212869000001</v>
          </cell>
          <cell r="P1832">
            <v>9</v>
          </cell>
          <cell r="Q1832">
            <v>1</v>
          </cell>
          <cell r="R1832">
            <v>1</v>
          </cell>
          <cell r="V1832">
            <v>1</v>
          </cell>
          <cell r="W1832">
            <v>5</v>
          </cell>
          <cell r="Y1832">
            <v>1</v>
          </cell>
          <cell r="Z1832">
            <v>650</v>
          </cell>
          <cell r="AA1832">
            <v>1</v>
          </cell>
        </row>
        <row r="1833">
          <cell r="I1833">
            <v>2394</v>
          </cell>
          <cell r="J1833">
            <v>23881.2920089</v>
          </cell>
          <cell r="P1833">
            <v>3</v>
          </cell>
          <cell r="Q1833">
            <v>1</v>
          </cell>
          <cell r="R1833">
            <v>1</v>
          </cell>
          <cell r="V1833">
            <v>1</v>
          </cell>
          <cell r="W1833">
            <v>5</v>
          </cell>
          <cell r="Y1833">
            <v>1</v>
          </cell>
          <cell r="Z1833">
            <v>364</v>
          </cell>
          <cell r="AA1833">
            <v>1</v>
          </cell>
        </row>
        <row r="1834">
          <cell r="I1834">
            <v>2396</v>
          </cell>
          <cell r="J1834">
            <v>27241.636676499998</v>
          </cell>
          <cell r="P1834">
            <v>12</v>
          </cell>
          <cell r="Q1834">
            <v>1</v>
          </cell>
          <cell r="R1834">
            <v>1</v>
          </cell>
          <cell r="V1834">
            <v>1</v>
          </cell>
          <cell r="W1834">
            <v>5</v>
          </cell>
          <cell r="Y1834">
            <v>1</v>
          </cell>
          <cell r="Z1834">
            <v>156</v>
          </cell>
          <cell r="AA1834">
            <v>1</v>
          </cell>
        </row>
        <row r="1835">
          <cell r="I1835">
            <v>2397</v>
          </cell>
          <cell r="J1835">
            <v>4963.1272114000003</v>
          </cell>
          <cell r="P1835">
            <v>7</v>
          </cell>
          <cell r="Q1835">
            <v>1</v>
          </cell>
          <cell r="R1835">
            <v>1</v>
          </cell>
          <cell r="V1835">
            <v>1</v>
          </cell>
          <cell r="W1835">
            <v>5</v>
          </cell>
          <cell r="Y1835">
            <v>1</v>
          </cell>
          <cell r="Z1835">
            <v>156</v>
          </cell>
          <cell r="AA1835">
            <v>1</v>
          </cell>
        </row>
        <row r="1836">
          <cell r="I1836">
            <v>2399</v>
          </cell>
          <cell r="J1836">
            <v>19968.5386918</v>
          </cell>
          <cell r="P1836">
            <v>4</v>
          </cell>
          <cell r="Q1836">
            <v>1</v>
          </cell>
          <cell r="R1836">
            <v>1</v>
          </cell>
          <cell r="V1836">
            <v>1</v>
          </cell>
          <cell r="W1836">
            <v>1</v>
          </cell>
          <cell r="Y1836">
            <v>1</v>
          </cell>
          <cell r="Z1836">
            <v>364</v>
          </cell>
          <cell r="AA1836">
            <v>0.75</v>
          </cell>
        </row>
        <row r="1837">
          <cell r="I1837">
            <v>2400</v>
          </cell>
          <cell r="J1837">
            <v>32520.082995600002</v>
          </cell>
          <cell r="P1837">
            <v>8</v>
          </cell>
          <cell r="Q1837">
            <v>1</v>
          </cell>
          <cell r="R1837">
            <v>1</v>
          </cell>
          <cell r="V1837">
            <v>1</v>
          </cell>
          <cell r="W1837">
            <v>5</v>
          </cell>
          <cell r="Y1837">
            <v>5</v>
          </cell>
          <cell r="Z1837">
            <v>156</v>
          </cell>
          <cell r="AA1837">
            <v>0.75</v>
          </cell>
        </row>
        <row r="1838">
          <cell r="I1838">
            <v>2402</v>
          </cell>
          <cell r="J1838">
            <v>31999.113572900002</v>
          </cell>
          <cell r="P1838">
            <v>10</v>
          </cell>
          <cell r="Q1838">
            <v>1</v>
          </cell>
          <cell r="R1838">
            <v>1</v>
          </cell>
          <cell r="V1838">
            <v>1</v>
          </cell>
          <cell r="W1838">
            <v>5</v>
          </cell>
          <cell r="Y1838">
            <v>1</v>
          </cell>
          <cell r="Z1838">
            <v>364</v>
          </cell>
          <cell r="AA1838">
            <v>1</v>
          </cell>
        </row>
        <row r="1839">
          <cell r="I1839">
            <v>2403</v>
          </cell>
          <cell r="J1839">
            <v>27419.364872999999</v>
          </cell>
          <cell r="P1839">
            <v>3</v>
          </cell>
          <cell r="Q1839">
            <v>1</v>
          </cell>
          <cell r="R1839">
            <v>1</v>
          </cell>
          <cell r="V1839">
            <v>1</v>
          </cell>
          <cell r="W1839">
            <v>5</v>
          </cell>
          <cell r="Y1839">
            <v>1</v>
          </cell>
          <cell r="Z1839">
            <v>156</v>
          </cell>
          <cell r="AA1839">
            <v>1</v>
          </cell>
        </row>
        <row r="1840">
          <cell r="I1840">
            <v>2404</v>
          </cell>
          <cell r="J1840">
            <v>28252.941146100002</v>
          </cell>
          <cell r="P1840">
            <v>4</v>
          </cell>
          <cell r="Q1840">
            <v>1</v>
          </cell>
          <cell r="R1840">
            <v>1</v>
          </cell>
          <cell r="V1840">
            <v>1</v>
          </cell>
          <cell r="W1840">
            <v>5</v>
          </cell>
          <cell r="Y1840">
            <v>1</v>
          </cell>
          <cell r="Z1840">
            <v>364</v>
          </cell>
          <cell r="AA1840">
            <v>1</v>
          </cell>
        </row>
        <row r="1841">
          <cell r="I1841">
            <v>2406</v>
          </cell>
          <cell r="J1841">
            <v>29873.992133</v>
          </cell>
          <cell r="P1841">
            <v>5</v>
          </cell>
          <cell r="Q1841">
            <v>1</v>
          </cell>
          <cell r="R1841">
            <v>1</v>
          </cell>
          <cell r="V1841">
            <v>1</v>
          </cell>
          <cell r="W1841">
            <v>5</v>
          </cell>
          <cell r="Y1841">
            <v>5</v>
          </cell>
          <cell r="Z1841">
            <v>156</v>
          </cell>
          <cell r="AA1841">
            <v>0.75</v>
          </cell>
        </row>
        <row r="1842">
          <cell r="I1842">
            <v>2407</v>
          </cell>
          <cell r="J1842">
            <v>29242.970443599999</v>
          </cell>
          <cell r="P1842">
            <v>5</v>
          </cell>
          <cell r="Q1842">
            <v>1</v>
          </cell>
          <cell r="R1842">
            <v>1</v>
          </cell>
          <cell r="V1842">
            <v>1</v>
          </cell>
          <cell r="W1842">
            <v>5</v>
          </cell>
          <cell r="Y1842">
            <v>5</v>
          </cell>
          <cell r="Z1842">
            <v>156</v>
          </cell>
          <cell r="AA1842">
            <v>1</v>
          </cell>
        </row>
        <row r="1843">
          <cell r="I1843">
            <v>2408</v>
          </cell>
          <cell r="J1843">
            <v>16007.595179800001</v>
          </cell>
          <cell r="P1843">
            <v>1</v>
          </cell>
          <cell r="Q1843">
            <v>1</v>
          </cell>
          <cell r="R1843">
            <v>1</v>
          </cell>
          <cell r="V1843">
            <v>1</v>
          </cell>
          <cell r="W1843">
            <v>1</v>
          </cell>
          <cell r="Y1843">
            <v>1</v>
          </cell>
          <cell r="Z1843">
            <v>156</v>
          </cell>
          <cell r="AA1843">
            <v>1</v>
          </cell>
        </row>
        <row r="1844">
          <cell r="I1844">
            <v>2409</v>
          </cell>
          <cell r="J1844">
            <v>29902.3956512</v>
          </cell>
          <cell r="P1844">
            <v>6</v>
          </cell>
          <cell r="Q1844">
            <v>1</v>
          </cell>
          <cell r="R1844">
            <v>1</v>
          </cell>
          <cell r="V1844">
            <v>1</v>
          </cell>
          <cell r="W1844">
            <v>1</v>
          </cell>
          <cell r="Y1844">
            <v>1</v>
          </cell>
          <cell r="Z1844">
            <v>156</v>
          </cell>
          <cell r="AA1844">
            <v>1</v>
          </cell>
        </row>
        <row r="1845">
          <cell r="I1845">
            <v>2410</v>
          </cell>
          <cell r="J1845">
            <v>22231.2108639</v>
          </cell>
          <cell r="P1845">
            <v>9</v>
          </cell>
          <cell r="Q1845">
            <v>1</v>
          </cell>
          <cell r="R1845">
            <v>1</v>
          </cell>
          <cell r="V1845">
            <v>1</v>
          </cell>
          <cell r="W1845">
            <v>5</v>
          </cell>
          <cell r="Y1845">
            <v>1</v>
          </cell>
          <cell r="Z1845">
            <v>156</v>
          </cell>
          <cell r="AA1845">
            <v>1</v>
          </cell>
        </row>
        <row r="1846">
          <cell r="I1846">
            <v>2411</v>
          </cell>
          <cell r="J1846">
            <v>26110.409694599999</v>
          </cell>
          <cell r="P1846">
            <v>5</v>
          </cell>
          <cell r="Q1846">
            <v>1</v>
          </cell>
          <cell r="R1846">
            <v>1</v>
          </cell>
          <cell r="V1846">
            <v>1</v>
          </cell>
          <cell r="W1846">
            <v>5</v>
          </cell>
          <cell r="Y1846">
            <v>1</v>
          </cell>
          <cell r="Z1846">
            <v>364</v>
          </cell>
          <cell r="AA1846">
            <v>1</v>
          </cell>
        </row>
        <row r="1847">
          <cell r="I1847">
            <v>2412</v>
          </cell>
          <cell r="J1847">
            <v>24463.4742272</v>
          </cell>
          <cell r="P1847">
            <v>6</v>
          </cell>
          <cell r="Q1847">
            <v>1</v>
          </cell>
          <cell r="R1847">
            <v>1</v>
          </cell>
          <cell r="V1847">
            <v>1</v>
          </cell>
          <cell r="W1847">
            <v>5</v>
          </cell>
          <cell r="Y1847">
            <v>1</v>
          </cell>
          <cell r="Z1847">
            <v>156</v>
          </cell>
          <cell r="AA1847">
            <v>1</v>
          </cell>
        </row>
        <row r="1848">
          <cell r="I1848">
            <v>2413</v>
          </cell>
          <cell r="J1848">
            <v>28549.082665000002</v>
          </cell>
          <cell r="P1848">
            <v>8</v>
          </cell>
          <cell r="Q1848">
            <v>1</v>
          </cell>
          <cell r="R1848">
            <v>1</v>
          </cell>
          <cell r="V1848">
            <v>1</v>
          </cell>
          <cell r="W1848">
            <v>5</v>
          </cell>
          <cell r="Y1848">
            <v>5</v>
          </cell>
          <cell r="Z1848">
            <v>364</v>
          </cell>
          <cell r="AA1848">
            <v>1</v>
          </cell>
        </row>
        <row r="1849">
          <cell r="I1849">
            <v>2414</v>
          </cell>
          <cell r="J1849">
            <v>31637.2836962</v>
          </cell>
          <cell r="P1849">
            <v>7</v>
          </cell>
          <cell r="Q1849">
            <v>1</v>
          </cell>
          <cell r="R1849">
            <v>1</v>
          </cell>
          <cell r="V1849">
            <v>1</v>
          </cell>
          <cell r="W1849">
            <v>5</v>
          </cell>
          <cell r="Y1849">
            <v>5</v>
          </cell>
          <cell r="Z1849">
            <v>31.2</v>
          </cell>
          <cell r="AA1849">
            <v>1</v>
          </cell>
        </row>
        <row r="1850">
          <cell r="I1850">
            <v>2415</v>
          </cell>
          <cell r="J1850">
            <v>24679.272326499999</v>
          </cell>
          <cell r="P1850">
            <v>1</v>
          </cell>
          <cell r="Q1850">
            <v>1</v>
          </cell>
          <cell r="R1850">
            <v>1</v>
          </cell>
          <cell r="V1850">
            <v>1</v>
          </cell>
          <cell r="W1850">
            <v>5</v>
          </cell>
          <cell r="Y1850">
            <v>2</v>
          </cell>
          <cell r="Z1850">
            <v>364</v>
          </cell>
          <cell r="AA1850">
            <v>0.75</v>
          </cell>
        </row>
        <row r="1851">
          <cell r="I1851">
            <v>2417</v>
          </cell>
          <cell r="J1851">
            <v>26110.409694599999</v>
          </cell>
          <cell r="P1851">
            <v>2</v>
          </cell>
          <cell r="Q1851">
            <v>1</v>
          </cell>
          <cell r="R1851">
            <v>1</v>
          </cell>
          <cell r="V1851">
            <v>0</v>
          </cell>
          <cell r="W1851">
            <v>99</v>
          </cell>
          <cell r="Y1851">
            <v>1</v>
          </cell>
          <cell r="Z1851">
            <v>364</v>
          </cell>
          <cell r="AA1851">
            <v>0</v>
          </cell>
        </row>
        <row r="1852">
          <cell r="I1852">
            <v>2418</v>
          </cell>
          <cell r="J1852">
            <v>20537.7278816</v>
          </cell>
          <cell r="P1852">
            <v>8</v>
          </cell>
          <cell r="Q1852">
            <v>1</v>
          </cell>
          <cell r="R1852">
            <v>1</v>
          </cell>
          <cell r="V1852">
            <v>1</v>
          </cell>
          <cell r="W1852">
            <v>5</v>
          </cell>
          <cell r="Y1852">
            <v>1</v>
          </cell>
          <cell r="Z1852">
            <v>156</v>
          </cell>
          <cell r="AA1852">
            <v>1</v>
          </cell>
        </row>
        <row r="1853">
          <cell r="I1853">
            <v>2419</v>
          </cell>
          <cell r="J1853">
            <v>22717.994986099999</v>
          </cell>
          <cell r="P1853">
            <v>6</v>
          </cell>
          <cell r="Q1853">
            <v>1</v>
          </cell>
          <cell r="R1853">
            <v>1</v>
          </cell>
          <cell r="V1853">
            <v>1</v>
          </cell>
          <cell r="W1853">
            <v>5</v>
          </cell>
          <cell r="Y1853">
            <v>1</v>
          </cell>
          <cell r="Z1853">
            <v>156</v>
          </cell>
          <cell r="AA1853">
            <v>0.75</v>
          </cell>
        </row>
        <row r="1854">
          <cell r="I1854">
            <v>2421</v>
          </cell>
          <cell r="J1854">
            <v>26850.525358999999</v>
          </cell>
          <cell r="P1854">
            <v>10</v>
          </cell>
          <cell r="Q1854">
            <v>1</v>
          </cell>
          <cell r="R1854">
            <v>1</v>
          </cell>
          <cell r="V1854">
            <v>1</v>
          </cell>
          <cell r="W1854">
            <v>5</v>
          </cell>
          <cell r="Y1854">
            <v>2</v>
          </cell>
          <cell r="Z1854">
            <v>156</v>
          </cell>
          <cell r="AA1854">
            <v>1</v>
          </cell>
        </row>
        <row r="1855">
          <cell r="I1855">
            <v>2422</v>
          </cell>
          <cell r="J1855">
            <v>29556.513797600001</v>
          </cell>
          <cell r="P1855">
            <v>3</v>
          </cell>
          <cell r="Q1855">
            <v>1</v>
          </cell>
          <cell r="R1855">
            <v>1</v>
          </cell>
          <cell r="V1855">
            <v>1</v>
          </cell>
          <cell r="W1855">
            <v>5</v>
          </cell>
          <cell r="Y1855">
            <v>2</v>
          </cell>
          <cell r="Z1855">
            <v>650</v>
          </cell>
          <cell r="AA1855">
            <v>1</v>
          </cell>
        </row>
        <row r="1856">
          <cell r="I1856">
            <v>2423</v>
          </cell>
          <cell r="J1856">
            <v>11185.7851391</v>
          </cell>
          <cell r="P1856">
            <v>7</v>
          </cell>
          <cell r="Q1856">
            <v>1</v>
          </cell>
          <cell r="R1856">
            <v>1</v>
          </cell>
          <cell r="V1856">
            <v>1</v>
          </cell>
          <cell r="W1856">
            <v>5</v>
          </cell>
          <cell r="Y1856">
            <v>5</v>
          </cell>
          <cell r="Z1856">
            <v>364</v>
          </cell>
          <cell r="AA1856">
            <v>0.25</v>
          </cell>
        </row>
        <row r="1857">
          <cell r="I1857">
            <v>2424</v>
          </cell>
          <cell r="J1857">
            <v>29248.476332400001</v>
          </cell>
          <cell r="P1857">
            <v>6</v>
          </cell>
          <cell r="Q1857">
            <v>1</v>
          </cell>
          <cell r="R1857">
            <v>1</v>
          </cell>
          <cell r="V1857">
            <v>1</v>
          </cell>
          <cell r="W1857">
            <v>1</v>
          </cell>
          <cell r="Y1857">
            <v>5</v>
          </cell>
          <cell r="Z1857">
            <v>364</v>
          </cell>
          <cell r="AA1857">
            <v>0.25</v>
          </cell>
        </row>
        <row r="1858">
          <cell r="I1858">
            <v>2425</v>
          </cell>
          <cell r="J1858">
            <v>37371.032071499998</v>
          </cell>
          <cell r="P1858">
            <v>5</v>
          </cell>
          <cell r="Q1858">
            <v>1</v>
          </cell>
          <cell r="R1858">
            <v>1</v>
          </cell>
          <cell r="V1858">
            <v>1</v>
          </cell>
          <cell r="W1858">
            <v>1</v>
          </cell>
          <cell r="Y1858">
            <v>1</v>
          </cell>
          <cell r="Z1858">
            <v>156</v>
          </cell>
          <cell r="AA1858">
            <v>0.25</v>
          </cell>
        </row>
        <row r="1859">
          <cell r="I1859">
            <v>2426</v>
          </cell>
          <cell r="J1859">
            <v>32814.1218936</v>
          </cell>
          <cell r="P1859">
            <v>3</v>
          </cell>
          <cell r="Q1859">
            <v>1</v>
          </cell>
          <cell r="R1859">
            <v>1</v>
          </cell>
          <cell r="V1859">
            <v>1</v>
          </cell>
          <cell r="W1859">
            <v>5</v>
          </cell>
          <cell r="Y1859">
            <v>5</v>
          </cell>
          <cell r="Z1859">
            <v>156</v>
          </cell>
          <cell r="AA1859">
            <v>1</v>
          </cell>
        </row>
        <row r="1860">
          <cell r="I1860">
            <v>2427</v>
          </cell>
          <cell r="J1860">
            <v>30307.033536800001</v>
          </cell>
          <cell r="P1860">
            <v>5</v>
          </cell>
          <cell r="Q1860">
            <v>1</v>
          </cell>
          <cell r="R1860">
            <v>1</v>
          </cell>
          <cell r="V1860">
            <v>1</v>
          </cell>
          <cell r="W1860">
            <v>5</v>
          </cell>
          <cell r="Y1860">
            <v>1</v>
          </cell>
          <cell r="Z1860">
            <v>156</v>
          </cell>
          <cell r="AA1860">
            <v>1</v>
          </cell>
        </row>
        <row r="1861">
          <cell r="I1861">
            <v>2428</v>
          </cell>
          <cell r="J1861">
            <v>30598.5415178</v>
          </cell>
          <cell r="P1861">
            <v>9</v>
          </cell>
          <cell r="Q1861">
            <v>1</v>
          </cell>
          <cell r="R1861">
            <v>1</v>
          </cell>
          <cell r="V1861">
            <v>1</v>
          </cell>
          <cell r="W1861">
            <v>5</v>
          </cell>
          <cell r="Y1861">
            <v>5</v>
          </cell>
          <cell r="Z1861">
            <v>156</v>
          </cell>
          <cell r="AA1861">
            <v>0.25</v>
          </cell>
        </row>
        <row r="1862">
          <cell r="I1862">
            <v>2430</v>
          </cell>
          <cell r="J1862">
            <v>31708.276309199999</v>
          </cell>
          <cell r="P1862">
            <v>10</v>
          </cell>
          <cell r="Q1862">
            <v>1</v>
          </cell>
          <cell r="R1862">
            <v>1</v>
          </cell>
          <cell r="V1862">
            <v>1</v>
          </cell>
          <cell r="W1862">
            <v>5</v>
          </cell>
          <cell r="Y1862">
            <v>5</v>
          </cell>
          <cell r="Z1862">
            <v>156</v>
          </cell>
          <cell r="AA1862">
            <v>1</v>
          </cell>
        </row>
        <row r="1863">
          <cell r="I1863">
            <v>2431</v>
          </cell>
          <cell r="J1863">
            <v>27504.078578600001</v>
          </cell>
          <cell r="P1863">
            <v>12</v>
          </cell>
          <cell r="Q1863">
            <v>1</v>
          </cell>
          <cell r="R1863">
            <v>1</v>
          </cell>
          <cell r="V1863">
            <v>1</v>
          </cell>
          <cell r="W1863">
            <v>5</v>
          </cell>
          <cell r="Y1863">
            <v>5</v>
          </cell>
          <cell r="Z1863">
            <v>364</v>
          </cell>
          <cell r="AA1863">
            <v>1</v>
          </cell>
        </row>
        <row r="1864">
          <cell r="I1864">
            <v>2433</v>
          </cell>
          <cell r="J1864">
            <v>15597.9373707</v>
          </cell>
          <cell r="P1864">
            <v>1</v>
          </cell>
          <cell r="Q1864">
            <v>1</v>
          </cell>
          <cell r="R1864">
            <v>1</v>
          </cell>
          <cell r="V1864">
            <v>1</v>
          </cell>
          <cell r="W1864">
            <v>5</v>
          </cell>
          <cell r="Y1864">
            <v>1</v>
          </cell>
          <cell r="Z1864">
            <v>364</v>
          </cell>
          <cell r="AA1864">
            <v>0.75</v>
          </cell>
        </row>
        <row r="1865">
          <cell r="I1865">
            <v>2434</v>
          </cell>
          <cell r="J1865">
            <v>23834.6536213</v>
          </cell>
          <cell r="P1865">
            <v>8</v>
          </cell>
          <cell r="Q1865">
            <v>1</v>
          </cell>
          <cell r="R1865">
            <v>1</v>
          </cell>
          <cell r="V1865">
            <v>1</v>
          </cell>
          <cell r="W1865">
            <v>5</v>
          </cell>
          <cell r="Y1865">
            <v>5</v>
          </cell>
          <cell r="Z1865">
            <v>31.2</v>
          </cell>
          <cell r="AA1865">
            <v>0.75</v>
          </cell>
        </row>
        <row r="1866">
          <cell r="I1866">
            <v>2435</v>
          </cell>
          <cell r="J1866">
            <v>22831.147039700001</v>
          </cell>
          <cell r="P1866">
            <v>9</v>
          </cell>
          <cell r="Q1866">
            <v>1</v>
          </cell>
          <cell r="R1866">
            <v>1</v>
          </cell>
          <cell r="V1866">
            <v>1</v>
          </cell>
          <cell r="W1866">
            <v>5</v>
          </cell>
          <cell r="Y1866">
            <v>2</v>
          </cell>
          <cell r="Z1866">
            <v>1014</v>
          </cell>
          <cell r="AA1866">
            <v>1</v>
          </cell>
        </row>
        <row r="1867">
          <cell r="I1867">
            <v>2436</v>
          </cell>
          <cell r="J1867">
            <v>22675.854763200001</v>
          </cell>
          <cell r="P1867">
            <v>5</v>
          </cell>
          <cell r="Q1867">
            <v>1</v>
          </cell>
          <cell r="R1867">
            <v>1</v>
          </cell>
          <cell r="V1867">
            <v>1</v>
          </cell>
          <cell r="W1867">
            <v>5</v>
          </cell>
          <cell r="Y1867">
            <v>1</v>
          </cell>
          <cell r="Z1867">
            <v>156</v>
          </cell>
          <cell r="AA1867">
            <v>0.25</v>
          </cell>
        </row>
        <row r="1868">
          <cell r="I1868">
            <v>2437</v>
          </cell>
          <cell r="J1868">
            <v>19569.9645805</v>
          </cell>
          <cell r="P1868">
            <v>12</v>
          </cell>
          <cell r="Q1868">
            <v>1</v>
          </cell>
          <cell r="R1868">
            <v>1</v>
          </cell>
          <cell r="V1868">
            <v>1</v>
          </cell>
          <cell r="W1868">
            <v>5</v>
          </cell>
          <cell r="Y1868">
            <v>1</v>
          </cell>
          <cell r="Z1868">
            <v>364</v>
          </cell>
          <cell r="AA1868">
            <v>1</v>
          </cell>
        </row>
        <row r="1869">
          <cell r="I1869">
            <v>2438</v>
          </cell>
          <cell r="J1869">
            <v>31681.5291149</v>
          </cell>
          <cell r="P1869">
            <v>7</v>
          </cell>
          <cell r="Q1869">
            <v>1</v>
          </cell>
          <cell r="R1869">
            <v>1</v>
          </cell>
          <cell r="V1869">
            <v>1</v>
          </cell>
          <cell r="W1869">
            <v>5</v>
          </cell>
          <cell r="Y1869">
            <v>1</v>
          </cell>
          <cell r="Z1869">
            <v>364</v>
          </cell>
          <cell r="AA1869">
            <v>1</v>
          </cell>
        </row>
        <row r="1870">
          <cell r="I1870">
            <v>2439</v>
          </cell>
          <cell r="J1870">
            <v>25059.85657</v>
          </cell>
          <cell r="P1870">
            <v>4</v>
          </cell>
          <cell r="Q1870">
            <v>1</v>
          </cell>
          <cell r="R1870">
            <v>1</v>
          </cell>
          <cell r="V1870">
            <v>1</v>
          </cell>
          <cell r="W1870">
            <v>1</v>
          </cell>
          <cell r="Y1870">
            <v>1</v>
          </cell>
          <cell r="Z1870">
            <v>156</v>
          </cell>
          <cell r="AA1870">
            <v>0.75</v>
          </cell>
        </row>
        <row r="1871">
          <cell r="I1871">
            <v>2441</v>
          </cell>
          <cell r="J1871">
            <v>23022.864404799999</v>
          </cell>
          <cell r="P1871">
            <v>5</v>
          </cell>
          <cell r="Q1871">
            <v>1</v>
          </cell>
          <cell r="R1871">
            <v>1</v>
          </cell>
          <cell r="V1871">
            <v>1</v>
          </cell>
          <cell r="W1871">
            <v>5</v>
          </cell>
          <cell r="Y1871">
            <v>1</v>
          </cell>
          <cell r="Z1871">
            <v>364</v>
          </cell>
          <cell r="AA1871">
            <v>1</v>
          </cell>
        </row>
        <row r="1872">
          <cell r="I1872">
            <v>2442</v>
          </cell>
          <cell r="J1872">
            <v>16698.626612399999</v>
          </cell>
          <cell r="P1872">
            <v>5</v>
          </cell>
          <cell r="Q1872">
            <v>1</v>
          </cell>
          <cell r="R1872">
            <v>1</v>
          </cell>
          <cell r="V1872">
            <v>1</v>
          </cell>
          <cell r="W1872">
            <v>5</v>
          </cell>
          <cell r="Y1872">
            <v>5</v>
          </cell>
          <cell r="Z1872">
            <v>156</v>
          </cell>
          <cell r="AA1872">
            <v>1</v>
          </cell>
        </row>
        <row r="1873">
          <cell r="I1873">
            <v>2443</v>
          </cell>
          <cell r="J1873">
            <v>12018.214766700001</v>
          </cell>
          <cell r="P1873">
            <v>1</v>
          </cell>
          <cell r="Q1873">
            <v>1</v>
          </cell>
          <cell r="R1873">
            <v>1</v>
          </cell>
          <cell r="V1873">
            <v>1</v>
          </cell>
          <cell r="W1873">
            <v>5</v>
          </cell>
          <cell r="Y1873">
            <v>1</v>
          </cell>
          <cell r="Z1873">
            <v>364</v>
          </cell>
          <cell r="AA1873">
            <v>1</v>
          </cell>
        </row>
        <row r="1874">
          <cell r="I1874">
            <v>2444</v>
          </cell>
          <cell r="J1874">
            <v>31904.909984999998</v>
          </cell>
          <cell r="P1874">
            <v>1</v>
          </cell>
          <cell r="Q1874">
            <v>1</v>
          </cell>
          <cell r="R1874">
            <v>1</v>
          </cell>
          <cell r="V1874">
            <v>1</v>
          </cell>
          <cell r="W1874">
            <v>1</v>
          </cell>
          <cell r="Y1874">
            <v>1</v>
          </cell>
          <cell r="Z1874">
            <v>364</v>
          </cell>
          <cell r="AA1874">
            <v>1</v>
          </cell>
        </row>
        <row r="1875">
          <cell r="I1875">
            <v>2446</v>
          </cell>
          <cell r="J1875">
            <v>25955.156549700001</v>
          </cell>
          <cell r="P1875">
            <v>4</v>
          </cell>
          <cell r="Q1875">
            <v>1</v>
          </cell>
          <cell r="R1875">
            <v>1</v>
          </cell>
          <cell r="V1875">
            <v>1</v>
          </cell>
          <cell r="W1875">
            <v>1</v>
          </cell>
          <cell r="Y1875">
            <v>1</v>
          </cell>
          <cell r="Z1875">
            <v>156</v>
          </cell>
          <cell r="AA1875">
            <v>1</v>
          </cell>
        </row>
        <row r="1876">
          <cell r="I1876">
            <v>2448</v>
          </cell>
          <cell r="J1876">
            <v>20461.219839400001</v>
          </cell>
          <cell r="P1876">
            <v>5</v>
          </cell>
          <cell r="Q1876">
            <v>1</v>
          </cell>
          <cell r="R1876">
            <v>1</v>
          </cell>
          <cell r="V1876">
            <v>0</v>
          </cell>
          <cell r="W1876">
            <v>99</v>
          </cell>
          <cell r="Y1876">
            <v>5</v>
          </cell>
          <cell r="Z1876">
            <v>364</v>
          </cell>
          <cell r="AA1876">
            <v>0</v>
          </cell>
        </row>
        <row r="1877">
          <cell r="I1877">
            <v>2450</v>
          </cell>
          <cell r="J1877">
            <v>22742.4361599</v>
          </cell>
          <cell r="P1877">
            <v>8</v>
          </cell>
          <cell r="Q1877">
            <v>1</v>
          </cell>
          <cell r="R1877">
            <v>1</v>
          </cell>
          <cell r="V1877">
            <v>1</v>
          </cell>
          <cell r="W1877">
            <v>5</v>
          </cell>
          <cell r="Y1877">
            <v>5</v>
          </cell>
          <cell r="Z1877">
            <v>364</v>
          </cell>
          <cell r="AA1877">
            <v>1</v>
          </cell>
        </row>
        <row r="1878">
          <cell r="I1878">
            <v>2451</v>
          </cell>
          <cell r="J1878">
            <v>27241.636676499998</v>
          </cell>
          <cell r="P1878">
            <v>11</v>
          </cell>
          <cell r="Q1878">
            <v>1</v>
          </cell>
          <cell r="R1878">
            <v>1</v>
          </cell>
          <cell r="V1878">
            <v>1</v>
          </cell>
          <cell r="W1878">
            <v>5</v>
          </cell>
          <cell r="Y1878">
            <v>1</v>
          </cell>
          <cell r="Z1878">
            <v>156</v>
          </cell>
          <cell r="AA1878">
            <v>0.25</v>
          </cell>
        </row>
        <row r="1879">
          <cell r="I1879">
            <v>2452</v>
          </cell>
          <cell r="J1879">
            <v>25560.766373599999</v>
          </cell>
          <cell r="P1879">
            <v>1</v>
          </cell>
          <cell r="Q1879">
            <v>1</v>
          </cell>
          <cell r="R1879">
            <v>1</v>
          </cell>
          <cell r="V1879">
            <v>1</v>
          </cell>
          <cell r="W1879">
            <v>5</v>
          </cell>
          <cell r="Y1879">
            <v>5</v>
          </cell>
          <cell r="Z1879">
            <v>156</v>
          </cell>
          <cell r="AA1879">
            <v>1</v>
          </cell>
        </row>
        <row r="1880">
          <cell r="I1880">
            <v>2453</v>
          </cell>
          <cell r="J1880">
            <v>25955.156549700001</v>
          </cell>
          <cell r="P1880">
            <v>7</v>
          </cell>
          <cell r="Q1880">
            <v>1</v>
          </cell>
          <cell r="R1880">
            <v>1</v>
          </cell>
          <cell r="V1880">
            <v>1</v>
          </cell>
          <cell r="W1880">
            <v>1</v>
          </cell>
          <cell r="Y1880">
            <v>1</v>
          </cell>
          <cell r="Z1880">
            <v>364</v>
          </cell>
          <cell r="AA1880">
            <v>1</v>
          </cell>
        </row>
        <row r="1881">
          <cell r="I1881">
            <v>2454</v>
          </cell>
          <cell r="J1881">
            <v>35369.989179199998</v>
          </cell>
          <cell r="P1881">
            <v>6</v>
          </cell>
          <cell r="Q1881">
            <v>1</v>
          </cell>
          <cell r="R1881">
            <v>1</v>
          </cell>
          <cell r="V1881">
            <v>1</v>
          </cell>
          <cell r="W1881">
            <v>5</v>
          </cell>
          <cell r="Y1881">
            <v>1</v>
          </cell>
          <cell r="Z1881">
            <v>156</v>
          </cell>
          <cell r="AA1881">
            <v>1</v>
          </cell>
        </row>
        <row r="1882">
          <cell r="I1882">
            <v>2455</v>
          </cell>
          <cell r="J1882">
            <v>24921.096893599999</v>
          </cell>
          <cell r="P1882">
            <v>5</v>
          </cell>
          <cell r="Q1882">
            <v>1</v>
          </cell>
          <cell r="R1882">
            <v>1</v>
          </cell>
          <cell r="V1882">
            <v>1</v>
          </cell>
          <cell r="W1882">
            <v>1</v>
          </cell>
          <cell r="Y1882">
            <v>1</v>
          </cell>
          <cell r="Z1882">
            <v>156</v>
          </cell>
          <cell r="AA1882">
            <v>1</v>
          </cell>
        </row>
        <row r="1883">
          <cell r="I1883">
            <v>2457</v>
          </cell>
          <cell r="J1883">
            <v>20183.599337</v>
          </cell>
          <cell r="P1883">
            <v>2</v>
          </cell>
          <cell r="Q1883">
            <v>1</v>
          </cell>
          <cell r="R1883">
            <v>1</v>
          </cell>
          <cell r="V1883">
            <v>1</v>
          </cell>
          <cell r="W1883">
            <v>5</v>
          </cell>
          <cell r="Y1883">
            <v>1</v>
          </cell>
          <cell r="Z1883">
            <v>364</v>
          </cell>
          <cell r="AA1883">
            <v>0.75</v>
          </cell>
        </row>
        <row r="1884">
          <cell r="I1884">
            <v>2458</v>
          </cell>
          <cell r="J1884">
            <v>6054.8116126000004</v>
          </cell>
          <cell r="P1884">
            <v>1</v>
          </cell>
          <cell r="Q1884">
            <v>1</v>
          </cell>
          <cell r="R1884">
            <v>1</v>
          </cell>
          <cell r="V1884">
            <v>1</v>
          </cell>
          <cell r="W1884">
            <v>1</v>
          </cell>
          <cell r="Y1884">
            <v>1</v>
          </cell>
          <cell r="Z1884">
            <v>156</v>
          </cell>
          <cell r="AA1884">
            <v>0.75</v>
          </cell>
        </row>
        <row r="1885">
          <cell r="I1885">
            <v>2459</v>
          </cell>
          <cell r="J1885">
            <v>5063.4813537</v>
          </cell>
          <cell r="P1885">
            <v>1</v>
          </cell>
          <cell r="Q1885">
            <v>1</v>
          </cell>
          <cell r="R1885">
            <v>1</v>
          </cell>
          <cell r="V1885">
            <v>1</v>
          </cell>
          <cell r="W1885">
            <v>1</v>
          </cell>
          <cell r="Y1885">
            <v>1</v>
          </cell>
          <cell r="Z1885">
            <v>364</v>
          </cell>
          <cell r="AA1885">
            <v>1</v>
          </cell>
        </row>
        <row r="1886">
          <cell r="I1886">
            <v>2461</v>
          </cell>
          <cell r="J1886">
            <v>29680.0615057</v>
          </cell>
          <cell r="P1886">
            <v>8</v>
          </cell>
          <cell r="Q1886">
            <v>1</v>
          </cell>
          <cell r="R1886">
            <v>1</v>
          </cell>
          <cell r="V1886">
            <v>1</v>
          </cell>
          <cell r="W1886">
            <v>5</v>
          </cell>
          <cell r="Y1886">
            <v>5</v>
          </cell>
          <cell r="Z1886">
            <v>156</v>
          </cell>
          <cell r="AA1886">
            <v>1</v>
          </cell>
        </row>
        <row r="1887">
          <cell r="I1887">
            <v>2463</v>
          </cell>
          <cell r="J1887">
            <v>28629.221707799999</v>
          </cell>
          <cell r="P1887">
            <v>8</v>
          </cell>
          <cell r="Q1887">
            <v>1</v>
          </cell>
          <cell r="R1887">
            <v>1</v>
          </cell>
          <cell r="V1887">
            <v>1</v>
          </cell>
          <cell r="W1887">
            <v>5</v>
          </cell>
          <cell r="Y1887">
            <v>1</v>
          </cell>
          <cell r="Z1887">
            <v>364</v>
          </cell>
          <cell r="AA1887">
            <v>1</v>
          </cell>
        </row>
        <row r="1888">
          <cell r="I1888">
            <v>2464</v>
          </cell>
          <cell r="J1888">
            <v>22696.5321802</v>
          </cell>
          <cell r="P1888">
            <v>9</v>
          </cell>
          <cell r="Q1888">
            <v>1</v>
          </cell>
          <cell r="R1888">
            <v>1</v>
          </cell>
          <cell r="V1888">
            <v>1</v>
          </cell>
          <cell r="W1888">
            <v>1</v>
          </cell>
          <cell r="Y1888">
            <v>1</v>
          </cell>
          <cell r="Z1888">
            <v>650</v>
          </cell>
          <cell r="AA1888">
            <v>1</v>
          </cell>
        </row>
        <row r="1889">
          <cell r="I1889">
            <v>2465</v>
          </cell>
          <cell r="J1889">
            <v>31558.0942603</v>
          </cell>
          <cell r="P1889">
            <v>7</v>
          </cell>
          <cell r="Q1889">
            <v>1</v>
          </cell>
          <cell r="R1889">
            <v>1</v>
          </cell>
          <cell r="V1889">
            <v>1</v>
          </cell>
          <cell r="W1889">
            <v>5</v>
          </cell>
          <cell r="Y1889">
            <v>5</v>
          </cell>
          <cell r="Z1889">
            <v>364</v>
          </cell>
          <cell r="AA1889">
            <v>1</v>
          </cell>
        </row>
        <row r="1890">
          <cell r="I1890">
            <v>2467</v>
          </cell>
          <cell r="J1890">
            <v>31574.004104799998</v>
          </cell>
          <cell r="P1890">
            <v>11</v>
          </cell>
          <cell r="Q1890">
            <v>1</v>
          </cell>
          <cell r="R1890">
            <v>1</v>
          </cell>
          <cell r="V1890">
            <v>1</v>
          </cell>
          <cell r="W1890">
            <v>5</v>
          </cell>
          <cell r="Y1890">
            <v>1</v>
          </cell>
          <cell r="Z1890">
            <v>156</v>
          </cell>
          <cell r="AA1890">
            <v>1</v>
          </cell>
        </row>
        <row r="1891">
          <cell r="I1891">
            <v>2469</v>
          </cell>
          <cell r="J1891">
            <v>21651.472665500001</v>
          </cell>
          <cell r="P1891">
            <v>5</v>
          </cell>
          <cell r="Q1891">
            <v>1</v>
          </cell>
          <cell r="R1891">
            <v>1</v>
          </cell>
          <cell r="V1891">
            <v>1</v>
          </cell>
          <cell r="W1891">
            <v>5</v>
          </cell>
          <cell r="Y1891">
            <v>2</v>
          </cell>
          <cell r="Z1891">
            <v>650</v>
          </cell>
          <cell r="AA1891">
            <v>0.75</v>
          </cell>
        </row>
        <row r="1892">
          <cell r="I1892">
            <v>2471</v>
          </cell>
          <cell r="J1892">
            <v>27167.2596108</v>
          </cell>
          <cell r="P1892">
            <v>2</v>
          </cell>
          <cell r="Q1892">
            <v>1</v>
          </cell>
          <cell r="R1892">
            <v>1</v>
          </cell>
          <cell r="V1892">
            <v>1</v>
          </cell>
          <cell r="W1892">
            <v>5</v>
          </cell>
          <cell r="Y1892">
            <v>5</v>
          </cell>
          <cell r="Z1892">
            <v>156</v>
          </cell>
          <cell r="AA1892">
            <v>1</v>
          </cell>
        </row>
        <row r="1893">
          <cell r="I1893">
            <v>2472</v>
          </cell>
          <cell r="J1893">
            <v>32187.3770568</v>
          </cell>
          <cell r="P1893">
            <v>1</v>
          </cell>
          <cell r="Q1893">
            <v>1</v>
          </cell>
          <cell r="R1893">
            <v>1</v>
          </cell>
          <cell r="V1893">
            <v>1</v>
          </cell>
          <cell r="W1893">
            <v>5</v>
          </cell>
          <cell r="Y1893">
            <v>1</v>
          </cell>
          <cell r="Z1893">
            <v>650</v>
          </cell>
          <cell r="AA1893">
            <v>0.75</v>
          </cell>
        </row>
        <row r="1894">
          <cell r="I1894">
            <v>2473</v>
          </cell>
          <cell r="J1894">
            <v>24885.014485200001</v>
          </cell>
          <cell r="P1894">
            <v>6</v>
          </cell>
          <cell r="Q1894">
            <v>1</v>
          </cell>
          <cell r="R1894">
            <v>1</v>
          </cell>
          <cell r="V1894">
            <v>1</v>
          </cell>
          <cell r="W1894">
            <v>5</v>
          </cell>
          <cell r="Y1894">
            <v>1</v>
          </cell>
          <cell r="Z1894">
            <v>156</v>
          </cell>
          <cell r="AA1894">
            <v>0.75</v>
          </cell>
        </row>
        <row r="1895">
          <cell r="I1895">
            <v>2474</v>
          </cell>
          <cell r="J1895">
            <v>3807.4832651000002</v>
          </cell>
          <cell r="P1895">
            <v>2</v>
          </cell>
          <cell r="Q1895">
            <v>1</v>
          </cell>
          <cell r="R1895">
            <v>1</v>
          </cell>
          <cell r="V1895">
            <v>1</v>
          </cell>
          <cell r="W1895">
            <v>5</v>
          </cell>
          <cell r="Y1895">
            <v>1</v>
          </cell>
          <cell r="Z1895">
            <v>364</v>
          </cell>
          <cell r="AA1895">
            <v>1</v>
          </cell>
        </row>
        <row r="1896">
          <cell r="I1896">
            <v>2475</v>
          </cell>
          <cell r="J1896">
            <v>35872.7670296</v>
          </cell>
          <cell r="P1896">
            <v>3</v>
          </cell>
          <cell r="Q1896">
            <v>1</v>
          </cell>
          <cell r="R1896">
            <v>1</v>
          </cell>
          <cell r="V1896">
            <v>1</v>
          </cell>
          <cell r="W1896">
            <v>5</v>
          </cell>
          <cell r="Y1896">
            <v>5</v>
          </cell>
          <cell r="Z1896">
            <v>156</v>
          </cell>
          <cell r="AA1896">
            <v>0.75</v>
          </cell>
        </row>
        <row r="1897">
          <cell r="I1897">
            <v>2476</v>
          </cell>
          <cell r="J1897">
            <v>13438.948675899999</v>
          </cell>
          <cell r="P1897">
            <v>9</v>
          </cell>
          <cell r="Q1897">
            <v>1</v>
          </cell>
          <cell r="R1897">
            <v>1</v>
          </cell>
          <cell r="V1897">
            <v>1</v>
          </cell>
          <cell r="W1897">
            <v>5</v>
          </cell>
          <cell r="Y1897">
            <v>8</v>
          </cell>
          <cell r="Z1897">
            <v>364</v>
          </cell>
          <cell r="AA1897">
            <v>0.75</v>
          </cell>
        </row>
        <row r="1898">
          <cell r="I1898">
            <v>2477</v>
          </cell>
          <cell r="J1898">
            <v>25677.965246700001</v>
          </cell>
          <cell r="P1898">
            <v>4</v>
          </cell>
          <cell r="Q1898">
            <v>1</v>
          </cell>
          <cell r="R1898">
            <v>1</v>
          </cell>
          <cell r="V1898">
            <v>1</v>
          </cell>
          <cell r="W1898">
            <v>1</v>
          </cell>
          <cell r="Y1898">
            <v>1</v>
          </cell>
          <cell r="Z1898">
            <v>156</v>
          </cell>
          <cell r="AA1898">
            <v>1</v>
          </cell>
        </row>
        <row r="1899">
          <cell r="I1899">
            <v>2478</v>
          </cell>
          <cell r="J1899">
            <v>28860.7931785</v>
          </cell>
          <cell r="P1899">
            <v>6</v>
          </cell>
          <cell r="Q1899">
            <v>1</v>
          </cell>
          <cell r="R1899">
            <v>1</v>
          </cell>
          <cell r="V1899">
            <v>1</v>
          </cell>
          <cell r="W1899">
            <v>5</v>
          </cell>
          <cell r="Y1899">
            <v>5</v>
          </cell>
          <cell r="Z1899">
            <v>364</v>
          </cell>
          <cell r="AA1899">
            <v>0.75</v>
          </cell>
        </row>
        <row r="1900">
          <cell r="I1900">
            <v>2479</v>
          </cell>
          <cell r="J1900">
            <v>22464.6060282</v>
          </cell>
          <cell r="P1900">
            <v>2</v>
          </cell>
          <cell r="Q1900">
            <v>1</v>
          </cell>
          <cell r="R1900">
            <v>1</v>
          </cell>
          <cell r="V1900">
            <v>1</v>
          </cell>
          <cell r="W1900">
            <v>5</v>
          </cell>
          <cell r="Y1900">
            <v>1</v>
          </cell>
          <cell r="Z1900">
            <v>156</v>
          </cell>
          <cell r="AA1900">
            <v>1</v>
          </cell>
        </row>
        <row r="1901">
          <cell r="I1901">
            <v>2480</v>
          </cell>
          <cell r="J1901">
            <v>36575.378241400002</v>
          </cell>
          <cell r="P1901">
            <v>3</v>
          </cell>
          <cell r="Q1901">
            <v>1</v>
          </cell>
          <cell r="R1901">
            <v>1</v>
          </cell>
          <cell r="V1901">
            <v>1</v>
          </cell>
          <cell r="W1901">
            <v>5</v>
          </cell>
          <cell r="Y1901">
            <v>1</v>
          </cell>
          <cell r="Z1901">
            <v>156</v>
          </cell>
          <cell r="AA1901">
            <v>1</v>
          </cell>
        </row>
        <row r="1902">
          <cell r="I1902">
            <v>2481</v>
          </cell>
          <cell r="J1902">
            <v>31646.770981099999</v>
          </cell>
          <cell r="P1902">
            <v>5</v>
          </cell>
          <cell r="Q1902">
            <v>1</v>
          </cell>
          <cell r="R1902">
            <v>1</v>
          </cell>
          <cell r="V1902">
            <v>1</v>
          </cell>
          <cell r="W1902">
            <v>1</v>
          </cell>
          <cell r="Y1902">
            <v>1</v>
          </cell>
          <cell r="Z1902">
            <v>650</v>
          </cell>
          <cell r="AA1902">
            <v>1</v>
          </cell>
        </row>
        <row r="1903">
          <cell r="I1903">
            <v>2482</v>
          </cell>
          <cell r="J1903">
            <v>28481.169387999998</v>
          </cell>
          <cell r="P1903">
            <v>1</v>
          </cell>
          <cell r="Q1903">
            <v>1</v>
          </cell>
          <cell r="R1903">
            <v>1</v>
          </cell>
          <cell r="V1903">
            <v>1</v>
          </cell>
          <cell r="W1903">
            <v>5</v>
          </cell>
          <cell r="Y1903">
            <v>5</v>
          </cell>
          <cell r="Z1903">
            <v>364</v>
          </cell>
          <cell r="AA1903">
            <v>0.75</v>
          </cell>
        </row>
        <row r="1904">
          <cell r="I1904">
            <v>2483</v>
          </cell>
          <cell r="J1904">
            <v>21344.701109900001</v>
          </cell>
          <cell r="P1904">
            <v>6</v>
          </cell>
          <cell r="Q1904">
            <v>1</v>
          </cell>
          <cell r="R1904">
            <v>1</v>
          </cell>
          <cell r="V1904">
            <v>1</v>
          </cell>
          <cell r="W1904">
            <v>5</v>
          </cell>
          <cell r="Y1904">
            <v>1</v>
          </cell>
          <cell r="Z1904">
            <v>364</v>
          </cell>
          <cell r="AA1904">
            <v>1</v>
          </cell>
        </row>
        <row r="1905">
          <cell r="I1905">
            <v>2484</v>
          </cell>
          <cell r="J1905">
            <v>5665.8754184999998</v>
          </cell>
          <cell r="P1905">
            <v>7</v>
          </cell>
          <cell r="Q1905">
            <v>1</v>
          </cell>
          <cell r="R1905">
            <v>1</v>
          </cell>
          <cell r="V1905">
            <v>0</v>
          </cell>
          <cell r="W1905">
            <v>99</v>
          </cell>
          <cell r="Y1905">
            <v>1</v>
          </cell>
          <cell r="Z1905">
            <v>364</v>
          </cell>
          <cell r="AA1905">
            <v>0</v>
          </cell>
        </row>
        <row r="1906">
          <cell r="I1906">
            <v>2485</v>
          </cell>
          <cell r="J1906">
            <v>26330.6011899</v>
          </cell>
          <cell r="P1906">
            <v>11</v>
          </cell>
          <cell r="Q1906">
            <v>1</v>
          </cell>
          <cell r="R1906">
            <v>1</v>
          </cell>
          <cell r="V1906">
            <v>1</v>
          </cell>
          <cell r="W1906">
            <v>5</v>
          </cell>
          <cell r="Y1906">
            <v>1</v>
          </cell>
          <cell r="Z1906">
            <v>650</v>
          </cell>
          <cell r="AA1906">
            <v>1</v>
          </cell>
        </row>
        <row r="1907">
          <cell r="I1907">
            <v>2486</v>
          </cell>
          <cell r="J1907">
            <v>14646.348221300001</v>
          </cell>
          <cell r="P1907">
            <v>4</v>
          </cell>
          <cell r="Q1907">
            <v>1</v>
          </cell>
          <cell r="R1907">
            <v>1</v>
          </cell>
          <cell r="V1907">
            <v>1</v>
          </cell>
          <cell r="W1907">
            <v>5</v>
          </cell>
          <cell r="Y1907">
            <v>1</v>
          </cell>
          <cell r="Z1907">
            <v>650</v>
          </cell>
          <cell r="AA1907">
            <v>1</v>
          </cell>
        </row>
        <row r="1908">
          <cell r="I1908">
            <v>2487</v>
          </cell>
          <cell r="J1908">
            <v>14637.797372999999</v>
          </cell>
          <cell r="P1908">
            <v>3</v>
          </cell>
          <cell r="Q1908">
            <v>1</v>
          </cell>
          <cell r="R1908">
            <v>1</v>
          </cell>
          <cell r="V1908">
            <v>1</v>
          </cell>
          <cell r="W1908">
            <v>5</v>
          </cell>
          <cell r="Y1908">
            <v>5</v>
          </cell>
          <cell r="Z1908">
            <v>31.2</v>
          </cell>
          <cell r="AA1908">
            <v>1</v>
          </cell>
        </row>
        <row r="1909">
          <cell r="I1909">
            <v>2488</v>
          </cell>
          <cell r="J1909">
            <v>35705.115565799999</v>
          </cell>
          <cell r="P1909">
            <v>9</v>
          </cell>
          <cell r="Q1909">
            <v>1</v>
          </cell>
          <cell r="R1909">
            <v>1</v>
          </cell>
          <cell r="V1909">
            <v>1</v>
          </cell>
          <cell r="W1909">
            <v>5</v>
          </cell>
          <cell r="Y1909">
            <v>5</v>
          </cell>
          <cell r="Z1909">
            <v>31.2</v>
          </cell>
          <cell r="AA1909">
            <v>1</v>
          </cell>
        </row>
        <row r="1910">
          <cell r="I1910">
            <v>2489</v>
          </cell>
          <cell r="J1910">
            <v>26277.951417200002</v>
          </cell>
          <cell r="P1910">
            <v>7</v>
          </cell>
          <cell r="Q1910">
            <v>1</v>
          </cell>
          <cell r="R1910">
            <v>1</v>
          </cell>
          <cell r="V1910">
            <v>0</v>
          </cell>
          <cell r="W1910">
            <v>99</v>
          </cell>
          <cell r="Y1910">
            <v>2</v>
          </cell>
          <cell r="Z1910">
            <v>364</v>
          </cell>
          <cell r="AA1910">
            <v>0</v>
          </cell>
        </row>
        <row r="1911">
          <cell r="I1911">
            <v>2490</v>
          </cell>
          <cell r="J1911">
            <v>18258.8362065</v>
          </cell>
          <cell r="P1911">
            <v>1</v>
          </cell>
          <cell r="Q1911">
            <v>1</v>
          </cell>
          <cell r="R1911">
            <v>1</v>
          </cell>
          <cell r="V1911">
            <v>1</v>
          </cell>
          <cell r="W1911">
            <v>1</v>
          </cell>
          <cell r="Y1911">
            <v>1</v>
          </cell>
          <cell r="Z1911">
            <v>364</v>
          </cell>
          <cell r="AA1911">
            <v>1</v>
          </cell>
        </row>
        <row r="1912">
          <cell r="I1912">
            <v>2491</v>
          </cell>
          <cell r="J1912">
            <v>28123.4571541</v>
          </cell>
          <cell r="P1912">
            <v>8</v>
          </cell>
          <cell r="Q1912">
            <v>1</v>
          </cell>
          <cell r="R1912">
            <v>1</v>
          </cell>
          <cell r="V1912">
            <v>1</v>
          </cell>
          <cell r="W1912">
            <v>5</v>
          </cell>
          <cell r="Y1912">
            <v>1</v>
          </cell>
          <cell r="Z1912">
            <v>1014</v>
          </cell>
          <cell r="AA1912">
            <v>1</v>
          </cell>
        </row>
        <row r="1913">
          <cell r="I1913">
            <v>2492</v>
          </cell>
          <cell r="J1913">
            <v>35127.781039900001</v>
          </cell>
          <cell r="P1913">
            <v>4</v>
          </cell>
          <cell r="Q1913">
            <v>1</v>
          </cell>
          <cell r="R1913">
            <v>1</v>
          </cell>
          <cell r="V1913">
            <v>1</v>
          </cell>
          <cell r="W1913">
            <v>5</v>
          </cell>
          <cell r="Y1913">
            <v>5</v>
          </cell>
          <cell r="Z1913">
            <v>156</v>
          </cell>
          <cell r="AA1913">
            <v>1</v>
          </cell>
        </row>
        <row r="1914">
          <cell r="I1914">
            <v>2493</v>
          </cell>
          <cell r="J1914">
            <v>31025.725401200001</v>
          </cell>
          <cell r="P1914">
            <v>12</v>
          </cell>
          <cell r="Q1914">
            <v>1</v>
          </cell>
          <cell r="R1914">
            <v>1</v>
          </cell>
          <cell r="V1914">
            <v>1</v>
          </cell>
          <cell r="W1914">
            <v>5</v>
          </cell>
          <cell r="Y1914">
            <v>1</v>
          </cell>
          <cell r="Z1914">
            <v>156</v>
          </cell>
          <cell r="AA1914">
            <v>1</v>
          </cell>
        </row>
        <row r="1915">
          <cell r="I1915">
            <v>2494</v>
          </cell>
          <cell r="J1915">
            <v>6950.6273676000001</v>
          </cell>
          <cell r="P1915">
            <v>7</v>
          </cell>
          <cell r="Q1915">
            <v>1</v>
          </cell>
          <cell r="R1915">
            <v>1</v>
          </cell>
          <cell r="V1915">
            <v>0</v>
          </cell>
          <cell r="W1915">
            <v>99</v>
          </cell>
          <cell r="Y1915">
            <v>5</v>
          </cell>
          <cell r="Z1915">
            <v>31.2</v>
          </cell>
          <cell r="AA1915">
            <v>0</v>
          </cell>
        </row>
        <row r="1916">
          <cell r="I1916">
            <v>2495</v>
          </cell>
          <cell r="J1916">
            <v>25814.588996800001</v>
          </cell>
          <cell r="P1916">
            <v>5</v>
          </cell>
          <cell r="Q1916">
            <v>1</v>
          </cell>
          <cell r="R1916">
            <v>1</v>
          </cell>
          <cell r="V1916">
            <v>1</v>
          </cell>
          <cell r="W1916">
            <v>5</v>
          </cell>
          <cell r="Y1916">
            <v>5</v>
          </cell>
          <cell r="Z1916">
            <v>31.2</v>
          </cell>
          <cell r="AA1916">
            <v>1</v>
          </cell>
        </row>
        <row r="1917">
          <cell r="I1917">
            <v>2496</v>
          </cell>
          <cell r="J1917">
            <v>27110.420244000001</v>
          </cell>
          <cell r="P1917">
            <v>3</v>
          </cell>
          <cell r="Q1917">
            <v>1</v>
          </cell>
          <cell r="R1917">
            <v>1</v>
          </cell>
          <cell r="V1917">
            <v>1</v>
          </cell>
          <cell r="W1917">
            <v>5</v>
          </cell>
          <cell r="Y1917">
            <v>1</v>
          </cell>
          <cell r="Z1917">
            <v>650</v>
          </cell>
          <cell r="AA1917">
            <v>1</v>
          </cell>
        </row>
        <row r="1918">
          <cell r="I1918">
            <v>2497</v>
          </cell>
          <cell r="J1918">
            <v>29827.233460799998</v>
          </cell>
          <cell r="P1918">
            <v>9</v>
          </cell>
          <cell r="Q1918">
            <v>1</v>
          </cell>
          <cell r="R1918">
            <v>1</v>
          </cell>
          <cell r="V1918">
            <v>1</v>
          </cell>
          <cell r="W1918">
            <v>5</v>
          </cell>
          <cell r="Y1918">
            <v>1</v>
          </cell>
          <cell r="Z1918">
            <v>364</v>
          </cell>
          <cell r="AA1918">
            <v>1</v>
          </cell>
        </row>
        <row r="1919">
          <cell r="I1919">
            <v>2498</v>
          </cell>
          <cell r="J1919">
            <v>34586.192738999998</v>
          </cell>
          <cell r="P1919">
            <v>2</v>
          </cell>
          <cell r="Q1919">
            <v>1</v>
          </cell>
          <cell r="R1919">
            <v>1</v>
          </cell>
          <cell r="V1919">
            <v>1</v>
          </cell>
          <cell r="W1919">
            <v>5</v>
          </cell>
          <cell r="Y1919">
            <v>5</v>
          </cell>
          <cell r="Z1919">
            <v>650</v>
          </cell>
          <cell r="AA1919">
            <v>0.75</v>
          </cell>
        </row>
        <row r="1920">
          <cell r="I1920">
            <v>2502</v>
          </cell>
          <cell r="J1920">
            <v>24610.648156800002</v>
          </cell>
          <cell r="P1920">
            <v>1</v>
          </cell>
          <cell r="Q1920">
            <v>1</v>
          </cell>
          <cell r="R1920">
            <v>1</v>
          </cell>
          <cell r="V1920">
            <v>1</v>
          </cell>
          <cell r="W1920">
            <v>5</v>
          </cell>
          <cell r="Y1920">
            <v>1</v>
          </cell>
          <cell r="Z1920">
            <v>364</v>
          </cell>
          <cell r="AA1920">
            <v>1</v>
          </cell>
        </row>
        <row r="1921">
          <cell r="I1921">
            <v>2504</v>
          </cell>
          <cell r="J1921">
            <v>31646.770981099999</v>
          </cell>
          <cell r="P1921">
            <v>6</v>
          </cell>
          <cell r="Q1921">
            <v>1</v>
          </cell>
          <cell r="R1921">
            <v>1</v>
          </cell>
          <cell r="V1921">
            <v>1</v>
          </cell>
          <cell r="W1921">
            <v>1</v>
          </cell>
          <cell r="Y1921">
            <v>1</v>
          </cell>
          <cell r="Z1921">
            <v>156</v>
          </cell>
          <cell r="AA1921">
            <v>1</v>
          </cell>
        </row>
        <row r="1922">
          <cell r="I1922">
            <v>2505</v>
          </cell>
          <cell r="J1922">
            <v>34835.825412300001</v>
          </cell>
          <cell r="P1922">
            <v>5</v>
          </cell>
          <cell r="Q1922">
            <v>1</v>
          </cell>
          <cell r="R1922">
            <v>1</v>
          </cell>
          <cell r="V1922">
            <v>1</v>
          </cell>
          <cell r="W1922">
            <v>5</v>
          </cell>
          <cell r="Y1922">
            <v>5</v>
          </cell>
          <cell r="Z1922">
            <v>364</v>
          </cell>
          <cell r="AA1922">
            <v>1</v>
          </cell>
        </row>
        <row r="1923">
          <cell r="I1923">
            <v>2506</v>
          </cell>
          <cell r="J1923">
            <v>4845.7713799000003</v>
          </cell>
          <cell r="P1923">
            <v>5</v>
          </cell>
          <cell r="Q1923">
            <v>1</v>
          </cell>
          <cell r="R1923">
            <v>1</v>
          </cell>
          <cell r="V1923">
            <v>1</v>
          </cell>
          <cell r="W1923">
            <v>5</v>
          </cell>
          <cell r="Y1923">
            <v>5</v>
          </cell>
          <cell r="Z1923">
            <v>156</v>
          </cell>
          <cell r="AA1923">
            <v>1</v>
          </cell>
        </row>
        <row r="1924">
          <cell r="I1924">
            <v>2507</v>
          </cell>
          <cell r="J1924">
            <v>33890.4707977</v>
          </cell>
          <cell r="P1924">
            <v>7</v>
          </cell>
          <cell r="Q1924">
            <v>1</v>
          </cell>
          <cell r="R1924">
            <v>1</v>
          </cell>
          <cell r="V1924">
            <v>1</v>
          </cell>
          <cell r="W1924">
            <v>5</v>
          </cell>
          <cell r="Y1924">
            <v>5</v>
          </cell>
          <cell r="Z1924">
            <v>156</v>
          </cell>
          <cell r="AA1924">
            <v>1</v>
          </cell>
        </row>
        <row r="1925">
          <cell r="I1925">
            <v>2508</v>
          </cell>
          <cell r="J1925">
            <v>20260.242922000001</v>
          </cell>
          <cell r="P1925">
            <v>9</v>
          </cell>
          <cell r="Q1925">
            <v>1</v>
          </cell>
          <cell r="R1925">
            <v>1</v>
          </cell>
          <cell r="V1925">
            <v>1</v>
          </cell>
          <cell r="W1925">
            <v>5</v>
          </cell>
          <cell r="Y1925">
            <v>5</v>
          </cell>
          <cell r="Z1925">
            <v>650</v>
          </cell>
          <cell r="AA1925">
            <v>1</v>
          </cell>
        </row>
        <row r="1926">
          <cell r="I1926">
            <v>2509</v>
          </cell>
          <cell r="J1926">
            <v>20496.679920800001</v>
          </cell>
          <cell r="P1926">
            <v>5</v>
          </cell>
          <cell r="Q1926">
            <v>1</v>
          </cell>
          <cell r="R1926">
            <v>1</v>
          </cell>
          <cell r="V1926">
            <v>1</v>
          </cell>
          <cell r="W1926">
            <v>5</v>
          </cell>
          <cell r="Y1926">
            <v>1</v>
          </cell>
          <cell r="Z1926">
            <v>31.2</v>
          </cell>
          <cell r="AA1926">
            <v>0.75</v>
          </cell>
        </row>
        <row r="1927">
          <cell r="I1927">
            <v>2510</v>
          </cell>
          <cell r="J1927">
            <v>19018.006247099998</v>
          </cell>
          <cell r="P1927">
            <v>1</v>
          </cell>
          <cell r="Q1927">
            <v>1</v>
          </cell>
          <cell r="R1927">
            <v>1</v>
          </cell>
          <cell r="V1927">
            <v>1</v>
          </cell>
          <cell r="W1927">
            <v>5</v>
          </cell>
          <cell r="Y1927">
            <v>1</v>
          </cell>
          <cell r="Z1927">
            <v>364</v>
          </cell>
          <cell r="AA1927">
            <v>1</v>
          </cell>
        </row>
        <row r="1928">
          <cell r="I1928">
            <v>2511</v>
          </cell>
          <cell r="J1928">
            <v>21344.701109900001</v>
          </cell>
          <cell r="P1928">
            <v>5</v>
          </cell>
          <cell r="Q1928">
            <v>1</v>
          </cell>
          <cell r="R1928">
            <v>1</v>
          </cell>
          <cell r="V1928">
            <v>1</v>
          </cell>
          <cell r="W1928">
            <v>5</v>
          </cell>
          <cell r="Y1928">
            <v>1</v>
          </cell>
          <cell r="Z1928">
            <v>156</v>
          </cell>
          <cell r="AA1928">
            <v>0.75</v>
          </cell>
        </row>
        <row r="1929">
          <cell r="I1929">
            <v>2512</v>
          </cell>
          <cell r="J1929">
            <v>20472.2355938</v>
          </cell>
          <cell r="P1929">
            <v>9</v>
          </cell>
          <cell r="Q1929">
            <v>1</v>
          </cell>
          <cell r="R1929">
            <v>1</v>
          </cell>
          <cell r="V1929">
            <v>1</v>
          </cell>
          <cell r="W1929">
            <v>5</v>
          </cell>
          <cell r="Y1929">
            <v>5</v>
          </cell>
          <cell r="Z1929">
            <v>364</v>
          </cell>
          <cell r="AA1929">
            <v>1</v>
          </cell>
        </row>
        <row r="1930">
          <cell r="I1930">
            <v>2514</v>
          </cell>
          <cell r="J1930">
            <v>5288.4127979000004</v>
          </cell>
          <cell r="P1930">
            <v>1</v>
          </cell>
          <cell r="Q1930">
            <v>1</v>
          </cell>
          <cell r="R1930">
            <v>1</v>
          </cell>
          <cell r="V1930">
            <v>1</v>
          </cell>
          <cell r="W1930">
            <v>1</v>
          </cell>
          <cell r="Y1930">
            <v>1</v>
          </cell>
          <cell r="Z1930">
            <v>156</v>
          </cell>
          <cell r="AA1930">
            <v>1</v>
          </cell>
        </row>
        <row r="1931">
          <cell r="I1931">
            <v>2515</v>
          </cell>
          <cell r="J1931">
            <v>35095.156236299998</v>
          </cell>
          <cell r="P1931">
            <v>1</v>
          </cell>
          <cell r="Q1931">
            <v>1</v>
          </cell>
          <cell r="R1931">
            <v>1</v>
          </cell>
          <cell r="V1931">
            <v>1</v>
          </cell>
          <cell r="W1931">
            <v>1</v>
          </cell>
          <cell r="Y1931">
            <v>1</v>
          </cell>
          <cell r="Z1931">
            <v>156</v>
          </cell>
          <cell r="AA1931">
            <v>0.75</v>
          </cell>
        </row>
        <row r="1932">
          <cell r="I1932">
            <v>2517</v>
          </cell>
          <cell r="J1932">
            <v>30199.035483600001</v>
          </cell>
          <cell r="P1932">
            <v>3</v>
          </cell>
          <cell r="Q1932">
            <v>1</v>
          </cell>
          <cell r="R1932">
            <v>1</v>
          </cell>
          <cell r="V1932">
            <v>1</v>
          </cell>
          <cell r="W1932">
            <v>1</v>
          </cell>
          <cell r="Y1932">
            <v>1</v>
          </cell>
          <cell r="Z1932">
            <v>156</v>
          </cell>
          <cell r="AA1932">
            <v>1</v>
          </cell>
        </row>
        <row r="1933">
          <cell r="I1933">
            <v>2518</v>
          </cell>
          <cell r="J1933">
            <v>26362.7426122</v>
          </cell>
          <cell r="P1933">
            <v>4</v>
          </cell>
          <cell r="Q1933">
            <v>1</v>
          </cell>
          <cell r="R1933">
            <v>1</v>
          </cell>
          <cell r="V1933">
            <v>1</v>
          </cell>
          <cell r="W1933">
            <v>5</v>
          </cell>
          <cell r="Y1933">
            <v>1</v>
          </cell>
          <cell r="Z1933">
            <v>650</v>
          </cell>
          <cell r="AA1933">
            <v>1</v>
          </cell>
        </row>
        <row r="1934">
          <cell r="I1934">
            <v>2520</v>
          </cell>
          <cell r="J1934">
            <v>26123.9508761</v>
          </cell>
          <cell r="P1934">
            <v>10</v>
          </cell>
          <cell r="Q1934">
            <v>1</v>
          </cell>
          <cell r="R1934">
            <v>1</v>
          </cell>
          <cell r="V1934">
            <v>1</v>
          </cell>
          <cell r="W1934">
            <v>5</v>
          </cell>
          <cell r="Y1934">
            <v>5</v>
          </cell>
          <cell r="Z1934">
            <v>31.2</v>
          </cell>
          <cell r="AA1934">
            <v>1</v>
          </cell>
        </row>
        <row r="1935">
          <cell r="I1935">
            <v>2521</v>
          </cell>
          <cell r="J1935">
            <v>26007.697352399999</v>
          </cell>
          <cell r="P1935">
            <v>1</v>
          </cell>
          <cell r="Q1935">
            <v>1</v>
          </cell>
          <cell r="R1935">
            <v>1</v>
          </cell>
          <cell r="V1935">
            <v>1</v>
          </cell>
          <cell r="W1935">
            <v>1</v>
          </cell>
          <cell r="Y1935">
            <v>1</v>
          </cell>
          <cell r="Z1935">
            <v>156</v>
          </cell>
          <cell r="AA1935">
            <v>0.75</v>
          </cell>
        </row>
        <row r="1936">
          <cell r="I1936">
            <v>2522</v>
          </cell>
          <cell r="J1936">
            <v>34281.694646600001</v>
          </cell>
          <cell r="P1936">
            <v>2</v>
          </cell>
          <cell r="Q1936">
            <v>1</v>
          </cell>
          <cell r="R1936">
            <v>1</v>
          </cell>
          <cell r="V1936">
            <v>1</v>
          </cell>
          <cell r="W1936">
            <v>5</v>
          </cell>
          <cell r="Y1936">
            <v>1</v>
          </cell>
          <cell r="Z1936">
            <v>1014</v>
          </cell>
          <cell r="AA1936">
            <v>1</v>
          </cell>
        </row>
        <row r="1937">
          <cell r="I1937">
            <v>2523</v>
          </cell>
          <cell r="J1937">
            <v>37076.3985789</v>
          </cell>
          <cell r="P1937">
            <v>6</v>
          </cell>
          <cell r="Q1937">
            <v>1</v>
          </cell>
          <cell r="R1937">
            <v>1</v>
          </cell>
          <cell r="V1937">
            <v>1</v>
          </cell>
          <cell r="W1937">
            <v>5</v>
          </cell>
          <cell r="Y1937">
            <v>5</v>
          </cell>
          <cell r="Z1937">
            <v>364</v>
          </cell>
          <cell r="AA1937">
            <v>1</v>
          </cell>
        </row>
        <row r="1938">
          <cell r="I1938">
            <v>2524</v>
          </cell>
          <cell r="J1938">
            <v>19372.366583300001</v>
          </cell>
          <cell r="P1938">
            <v>8</v>
          </cell>
          <cell r="Q1938">
            <v>1</v>
          </cell>
          <cell r="R1938">
            <v>1</v>
          </cell>
          <cell r="V1938">
            <v>1</v>
          </cell>
          <cell r="W1938">
            <v>5</v>
          </cell>
          <cell r="Y1938">
            <v>5</v>
          </cell>
          <cell r="Z1938">
            <v>650</v>
          </cell>
          <cell r="AA1938">
            <v>1</v>
          </cell>
        </row>
        <row r="1939">
          <cell r="I1939">
            <v>2527</v>
          </cell>
          <cell r="J1939">
            <v>13124.303258600001</v>
          </cell>
          <cell r="P1939">
            <v>2</v>
          </cell>
          <cell r="Q1939">
            <v>1</v>
          </cell>
          <cell r="R1939">
            <v>1</v>
          </cell>
          <cell r="V1939">
            <v>1</v>
          </cell>
          <cell r="W1939">
            <v>1</v>
          </cell>
          <cell r="Y1939">
            <v>1</v>
          </cell>
          <cell r="Z1939">
            <v>156</v>
          </cell>
          <cell r="AA1939">
            <v>0.25</v>
          </cell>
        </row>
        <row r="1940">
          <cell r="I1940">
            <v>2530</v>
          </cell>
          <cell r="J1940">
            <v>22807.338338599999</v>
          </cell>
          <cell r="P1940">
            <v>9</v>
          </cell>
          <cell r="Q1940">
            <v>1</v>
          </cell>
          <cell r="R1940">
            <v>1</v>
          </cell>
          <cell r="V1940">
            <v>1</v>
          </cell>
          <cell r="W1940">
            <v>5</v>
          </cell>
          <cell r="Y1940">
            <v>5</v>
          </cell>
          <cell r="Z1940">
            <v>364</v>
          </cell>
          <cell r="AA1940">
            <v>1</v>
          </cell>
        </row>
        <row r="1941">
          <cell r="I1941">
            <v>2531</v>
          </cell>
          <cell r="J1941">
            <v>23022.864404799999</v>
          </cell>
          <cell r="P1941">
            <v>2</v>
          </cell>
          <cell r="Q1941">
            <v>1</v>
          </cell>
          <cell r="R1941">
            <v>1</v>
          </cell>
          <cell r="V1941">
            <v>1</v>
          </cell>
          <cell r="W1941">
            <v>5</v>
          </cell>
          <cell r="Y1941">
            <v>1</v>
          </cell>
          <cell r="Z1941">
            <v>364</v>
          </cell>
          <cell r="AA1941">
            <v>1</v>
          </cell>
        </row>
        <row r="1942">
          <cell r="I1942">
            <v>2532</v>
          </cell>
          <cell r="J1942">
            <v>21344.701109900001</v>
          </cell>
          <cell r="P1942">
            <v>5</v>
          </cell>
          <cell r="Q1942">
            <v>1</v>
          </cell>
          <cell r="R1942">
            <v>1</v>
          </cell>
          <cell r="V1942">
            <v>1</v>
          </cell>
          <cell r="W1942">
            <v>5</v>
          </cell>
          <cell r="Y1942">
            <v>1</v>
          </cell>
          <cell r="Z1942">
            <v>156</v>
          </cell>
          <cell r="AA1942">
            <v>0.75</v>
          </cell>
        </row>
        <row r="1943">
          <cell r="I1943">
            <v>2533</v>
          </cell>
          <cell r="J1943">
            <v>13247.7521466</v>
          </cell>
          <cell r="P1943">
            <v>4</v>
          </cell>
          <cell r="Q1943">
            <v>1</v>
          </cell>
          <cell r="R1943">
            <v>1</v>
          </cell>
          <cell r="V1943">
            <v>1</v>
          </cell>
          <cell r="W1943">
            <v>1</v>
          </cell>
          <cell r="Y1943">
            <v>1</v>
          </cell>
          <cell r="Z1943">
            <v>156</v>
          </cell>
          <cell r="AA1943">
            <v>1</v>
          </cell>
        </row>
        <row r="1944">
          <cell r="I1944">
            <v>2534</v>
          </cell>
          <cell r="J1944">
            <v>4817.8799908999999</v>
          </cell>
          <cell r="P1944">
            <v>4</v>
          </cell>
          <cell r="Q1944">
            <v>1</v>
          </cell>
          <cell r="R1944">
            <v>1</v>
          </cell>
          <cell r="V1944">
            <v>1</v>
          </cell>
          <cell r="W1944">
            <v>5</v>
          </cell>
          <cell r="Y1944">
            <v>2</v>
          </cell>
          <cell r="Z1944">
            <v>156</v>
          </cell>
          <cell r="AA1944">
            <v>0.75</v>
          </cell>
        </row>
        <row r="1945">
          <cell r="I1945">
            <v>2535</v>
          </cell>
          <cell r="J1945">
            <v>26057.3826592</v>
          </cell>
          <cell r="P1945">
            <v>5</v>
          </cell>
          <cell r="Q1945">
            <v>1</v>
          </cell>
          <cell r="R1945">
            <v>1</v>
          </cell>
          <cell r="V1945">
            <v>1</v>
          </cell>
          <cell r="W1945">
            <v>5</v>
          </cell>
          <cell r="Y1945">
            <v>5</v>
          </cell>
          <cell r="Z1945">
            <v>156</v>
          </cell>
          <cell r="AA1945">
            <v>1</v>
          </cell>
        </row>
        <row r="1946">
          <cell r="I1946">
            <v>2536</v>
          </cell>
          <cell r="J1946">
            <v>24134.4241052</v>
          </cell>
          <cell r="P1946">
            <v>3</v>
          </cell>
          <cell r="Q1946">
            <v>1</v>
          </cell>
          <cell r="R1946">
            <v>1</v>
          </cell>
          <cell r="V1946">
            <v>1</v>
          </cell>
          <cell r="W1946">
            <v>5</v>
          </cell>
          <cell r="Y1946">
            <v>5</v>
          </cell>
          <cell r="Z1946">
            <v>364</v>
          </cell>
          <cell r="AA1946">
            <v>1</v>
          </cell>
        </row>
        <row r="1947">
          <cell r="I1947">
            <v>2537</v>
          </cell>
          <cell r="J1947">
            <v>33799.131382799998</v>
          </cell>
          <cell r="P1947">
            <v>3</v>
          </cell>
          <cell r="Q1947">
            <v>1</v>
          </cell>
          <cell r="R1947">
            <v>1</v>
          </cell>
          <cell r="V1947">
            <v>1</v>
          </cell>
          <cell r="W1947">
            <v>5</v>
          </cell>
          <cell r="Y1947">
            <v>5</v>
          </cell>
          <cell r="Z1947">
            <v>31.2</v>
          </cell>
          <cell r="AA1947">
            <v>1</v>
          </cell>
        </row>
        <row r="1948">
          <cell r="I1948">
            <v>2538</v>
          </cell>
          <cell r="J1948">
            <v>7029.9306196999996</v>
          </cell>
          <cell r="P1948">
            <v>4</v>
          </cell>
          <cell r="Q1948">
            <v>1</v>
          </cell>
          <cell r="R1948">
            <v>1</v>
          </cell>
          <cell r="V1948">
            <v>1</v>
          </cell>
          <cell r="W1948">
            <v>1</v>
          </cell>
          <cell r="Y1948">
            <v>1</v>
          </cell>
          <cell r="Z1948">
            <v>364</v>
          </cell>
          <cell r="AA1948">
            <v>1</v>
          </cell>
        </row>
        <row r="1949">
          <cell r="I1949">
            <v>2539</v>
          </cell>
          <cell r="J1949">
            <v>39886.544708300004</v>
          </cell>
          <cell r="P1949">
            <v>3</v>
          </cell>
          <cell r="Q1949">
            <v>1</v>
          </cell>
          <cell r="R1949">
            <v>1</v>
          </cell>
          <cell r="V1949">
            <v>1</v>
          </cell>
          <cell r="W1949">
            <v>1</v>
          </cell>
          <cell r="Y1949">
            <v>1</v>
          </cell>
          <cell r="Z1949">
            <v>31.2</v>
          </cell>
          <cell r="AA1949">
            <v>1</v>
          </cell>
        </row>
        <row r="1950">
          <cell r="I1950">
            <v>2541</v>
          </cell>
          <cell r="J1950">
            <v>44376.459074600003</v>
          </cell>
          <cell r="P1950">
            <v>7</v>
          </cell>
          <cell r="Q1950">
            <v>1</v>
          </cell>
          <cell r="R1950">
            <v>1</v>
          </cell>
          <cell r="V1950">
            <v>1</v>
          </cell>
          <cell r="W1950">
            <v>5</v>
          </cell>
          <cell r="Y1950">
            <v>5</v>
          </cell>
          <cell r="Z1950">
            <v>156</v>
          </cell>
          <cell r="AA1950">
            <v>0.75</v>
          </cell>
        </row>
        <row r="1951">
          <cell r="I1951">
            <v>2542</v>
          </cell>
          <cell r="J1951">
            <v>31498.272012500001</v>
          </cell>
          <cell r="P1951">
            <v>9</v>
          </cell>
          <cell r="Q1951">
            <v>1</v>
          </cell>
          <cell r="R1951">
            <v>1</v>
          </cell>
          <cell r="V1951">
            <v>1</v>
          </cell>
          <cell r="W1951">
            <v>5</v>
          </cell>
          <cell r="Y1951">
            <v>1</v>
          </cell>
          <cell r="Z1951">
            <v>650</v>
          </cell>
          <cell r="AA1951">
            <v>1</v>
          </cell>
        </row>
        <row r="1952">
          <cell r="I1952">
            <v>2543</v>
          </cell>
          <cell r="J1952">
            <v>37018.822677900003</v>
          </cell>
          <cell r="P1952">
            <v>1</v>
          </cell>
          <cell r="Q1952">
            <v>1</v>
          </cell>
          <cell r="R1952">
            <v>1</v>
          </cell>
          <cell r="V1952">
            <v>1</v>
          </cell>
          <cell r="W1952">
            <v>5</v>
          </cell>
          <cell r="Y1952">
            <v>5</v>
          </cell>
          <cell r="Z1952">
            <v>31.2</v>
          </cell>
          <cell r="AA1952">
            <v>1</v>
          </cell>
        </row>
        <row r="1953">
          <cell r="I1953">
            <v>2545</v>
          </cell>
          <cell r="J1953">
            <v>28481.169387999998</v>
          </cell>
          <cell r="P1953">
            <v>3</v>
          </cell>
          <cell r="Q1953">
            <v>1</v>
          </cell>
          <cell r="R1953">
            <v>1</v>
          </cell>
          <cell r="V1953">
            <v>1</v>
          </cell>
          <cell r="W1953">
            <v>5</v>
          </cell>
          <cell r="Y1953">
            <v>1</v>
          </cell>
          <cell r="Z1953">
            <v>1014</v>
          </cell>
          <cell r="AA1953">
            <v>1</v>
          </cell>
        </row>
        <row r="1954">
          <cell r="I1954">
            <v>2546</v>
          </cell>
          <cell r="J1954">
            <v>31646.770981099999</v>
          </cell>
          <cell r="P1954">
            <v>4</v>
          </cell>
          <cell r="Q1954">
            <v>1</v>
          </cell>
          <cell r="R1954">
            <v>1</v>
          </cell>
          <cell r="V1954">
            <v>1</v>
          </cell>
          <cell r="W1954">
            <v>1</v>
          </cell>
          <cell r="Y1954">
            <v>1</v>
          </cell>
          <cell r="Z1954">
            <v>364</v>
          </cell>
          <cell r="AA1954">
            <v>1</v>
          </cell>
        </row>
        <row r="1955">
          <cell r="I1955">
            <v>2547</v>
          </cell>
          <cell r="J1955">
            <v>22807.338338599999</v>
          </cell>
          <cell r="P1955">
            <v>8</v>
          </cell>
          <cell r="Q1955">
            <v>1</v>
          </cell>
          <cell r="R1955">
            <v>1</v>
          </cell>
          <cell r="V1955">
            <v>1</v>
          </cell>
          <cell r="W1955">
            <v>5</v>
          </cell>
          <cell r="Y1955">
            <v>2</v>
          </cell>
          <cell r="Z1955">
            <v>364</v>
          </cell>
          <cell r="AA1955">
            <v>1</v>
          </cell>
        </row>
        <row r="1956">
          <cell r="I1956">
            <v>2548</v>
          </cell>
          <cell r="J1956">
            <v>4635.3388256999997</v>
          </cell>
          <cell r="P1956">
            <v>5</v>
          </cell>
          <cell r="Q1956">
            <v>1</v>
          </cell>
          <cell r="R1956">
            <v>1</v>
          </cell>
          <cell r="V1956">
            <v>1</v>
          </cell>
          <cell r="W1956">
            <v>5</v>
          </cell>
          <cell r="Y1956">
            <v>3</v>
          </cell>
          <cell r="Z1956">
            <v>156</v>
          </cell>
          <cell r="AA1956">
            <v>1</v>
          </cell>
        </row>
        <row r="1957">
          <cell r="I1957">
            <v>2549</v>
          </cell>
          <cell r="J1957">
            <v>27784.543633000001</v>
          </cell>
          <cell r="P1957">
            <v>6</v>
          </cell>
          <cell r="Q1957">
            <v>1</v>
          </cell>
          <cell r="R1957">
            <v>1</v>
          </cell>
          <cell r="V1957">
            <v>1</v>
          </cell>
          <cell r="W1957">
            <v>5</v>
          </cell>
          <cell r="Y1957">
            <v>1</v>
          </cell>
          <cell r="Z1957">
            <v>364</v>
          </cell>
          <cell r="AA1957">
            <v>1</v>
          </cell>
        </row>
        <row r="1958">
          <cell r="I1958">
            <v>2550</v>
          </cell>
          <cell r="J1958">
            <v>21651.472665500001</v>
          </cell>
          <cell r="P1958">
            <v>10</v>
          </cell>
          <cell r="Q1958">
            <v>1</v>
          </cell>
          <cell r="R1958">
            <v>1</v>
          </cell>
          <cell r="V1958">
            <v>1</v>
          </cell>
          <cell r="W1958">
            <v>5</v>
          </cell>
          <cell r="Y1958">
            <v>5</v>
          </cell>
          <cell r="Z1958">
            <v>1014</v>
          </cell>
          <cell r="AA1958">
            <v>1</v>
          </cell>
        </row>
        <row r="1959">
          <cell r="I1959">
            <v>2551</v>
          </cell>
          <cell r="J1959">
            <v>23269.251043</v>
          </cell>
          <cell r="P1959">
            <v>4</v>
          </cell>
          <cell r="Q1959">
            <v>1</v>
          </cell>
          <cell r="R1959">
            <v>1</v>
          </cell>
          <cell r="V1959">
            <v>1</v>
          </cell>
          <cell r="W1959">
            <v>1</v>
          </cell>
          <cell r="Y1959">
            <v>1</v>
          </cell>
          <cell r="Z1959">
            <v>156</v>
          </cell>
          <cell r="AA1959">
            <v>1</v>
          </cell>
        </row>
        <row r="1960">
          <cell r="I1960">
            <v>2552</v>
          </cell>
          <cell r="J1960">
            <v>21978.583467799999</v>
          </cell>
          <cell r="P1960">
            <v>9</v>
          </cell>
          <cell r="Q1960">
            <v>1</v>
          </cell>
          <cell r="R1960">
            <v>1</v>
          </cell>
          <cell r="V1960">
            <v>1</v>
          </cell>
          <cell r="W1960">
            <v>5</v>
          </cell>
          <cell r="Y1960">
            <v>1</v>
          </cell>
          <cell r="Z1960">
            <v>364</v>
          </cell>
          <cell r="AA1960">
            <v>1</v>
          </cell>
        </row>
        <row r="1961">
          <cell r="I1961">
            <v>2553</v>
          </cell>
          <cell r="J1961">
            <v>41986.743973299999</v>
          </cell>
          <cell r="P1961">
            <v>5</v>
          </cell>
          <cell r="Q1961">
            <v>1</v>
          </cell>
          <cell r="R1961">
            <v>1</v>
          </cell>
          <cell r="V1961">
            <v>1</v>
          </cell>
          <cell r="W1961">
            <v>5</v>
          </cell>
          <cell r="Y1961">
            <v>5</v>
          </cell>
          <cell r="Z1961">
            <v>156</v>
          </cell>
          <cell r="AA1961">
            <v>1</v>
          </cell>
        </row>
        <row r="1962">
          <cell r="I1962">
            <v>2554</v>
          </cell>
          <cell r="J1962">
            <v>16372.821443700001</v>
          </cell>
          <cell r="P1962">
            <v>1</v>
          </cell>
          <cell r="Q1962">
            <v>1</v>
          </cell>
          <cell r="R1962">
            <v>1</v>
          </cell>
          <cell r="V1962">
            <v>1</v>
          </cell>
          <cell r="W1962">
            <v>5</v>
          </cell>
          <cell r="Y1962">
            <v>1</v>
          </cell>
          <cell r="Z1962">
            <v>156</v>
          </cell>
          <cell r="AA1962">
            <v>1</v>
          </cell>
        </row>
        <row r="1963">
          <cell r="I1963">
            <v>2556</v>
          </cell>
          <cell r="J1963">
            <v>31916.178600300002</v>
          </cell>
          <cell r="P1963">
            <v>4</v>
          </cell>
          <cell r="Q1963">
            <v>1</v>
          </cell>
          <cell r="R1963">
            <v>1</v>
          </cell>
          <cell r="V1963">
            <v>1</v>
          </cell>
          <cell r="W1963">
            <v>5</v>
          </cell>
          <cell r="Y1963">
            <v>1</v>
          </cell>
          <cell r="Z1963">
            <v>156</v>
          </cell>
          <cell r="AA1963">
            <v>1</v>
          </cell>
        </row>
        <row r="1964">
          <cell r="I1964">
            <v>2559</v>
          </cell>
          <cell r="J1964">
            <v>30000.276087900002</v>
          </cell>
          <cell r="P1964">
            <v>6</v>
          </cell>
          <cell r="Q1964">
            <v>1</v>
          </cell>
          <cell r="R1964">
            <v>1</v>
          </cell>
          <cell r="V1964">
            <v>1</v>
          </cell>
          <cell r="W1964">
            <v>1</v>
          </cell>
          <cell r="Y1964">
            <v>1</v>
          </cell>
          <cell r="Z1964">
            <v>156</v>
          </cell>
          <cell r="AA1964">
            <v>1</v>
          </cell>
        </row>
        <row r="1965">
          <cell r="I1965">
            <v>2560</v>
          </cell>
          <cell r="J1965">
            <v>35917.1534713</v>
          </cell>
          <cell r="P1965">
            <v>10</v>
          </cell>
          <cell r="Q1965">
            <v>1</v>
          </cell>
          <cell r="R1965">
            <v>1</v>
          </cell>
          <cell r="V1965">
            <v>1</v>
          </cell>
          <cell r="W1965">
            <v>5</v>
          </cell>
          <cell r="Y1965">
            <v>5</v>
          </cell>
          <cell r="Z1965">
            <v>156</v>
          </cell>
          <cell r="AA1965">
            <v>1</v>
          </cell>
        </row>
        <row r="1966">
          <cell r="I1966">
            <v>2561</v>
          </cell>
          <cell r="J1966">
            <v>14168.661176199999</v>
          </cell>
          <cell r="P1966">
            <v>1</v>
          </cell>
          <cell r="Q1966">
            <v>1</v>
          </cell>
          <cell r="R1966">
            <v>1</v>
          </cell>
          <cell r="V1966">
            <v>1</v>
          </cell>
          <cell r="W1966">
            <v>5</v>
          </cell>
          <cell r="Y1966">
            <v>5</v>
          </cell>
          <cell r="Z1966">
            <v>156</v>
          </cell>
          <cell r="AA1966">
            <v>0.75</v>
          </cell>
        </row>
        <row r="1967">
          <cell r="I1967">
            <v>2562</v>
          </cell>
          <cell r="J1967">
            <v>20722.4325469</v>
          </cell>
          <cell r="P1967">
            <v>5</v>
          </cell>
          <cell r="Q1967">
            <v>1</v>
          </cell>
          <cell r="R1967">
            <v>1</v>
          </cell>
          <cell r="V1967">
            <v>1</v>
          </cell>
          <cell r="W1967">
            <v>5</v>
          </cell>
          <cell r="Y1967">
            <v>5</v>
          </cell>
          <cell r="Z1967">
            <v>364</v>
          </cell>
          <cell r="AA1967">
            <v>1</v>
          </cell>
        </row>
        <row r="1968">
          <cell r="I1968">
            <v>2563</v>
          </cell>
          <cell r="J1968">
            <v>34570.335941999998</v>
          </cell>
          <cell r="P1968">
            <v>11</v>
          </cell>
          <cell r="Q1968">
            <v>1</v>
          </cell>
          <cell r="R1968">
            <v>1</v>
          </cell>
          <cell r="V1968">
            <v>1</v>
          </cell>
          <cell r="W1968">
            <v>5</v>
          </cell>
          <cell r="Y1968">
            <v>5</v>
          </cell>
          <cell r="Z1968">
            <v>31.2</v>
          </cell>
          <cell r="AA1968">
            <v>1</v>
          </cell>
        </row>
        <row r="1969">
          <cell r="I1969">
            <v>2564</v>
          </cell>
          <cell r="J1969">
            <v>19827.8389307</v>
          </cell>
          <cell r="P1969">
            <v>8</v>
          </cell>
          <cell r="Q1969">
            <v>1</v>
          </cell>
          <cell r="R1969">
            <v>1</v>
          </cell>
          <cell r="V1969">
            <v>1</v>
          </cell>
          <cell r="W1969">
            <v>5</v>
          </cell>
          <cell r="Y1969">
            <v>5</v>
          </cell>
          <cell r="Z1969">
            <v>364</v>
          </cell>
          <cell r="AA1969">
            <v>1</v>
          </cell>
        </row>
        <row r="1970">
          <cell r="I1970">
            <v>2565</v>
          </cell>
          <cell r="J1970">
            <v>25320.527912099999</v>
          </cell>
          <cell r="P1970">
            <v>4</v>
          </cell>
          <cell r="Q1970">
            <v>1</v>
          </cell>
          <cell r="R1970">
            <v>1</v>
          </cell>
          <cell r="V1970">
            <v>1</v>
          </cell>
          <cell r="W1970">
            <v>2</v>
          </cell>
          <cell r="Y1970">
            <v>2</v>
          </cell>
          <cell r="Z1970">
            <v>156</v>
          </cell>
          <cell r="AA1970">
            <v>1</v>
          </cell>
        </row>
        <row r="1971">
          <cell r="I1971">
            <v>2566</v>
          </cell>
          <cell r="J1971">
            <v>4560.3905418000004</v>
          </cell>
          <cell r="P1971">
            <v>3</v>
          </cell>
          <cell r="Q1971">
            <v>1</v>
          </cell>
          <cell r="R1971">
            <v>1</v>
          </cell>
          <cell r="V1971">
            <v>0</v>
          </cell>
          <cell r="W1971">
            <v>99</v>
          </cell>
          <cell r="Y1971">
            <v>1</v>
          </cell>
          <cell r="Z1971">
            <v>156</v>
          </cell>
          <cell r="AA1971">
            <v>0</v>
          </cell>
        </row>
        <row r="1972">
          <cell r="I1972">
            <v>2567</v>
          </cell>
          <cell r="J1972">
            <v>40131.307981999998</v>
          </cell>
          <cell r="P1972">
            <v>11</v>
          </cell>
          <cell r="Q1972">
            <v>1</v>
          </cell>
          <cell r="R1972">
            <v>1</v>
          </cell>
          <cell r="V1972">
            <v>1</v>
          </cell>
          <cell r="W1972">
            <v>5</v>
          </cell>
          <cell r="Y1972">
            <v>5</v>
          </cell>
          <cell r="Z1972">
            <v>156</v>
          </cell>
          <cell r="AA1972">
            <v>1</v>
          </cell>
        </row>
        <row r="1973">
          <cell r="I1973">
            <v>2569</v>
          </cell>
          <cell r="J1973">
            <v>25955.156549700001</v>
          </cell>
          <cell r="P1973">
            <v>6</v>
          </cell>
          <cell r="Q1973">
            <v>1</v>
          </cell>
          <cell r="R1973">
            <v>1</v>
          </cell>
          <cell r="V1973">
            <v>1</v>
          </cell>
          <cell r="W1973">
            <v>1</v>
          </cell>
          <cell r="Y1973">
            <v>1</v>
          </cell>
          <cell r="Z1973">
            <v>364</v>
          </cell>
          <cell r="AA1973">
            <v>1</v>
          </cell>
        </row>
        <row r="1974">
          <cell r="I1974">
            <v>2570</v>
          </cell>
          <cell r="J1974">
            <v>4842.8528724999996</v>
          </cell>
          <cell r="P1974">
            <v>9</v>
          </cell>
          <cell r="Q1974">
            <v>1</v>
          </cell>
          <cell r="R1974">
            <v>1</v>
          </cell>
          <cell r="V1974">
            <v>1</v>
          </cell>
          <cell r="W1974">
            <v>5</v>
          </cell>
          <cell r="Y1974">
            <v>5</v>
          </cell>
          <cell r="Z1974">
            <v>364</v>
          </cell>
          <cell r="AA1974">
            <v>0.25</v>
          </cell>
        </row>
        <row r="1975">
          <cell r="I1975">
            <v>2571</v>
          </cell>
          <cell r="J1975">
            <v>36233.899289100002</v>
          </cell>
          <cell r="P1975">
            <v>10</v>
          </cell>
          <cell r="Q1975">
            <v>1</v>
          </cell>
          <cell r="R1975">
            <v>1</v>
          </cell>
          <cell r="V1975">
            <v>1</v>
          </cell>
          <cell r="W1975">
            <v>5</v>
          </cell>
          <cell r="Y1975">
            <v>5</v>
          </cell>
          <cell r="Z1975">
            <v>364</v>
          </cell>
          <cell r="AA1975">
            <v>1</v>
          </cell>
        </row>
        <row r="1976">
          <cell r="I1976">
            <v>2574</v>
          </cell>
          <cell r="J1976">
            <v>33658.960858699997</v>
          </cell>
          <cell r="P1976">
            <v>6</v>
          </cell>
          <cell r="Q1976">
            <v>1</v>
          </cell>
          <cell r="R1976">
            <v>1</v>
          </cell>
          <cell r="V1976">
            <v>1</v>
          </cell>
          <cell r="W1976">
            <v>5</v>
          </cell>
          <cell r="Y1976">
            <v>1</v>
          </cell>
          <cell r="Z1976">
            <v>364</v>
          </cell>
          <cell r="AA1976">
            <v>0.75</v>
          </cell>
        </row>
        <row r="1977">
          <cell r="I1977">
            <v>2575</v>
          </cell>
          <cell r="J1977">
            <v>21344.701109900001</v>
          </cell>
          <cell r="P1977">
            <v>5</v>
          </cell>
          <cell r="Q1977">
            <v>1</v>
          </cell>
          <cell r="R1977">
            <v>1</v>
          </cell>
          <cell r="V1977">
            <v>1</v>
          </cell>
          <cell r="W1977">
            <v>1</v>
          </cell>
          <cell r="Y1977">
            <v>1</v>
          </cell>
          <cell r="Z1977">
            <v>364</v>
          </cell>
          <cell r="AA1977">
            <v>1</v>
          </cell>
        </row>
        <row r="1978">
          <cell r="I1978">
            <v>2576</v>
          </cell>
          <cell r="J1978">
            <v>31904.909984999998</v>
          </cell>
          <cell r="P1978">
            <v>2</v>
          </cell>
          <cell r="Q1978">
            <v>1</v>
          </cell>
          <cell r="R1978">
            <v>1</v>
          </cell>
          <cell r="V1978">
            <v>1</v>
          </cell>
          <cell r="W1978">
            <v>5</v>
          </cell>
          <cell r="Y1978">
            <v>1</v>
          </cell>
          <cell r="Z1978">
            <v>650</v>
          </cell>
          <cell r="AA1978">
            <v>1</v>
          </cell>
        </row>
        <row r="1979">
          <cell r="I1979">
            <v>2578</v>
          </cell>
          <cell r="J1979">
            <v>14399.168643200001</v>
          </cell>
          <cell r="P1979">
            <v>7</v>
          </cell>
          <cell r="Q1979">
            <v>1</v>
          </cell>
          <cell r="R1979">
            <v>1</v>
          </cell>
          <cell r="V1979">
            <v>1</v>
          </cell>
          <cell r="W1979">
            <v>5</v>
          </cell>
          <cell r="Y1979">
            <v>1</v>
          </cell>
          <cell r="Z1979">
            <v>156</v>
          </cell>
          <cell r="AA1979">
            <v>1</v>
          </cell>
        </row>
        <row r="1980">
          <cell r="I1980">
            <v>2579</v>
          </cell>
          <cell r="J1980">
            <v>23926.932629399998</v>
          </cell>
          <cell r="P1980">
            <v>3</v>
          </cell>
          <cell r="Q1980">
            <v>1</v>
          </cell>
          <cell r="R1980">
            <v>1</v>
          </cell>
          <cell r="V1980">
            <v>1</v>
          </cell>
          <cell r="W1980">
            <v>5</v>
          </cell>
          <cell r="Y1980">
            <v>5</v>
          </cell>
          <cell r="Z1980">
            <v>156</v>
          </cell>
          <cell r="AA1980">
            <v>1</v>
          </cell>
        </row>
        <row r="1981">
          <cell r="I1981">
            <v>2583</v>
          </cell>
          <cell r="J1981">
            <v>31709.105338099998</v>
          </cell>
          <cell r="P1981">
            <v>7</v>
          </cell>
          <cell r="Q1981">
            <v>1</v>
          </cell>
          <cell r="R1981">
            <v>1</v>
          </cell>
          <cell r="V1981">
            <v>1</v>
          </cell>
          <cell r="W1981">
            <v>5</v>
          </cell>
          <cell r="Y1981">
            <v>2</v>
          </cell>
          <cell r="Z1981">
            <v>156</v>
          </cell>
          <cell r="AA1981">
            <v>1</v>
          </cell>
        </row>
        <row r="1982">
          <cell r="I1982">
            <v>2584</v>
          </cell>
          <cell r="J1982">
            <v>31027.3006226</v>
          </cell>
          <cell r="P1982">
            <v>10</v>
          </cell>
          <cell r="Q1982">
            <v>1</v>
          </cell>
          <cell r="R1982">
            <v>1</v>
          </cell>
          <cell r="V1982">
            <v>1</v>
          </cell>
          <cell r="W1982">
            <v>5</v>
          </cell>
          <cell r="Y1982">
            <v>5</v>
          </cell>
          <cell r="Z1982">
            <v>364</v>
          </cell>
          <cell r="AA1982">
            <v>1</v>
          </cell>
        </row>
        <row r="1983">
          <cell r="I1983">
            <v>2585</v>
          </cell>
          <cell r="J1983">
            <v>22675.315140800001</v>
          </cell>
          <cell r="P1983">
            <v>6</v>
          </cell>
          <cell r="Q1983">
            <v>1</v>
          </cell>
          <cell r="R1983">
            <v>1</v>
          </cell>
          <cell r="V1983">
            <v>1</v>
          </cell>
          <cell r="W1983">
            <v>5</v>
          </cell>
          <cell r="Y1983">
            <v>1</v>
          </cell>
          <cell r="Z1983">
            <v>31.2</v>
          </cell>
          <cell r="AA1983">
            <v>1</v>
          </cell>
        </row>
        <row r="1984">
          <cell r="I1984">
            <v>2586</v>
          </cell>
          <cell r="J1984">
            <v>29553.203062100001</v>
          </cell>
          <cell r="P1984">
            <v>4</v>
          </cell>
          <cell r="Q1984">
            <v>1</v>
          </cell>
          <cell r="R1984">
            <v>1</v>
          </cell>
          <cell r="V1984">
            <v>1</v>
          </cell>
          <cell r="W1984">
            <v>1</v>
          </cell>
          <cell r="Y1984">
            <v>1</v>
          </cell>
          <cell r="Z1984">
            <v>364</v>
          </cell>
          <cell r="AA1984">
            <v>1</v>
          </cell>
        </row>
        <row r="1985">
          <cell r="I1985">
            <v>2588</v>
          </cell>
          <cell r="J1985">
            <v>20600.421940100001</v>
          </cell>
          <cell r="P1985">
            <v>4</v>
          </cell>
          <cell r="Q1985">
            <v>1</v>
          </cell>
          <cell r="R1985">
            <v>1</v>
          </cell>
          <cell r="V1985">
            <v>1</v>
          </cell>
          <cell r="W1985">
            <v>5</v>
          </cell>
          <cell r="Y1985">
            <v>1</v>
          </cell>
          <cell r="Z1985">
            <v>156</v>
          </cell>
          <cell r="AA1985">
            <v>0.75</v>
          </cell>
        </row>
        <row r="1986">
          <cell r="I1986">
            <v>2590</v>
          </cell>
          <cell r="J1986">
            <v>5210.6553088000001</v>
          </cell>
          <cell r="P1986">
            <v>7</v>
          </cell>
          <cell r="Q1986">
            <v>1</v>
          </cell>
          <cell r="R1986">
            <v>1</v>
          </cell>
          <cell r="V1986">
            <v>1</v>
          </cell>
          <cell r="W1986">
            <v>5</v>
          </cell>
          <cell r="Y1986">
            <v>5</v>
          </cell>
          <cell r="Z1986">
            <v>364</v>
          </cell>
          <cell r="AA1986">
            <v>1</v>
          </cell>
        </row>
        <row r="1987">
          <cell r="I1987">
            <v>2591</v>
          </cell>
          <cell r="J1987">
            <v>33868.1635953</v>
          </cell>
          <cell r="P1987">
            <v>5</v>
          </cell>
          <cell r="Q1987">
            <v>1</v>
          </cell>
          <cell r="R1987">
            <v>1</v>
          </cell>
          <cell r="V1987">
            <v>0</v>
          </cell>
          <cell r="W1987">
            <v>99</v>
          </cell>
          <cell r="Y1987">
            <v>5</v>
          </cell>
          <cell r="Z1987">
            <v>364</v>
          </cell>
          <cell r="AA1987">
            <v>0</v>
          </cell>
        </row>
        <row r="1988">
          <cell r="I1988">
            <v>2592</v>
          </cell>
          <cell r="J1988">
            <v>41387.877694000003</v>
          </cell>
          <cell r="P1988">
            <v>3</v>
          </cell>
          <cell r="Q1988">
            <v>1</v>
          </cell>
          <cell r="R1988">
            <v>1</v>
          </cell>
          <cell r="V1988">
            <v>1</v>
          </cell>
          <cell r="W1988">
            <v>1</v>
          </cell>
          <cell r="Y1988">
            <v>1</v>
          </cell>
          <cell r="Z1988">
            <v>364</v>
          </cell>
          <cell r="AA1988">
            <v>1</v>
          </cell>
        </row>
        <row r="1989">
          <cell r="I1989">
            <v>2593</v>
          </cell>
          <cell r="J1989">
            <v>32873.014854499997</v>
          </cell>
          <cell r="P1989">
            <v>9</v>
          </cell>
          <cell r="Q1989">
            <v>1</v>
          </cell>
          <cell r="R1989">
            <v>1</v>
          </cell>
          <cell r="V1989">
            <v>1</v>
          </cell>
          <cell r="W1989">
            <v>5</v>
          </cell>
          <cell r="Y1989">
            <v>1</v>
          </cell>
          <cell r="Z1989">
            <v>364</v>
          </cell>
          <cell r="AA1989">
            <v>1</v>
          </cell>
        </row>
        <row r="1990">
          <cell r="I1990">
            <v>2594</v>
          </cell>
          <cell r="J1990">
            <v>33183.525414700001</v>
          </cell>
          <cell r="P1990">
            <v>6</v>
          </cell>
          <cell r="Q1990">
            <v>1</v>
          </cell>
          <cell r="R1990">
            <v>1</v>
          </cell>
          <cell r="V1990">
            <v>1</v>
          </cell>
          <cell r="W1990">
            <v>5</v>
          </cell>
          <cell r="Y1990">
            <v>5</v>
          </cell>
          <cell r="Z1990">
            <v>156</v>
          </cell>
          <cell r="AA1990">
            <v>1</v>
          </cell>
        </row>
        <row r="1991">
          <cell r="I1991">
            <v>2596</v>
          </cell>
          <cell r="J1991">
            <v>37208.885719799997</v>
          </cell>
          <cell r="P1991">
            <v>6</v>
          </cell>
          <cell r="Q1991">
            <v>1</v>
          </cell>
          <cell r="R1991">
            <v>1</v>
          </cell>
          <cell r="V1991">
            <v>1</v>
          </cell>
          <cell r="W1991">
            <v>5</v>
          </cell>
          <cell r="Y1991">
            <v>1</v>
          </cell>
          <cell r="Z1991">
            <v>156</v>
          </cell>
          <cell r="AA1991">
            <v>1</v>
          </cell>
        </row>
        <row r="1992">
          <cell r="I1992">
            <v>2600</v>
          </cell>
          <cell r="J1992">
            <v>35856.8057854</v>
          </cell>
          <cell r="P1992">
            <v>9</v>
          </cell>
          <cell r="Q1992">
            <v>1</v>
          </cell>
          <cell r="R1992">
            <v>1</v>
          </cell>
          <cell r="V1992">
            <v>1</v>
          </cell>
          <cell r="W1992">
            <v>5</v>
          </cell>
          <cell r="Y1992">
            <v>5</v>
          </cell>
          <cell r="Z1992">
            <v>650</v>
          </cell>
          <cell r="AA1992">
            <v>1</v>
          </cell>
        </row>
        <row r="1993">
          <cell r="I1993">
            <v>2602</v>
          </cell>
          <cell r="J1993">
            <v>31498.272012500001</v>
          </cell>
          <cell r="P1993">
            <v>4</v>
          </cell>
          <cell r="Q1993">
            <v>1</v>
          </cell>
          <cell r="R1993">
            <v>1</v>
          </cell>
          <cell r="V1993">
            <v>1</v>
          </cell>
          <cell r="W1993">
            <v>5</v>
          </cell>
          <cell r="Y1993">
            <v>1</v>
          </cell>
          <cell r="Z1993">
            <v>364</v>
          </cell>
          <cell r="AA1993">
            <v>0.75</v>
          </cell>
        </row>
        <row r="1994">
          <cell r="I1994">
            <v>2603</v>
          </cell>
          <cell r="J1994">
            <v>26930.310956900001</v>
          </cell>
          <cell r="P1994">
            <v>8</v>
          </cell>
          <cell r="Q1994">
            <v>1</v>
          </cell>
          <cell r="R1994">
            <v>1</v>
          </cell>
          <cell r="V1994">
            <v>1</v>
          </cell>
          <cell r="W1994">
            <v>5</v>
          </cell>
          <cell r="Y1994">
            <v>5</v>
          </cell>
          <cell r="Z1994">
            <v>364</v>
          </cell>
          <cell r="AA1994">
            <v>1</v>
          </cell>
        </row>
        <row r="1995">
          <cell r="I1995">
            <v>2604</v>
          </cell>
          <cell r="J1995">
            <v>33714.492968300001</v>
          </cell>
          <cell r="P1995">
            <v>5</v>
          </cell>
          <cell r="Q1995">
            <v>1</v>
          </cell>
          <cell r="R1995">
            <v>1</v>
          </cell>
          <cell r="V1995">
            <v>0</v>
          </cell>
          <cell r="W1995">
            <v>99</v>
          </cell>
          <cell r="Y1995">
            <v>5</v>
          </cell>
          <cell r="Z1995">
            <v>31.2</v>
          </cell>
          <cell r="AA1995">
            <v>0</v>
          </cell>
        </row>
        <row r="1996">
          <cell r="I1996">
            <v>2605</v>
          </cell>
          <cell r="J1996">
            <v>36926.192730700001</v>
          </cell>
          <cell r="P1996">
            <v>13</v>
          </cell>
          <cell r="Q1996">
            <v>1</v>
          </cell>
          <cell r="R1996">
            <v>1</v>
          </cell>
          <cell r="V1996">
            <v>1</v>
          </cell>
          <cell r="W1996">
            <v>1</v>
          </cell>
          <cell r="Y1996">
            <v>1</v>
          </cell>
          <cell r="Z1996">
            <v>650</v>
          </cell>
          <cell r="AA1996">
            <v>1</v>
          </cell>
        </row>
        <row r="1997">
          <cell r="I1997">
            <v>2606</v>
          </cell>
          <cell r="J1997">
            <v>22696.5321802</v>
          </cell>
          <cell r="P1997">
            <v>4</v>
          </cell>
          <cell r="Q1997">
            <v>1</v>
          </cell>
          <cell r="R1997">
            <v>1</v>
          </cell>
          <cell r="V1997">
            <v>1</v>
          </cell>
          <cell r="W1997">
            <v>5</v>
          </cell>
          <cell r="Y1997">
            <v>1</v>
          </cell>
          <cell r="Z1997">
            <v>1014</v>
          </cell>
          <cell r="AA1997">
            <v>1</v>
          </cell>
        </row>
        <row r="1998">
          <cell r="I1998">
            <v>2607</v>
          </cell>
          <cell r="J1998">
            <v>34666.088391999998</v>
          </cell>
          <cell r="P1998">
            <v>10</v>
          </cell>
          <cell r="Q1998">
            <v>1</v>
          </cell>
          <cell r="R1998">
            <v>1</v>
          </cell>
          <cell r="V1998">
            <v>1</v>
          </cell>
          <cell r="W1998">
            <v>5</v>
          </cell>
          <cell r="Y1998">
            <v>1</v>
          </cell>
          <cell r="Z1998">
            <v>364</v>
          </cell>
          <cell r="AA1998">
            <v>1</v>
          </cell>
        </row>
        <row r="1999">
          <cell r="I1999">
            <v>2608</v>
          </cell>
          <cell r="J1999">
            <v>32365.806607099999</v>
          </cell>
          <cell r="P1999">
            <v>4</v>
          </cell>
          <cell r="Q1999">
            <v>1</v>
          </cell>
          <cell r="R1999">
            <v>1</v>
          </cell>
          <cell r="V1999">
            <v>1</v>
          </cell>
          <cell r="W1999">
            <v>5</v>
          </cell>
          <cell r="Y1999">
            <v>5</v>
          </cell>
          <cell r="Z1999">
            <v>364</v>
          </cell>
          <cell r="AA1999">
            <v>0.75</v>
          </cell>
        </row>
        <row r="2000">
          <cell r="I2000">
            <v>2609</v>
          </cell>
          <cell r="J2000">
            <v>22136.3433038</v>
          </cell>
          <cell r="P2000">
            <v>1</v>
          </cell>
          <cell r="Q2000">
            <v>1</v>
          </cell>
          <cell r="R2000">
            <v>1</v>
          </cell>
          <cell r="V2000">
            <v>1</v>
          </cell>
          <cell r="W2000">
            <v>5</v>
          </cell>
          <cell r="Y2000">
            <v>1</v>
          </cell>
          <cell r="Z2000">
            <v>364</v>
          </cell>
          <cell r="AA2000">
            <v>1</v>
          </cell>
        </row>
        <row r="2001">
          <cell r="I2001">
            <v>2610</v>
          </cell>
          <cell r="J2001">
            <v>36752.874409099997</v>
          </cell>
          <cell r="P2001">
            <v>5</v>
          </cell>
          <cell r="Q2001">
            <v>1</v>
          </cell>
          <cell r="R2001">
            <v>1</v>
          </cell>
          <cell r="V2001">
            <v>1</v>
          </cell>
          <cell r="W2001">
            <v>5</v>
          </cell>
          <cell r="Y2001">
            <v>5</v>
          </cell>
          <cell r="Z2001">
            <v>650</v>
          </cell>
          <cell r="AA2001">
            <v>1</v>
          </cell>
        </row>
        <row r="2002">
          <cell r="I2002">
            <v>2612</v>
          </cell>
          <cell r="J2002">
            <v>34281.694646600001</v>
          </cell>
          <cell r="P2002">
            <v>10</v>
          </cell>
          <cell r="Q2002">
            <v>1</v>
          </cell>
          <cell r="R2002">
            <v>1</v>
          </cell>
          <cell r="V2002">
            <v>1</v>
          </cell>
          <cell r="W2002">
            <v>5</v>
          </cell>
          <cell r="Y2002">
            <v>1</v>
          </cell>
          <cell r="Z2002">
            <v>156</v>
          </cell>
          <cell r="AA2002">
            <v>1</v>
          </cell>
        </row>
        <row r="2003">
          <cell r="I2003">
            <v>2613</v>
          </cell>
          <cell r="J2003">
            <v>31433.2326613</v>
          </cell>
          <cell r="P2003">
            <v>9</v>
          </cell>
          <cell r="Q2003">
            <v>1</v>
          </cell>
          <cell r="R2003">
            <v>1</v>
          </cell>
          <cell r="V2003">
            <v>1</v>
          </cell>
          <cell r="W2003">
            <v>5</v>
          </cell>
          <cell r="Y2003">
            <v>5</v>
          </cell>
          <cell r="Z2003">
            <v>156</v>
          </cell>
          <cell r="AA2003">
            <v>1</v>
          </cell>
        </row>
        <row r="2004">
          <cell r="I2004">
            <v>2615</v>
          </cell>
          <cell r="J2004">
            <v>8236.7058142999995</v>
          </cell>
          <cell r="P2004">
            <v>5</v>
          </cell>
          <cell r="Q2004">
            <v>1</v>
          </cell>
          <cell r="R2004">
            <v>1</v>
          </cell>
          <cell r="V2004">
            <v>1</v>
          </cell>
          <cell r="W2004">
            <v>1</v>
          </cell>
          <cell r="Y2004">
            <v>1</v>
          </cell>
          <cell r="Z2004">
            <v>156</v>
          </cell>
          <cell r="AA2004">
            <v>1</v>
          </cell>
        </row>
        <row r="2005">
          <cell r="I2005">
            <v>2616</v>
          </cell>
          <cell r="J2005">
            <v>25714.904380100001</v>
          </cell>
          <cell r="P2005">
            <v>8</v>
          </cell>
          <cell r="Q2005">
            <v>1</v>
          </cell>
          <cell r="R2005">
            <v>1</v>
          </cell>
          <cell r="V2005">
            <v>1</v>
          </cell>
          <cell r="W2005">
            <v>5</v>
          </cell>
          <cell r="Y2005">
            <v>1</v>
          </cell>
          <cell r="Z2005">
            <v>156</v>
          </cell>
          <cell r="AA2005">
            <v>1</v>
          </cell>
        </row>
        <row r="2006">
          <cell r="I2006">
            <v>2618</v>
          </cell>
          <cell r="J2006">
            <v>53013.488115</v>
          </cell>
          <cell r="P2006">
            <v>3</v>
          </cell>
          <cell r="Q2006">
            <v>1</v>
          </cell>
          <cell r="R2006">
            <v>1</v>
          </cell>
          <cell r="V2006">
            <v>1</v>
          </cell>
          <cell r="W2006">
            <v>5</v>
          </cell>
          <cell r="Y2006">
            <v>1</v>
          </cell>
          <cell r="Z2006">
            <v>364</v>
          </cell>
          <cell r="AA2006">
            <v>1</v>
          </cell>
        </row>
        <row r="2007">
          <cell r="I2007">
            <v>2619</v>
          </cell>
          <cell r="J2007">
            <v>19416.8319878</v>
          </cell>
          <cell r="P2007">
            <v>9</v>
          </cell>
          <cell r="Q2007">
            <v>1</v>
          </cell>
          <cell r="R2007">
            <v>1</v>
          </cell>
          <cell r="V2007">
            <v>1</v>
          </cell>
          <cell r="W2007">
            <v>5</v>
          </cell>
          <cell r="Y2007">
            <v>5</v>
          </cell>
          <cell r="Z2007">
            <v>364</v>
          </cell>
          <cell r="AA2007">
            <v>1</v>
          </cell>
        </row>
        <row r="2008">
          <cell r="I2008">
            <v>2620</v>
          </cell>
          <cell r="J2008">
            <v>24788.530789799999</v>
          </cell>
          <cell r="P2008">
            <v>10</v>
          </cell>
          <cell r="Q2008">
            <v>1</v>
          </cell>
          <cell r="R2008">
            <v>1</v>
          </cell>
          <cell r="V2008">
            <v>1</v>
          </cell>
          <cell r="W2008">
            <v>1</v>
          </cell>
          <cell r="Y2008">
            <v>1</v>
          </cell>
          <cell r="Z2008">
            <v>156</v>
          </cell>
          <cell r="AA2008">
            <v>1</v>
          </cell>
        </row>
        <row r="2009">
          <cell r="I2009">
            <v>2621</v>
          </cell>
          <cell r="J2009">
            <v>48676.261658399999</v>
          </cell>
          <cell r="P2009">
            <v>8</v>
          </cell>
          <cell r="Q2009">
            <v>1</v>
          </cell>
          <cell r="R2009">
            <v>1</v>
          </cell>
          <cell r="V2009">
            <v>1</v>
          </cell>
          <cell r="W2009">
            <v>5</v>
          </cell>
          <cell r="Y2009">
            <v>5</v>
          </cell>
          <cell r="Z2009">
            <v>650</v>
          </cell>
          <cell r="AA2009">
            <v>1</v>
          </cell>
        </row>
        <row r="2010">
          <cell r="I2010">
            <v>2622</v>
          </cell>
          <cell r="J2010">
            <v>30185.844012000001</v>
          </cell>
          <cell r="P2010">
            <v>4</v>
          </cell>
          <cell r="Q2010">
            <v>1</v>
          </cell>
          <cell r="R2010">
            <v>1</v>
          </cell>
          <cell r="V2010">
            <v>1</v>
          </cell>
          <cell r="W2010">
            <v>5</v>
          </cell>
          <cell r="Y2010">
            <v>1</v>
          </cell>
          <cell r="Z2010">
            <v>364</v>
          </cell>
          <cell r="AA2010">
            <v>1</v>
          </cell>
        </row>
        <row r="2011">
          <cell r="I2011">
            <v>2623</v>
          </cell>
          <cell r="J2011">
            <v>33310.826848199998</v>
          </cell>
          <cell r="P2011">
            <v>9</v>
          </cell>
          <cell r="Q2011">
            <v>1</v>
          </cell>
          <cell r="R2011">
            <v>1</v>
          </cell>
          <cell r="V2011">
            <v>1</v>
          </cell>
          <cell r="W2011">
            <v>5</v>
          </cell>
          <cell r="Y2011">
            <v>5</v>
          </cell>
          <cell r="Z2011">
            <v>156</v>
          </cell>
          <cell r="AA2011">
            <v>1</v>
          </cell>
        </row>
        <row r="2012">
          <cell r="I2012">
            <v>2624</v>
          </cell>
          <cell r="J2012">
            <v>19637.125021100001</v>
          </cell>
          <cell r="P2012">
            <v>4</v>
          </cell>
          <cell r="Q2012">
            <v>1</v>
          </cell>
          <cell r="R2012">
            <v>1</v>
          </cell>
          <cell r="V2012">
            <v>1</v>
          </cell>
          <cell r="W2012">
            <v>1</v>
          </cell>
          <cell r="Y2012">
            <v>1</v>
          </cell>
          <cell r="Z2012">
            <v>156</v>
          </cell>
          <cell r="AA2012">
            <v>0.25</v>
          </cell>
        </row>
        <row r="2013">
          <cell r="I2013">
            <v>2625</v>
          </cell>
          <cell r="J2013">
            <v>30416.216197999998</v>
          </cell>
          <cell r="P2013">
            <v>7</v>
          </cell>
          <cell r="Q2013">
            <v>1</v>
          </cell>
          <cell r="R2013">
            <v>1</v>
          </cell>
          <cell r="V2013">
            <v>1</v>
          </cell>
          <cell r="W2013">
            <v>5</v>
          </cell>
          <cell r="Y2013">
            <v>5</v>
          </cell>
          <cell r="Z2013">
            <v>364</v>
          </cell>
          <cell r="AA2013">
            <v>1</v>
          </cell>
        </row>
        <row r="2014">
          <cell r="I2014">
            <v>2626</v>
          </cell>
          <cell r="J2014">
            <v>23671.202650399999</v>
          </cell>
          <cell r="P2014">
            <v>6</v>
          </cell>
          <cell r="Q2014">
            <v>1</v>
          </cell>
          <cell r="R2014">
            <v>1</v>
          </cell>
          <cell r="V2014">
            <v>1</v>
          </cell>
          <cell r="W2014">
            <v>5</v>
          </cell>
          <cell r="Y2014">
            <v>2</v>
          </cell>
          <cell r="Z2014">
            <v>364</v>
          </cell>
          <cell r="AA2014">
            <v>1</v>
          </cell>
        </row>
        <row r="2015">
          <cell r="I2015">
            <v>2627</v>
          </cell>
          <cell r="J2015">
            <v>24148.425245400002</v>
          </cell>
          <cell r="P2015">
            <v>7</v>
          </cell>
          <cell r="Q2015">
            <v>1</v>
          </cell>
          <cell r="R2015">
            <v>1</v>
          </cell>
          <cell r="V2015">
            <v>1</v>
          </cell>
          <cell r="W2015">
            <v>5</v>
          </cell>
          <cell r="Y2015">
            <v>1</v>
          </cell>
          <cell r="Z2015">
            <v>156</v>
          </cell>
          <cell r="AA2015">
            <v>0.75</v>
          </cell>
        </row>
        <row r="2016">
          <cell r="I2016">
            <v>2629</v>
          </cell>
          <cell r="J2016">
            <v>21978.583467799999</v>
          </cell>
          <cell r="P2016">
            <v>1</v>
          </cell>
          <cell r="Q2016">
            <v>1</v>
          </cell>
          <cell r="R2016">
            <v>1</v>
          </cell>
          <cell r="V2016">
            <v>1</v>
          </cell>
          <cell r="W2016">
            <v>1</v>
          </cell>
          <cell r="Y2016">
            <v>1</v>
          </cell>
          <cell r="Z2016">
            <v>31.2</v>
          </cell>
          <cell r="AA2016">
            <v>0.75</v>
          </cell>
        </row>
        <row r="2017">
          <cell r="I2017">
            <v>2630</v>
          </cell>
          <cell r="J2017">
            <v>3323.5079773000002</v>
          </cell>
          <cell r="P2017">
            <v>7</v>
          </cell>
          <cell r="Q2017">
            <v>1</v>
          </cell>
          <cell r="R2017">
            <v>1</v>
          </cell>
          <cell r="V2017">
            <v>0</v>
          </cell>
          <cell r="W2017">
            <v>99</v>
          </cell>
          <cell r="Y2017">
            <v>5</v>
          </cell>
          <cell r="Z2017">
            <v>156</v>
          </cell>
          <cell r="AA2017">
            <v>0</v>
          </cell>
        </row>
        <row r="2018">
          <cell r="I2018">
            <v>2631</v>
          </cell>
          <cell r="J2018">
            <v>31978.393774299999</v>
          </cell>
          <cell r="P2018">
            <v>9</v>
          </cell>
          <cell r="Q2018">
            <v>1</v>
          </cell>
          <cell r="R2018">
            <v>1</v>
          </cell>
          <cell r="V2018">
            <v>1</v>
          </cell>
          <cell r="W2018">
            <v>5</v>
          </cell>
          <cell r="Y2018">
            <v>5</v>
          </cell>
          <cell r="Z2018">
            <v>364</v>
          </cell>
          <cell r="AA2018">
            <v>1</v>
          </cell>
        </row>
        <row r="2019">
          <cell r="I2019">
            <v>2632</v>
          </cell>
          <cell r="J2019">
            <v>14168.661176199999</v>
          </cell>
          <cell r="P2019">
            <v>1</v>
          </cell>
          <cell r="Q2019">
            <v>1</v>
          </cell>
          <cell r="R2019">
            <v>1</v>
          </cell>
          <cell r="V2019">
            <v>1</v>
          </cell>
          <cell r="W2019">
            <v>5</v>
          </cell>
          <cell r="Y2019">
            <v>5</v>
          </cell>
          <cell r="Z2019">
            <v>156</v>
          </cell>
          <cell r="AA2019">
            <v>0.75</v>
          </cell>
        </row>
        <row r="2020">
          <cell r="I2020">
            <v>2636</v>
          </cell>
          <cell r="J2020">
            <v>21344.701109900001</v>
          </cell>
          <cell r="P2020">
            <v>5</v>
          </cell>
          <cell r="Q2020">
            <v>1</v>
          </cell>
          <cell r="R2020">
            <v>1</v>
          </cell>
          <cell r="V2020">
            <v>1</v>
          </cell>
          <cell r="W2020">
            <v>5</v>
          </cell>
          <cell r="Y2020">
            <v>1</v>
          </cell>
          <cell r="Z2020">
            <v>364</v>
          </cell>
          <cell r="AA2020">
            <v>1</v>
          </cell>
        </row>
        <row r="2021">
          <cell r="I2021">
            <v>2637</v>
          </cell>
          <cell r="J2021">
            <v>8236.7058142999995</v>
          </cell>
          <cell r="P2021">
            <v>4</v>
          </cell>
          <cell r="Q2021">
            <v>1</v>
          </cell>
          <cell r="R2021">
            <v>1</v>
          </cell>
          <cell r="V2021">
            <v>1</v>
          </cell>
          <cell r="W2021">
            <v>1</v>
          </cell>
          <cell r="Y2021">
            <v>1</v>
          </cell>
          <cell r="Z2021">
            <v>156</v>
          </cell>
          <cell r="AA2021">
            <v>1</v>
          </cell>
        </row>
        <row r="2022">
          <cell r="I2022">
            <v>2639</v>
          </cell>
          <cell r="J2022">
            <v>26505.274407199999</v>
          </cell>
          <cell r="P2022">
            <v>7</v>
          </cell>
          <cell r="Q2022">
            <v>1</v>
          </cell>
          <cell r="R2022">
            <v>1</v>
          </cell>
          <cell r="V2022">
            <v>1</v>
          </cell>
          <cell r="W2022">
            <v>5</v>
          </cell>
          <cell r="Y2022">
            <v>1</v>
          </cell>
          <cell r="Z2022">
            <v>364</v>
          </cell>
          <cell r="AA2022">
            <v>1</v>
          </cell>
        </row>
        <row r="2023">
          <cell r="I2023">
            <v>2640</v>
          </cell>
          <cell r="J2023">
            <v>26007.697352399999</v>
          </cell>
          <cell r="P2023">
            <v>3</v>
          </cell>
          <cell r="Q2023">
            <v>1</v>
          </cell>
          <cell r="R2023">
            <v>1</v>
          </cell>
          <cell r="V2023">
            <v>1</v>
          </cell>
          <cell r="W2023">
            <v>5</v>
          </cell>
          <cell r="Y2023">
            <v>1</v>
          </cell>
          <cell r="Z2023">
            <v>156</v>
          </cell>
          <cell r="AA2023">
            <v>1</v>
          </cell>
        </row>
        <row r="2024">
          <cell r="I2024">
            <v>2641</v>
          </cell>
          <cell r="J2024">
            <v>36233.899289100002</v>
          </cell>
          <cell r="P2024">
            <v>5</v>
          </cell>
          <cell r="Q2024">
            <v>1</v>
          </cell>
          <cell r="R2024">
            <v>1</v>
          </cell>
          <cell r="V2024">
            <v>1</v>
          </cell>
          <cell r="W2024">
            <v>5</v>
          </cell>
          <cell r="Y2024">
            <v>5</v>
          </cell>
          <cell r="Z2024">
            <v>364</v>
          </cell>
          <cell r="AA2024">
            <v>1</v>
          </cell>
        </row>
        <row r="2025">
          <cell r="I2025">
            <v>2642</v>
          </cell>
          <cell r="J2025">
            <v>37043.094075699999</v>
          </cell>
          <cell r="P2025">
            <v>4</v>
          </cell>
          <cell r="Q2025">
            <v>1</v>
          </cell>
          <cell r="R2025">
            <v>1</v>
          </cell>
          <cell r="V2025">
            <v>1</v>
          </cell>
          <cell r="W2025">
            <v>5</v>
          </cell>
          <cell r="Y2025">
            <v>1</v>
          </cell>
          <cell r="Z2025">
            <v>156</v>
          </cell>
          <cell r="AA2025">
            <v>0.75</v>
          </cell>
        </row>
        <row r="2026">
          <cell r="I2026">
            <v>2643</v>
          </cell>
          <cell r="J2026">
            <v>29329.387293700001</v>
          </cell>
          <cell r="P2026">
            <v>12</v>
          </cell>
          <cell r="Q2026">
            <v>1</v>
          </cell>
          <cell r="R2026">
            <v>1</v>
          </cell>
          <cell r="V2026">
            <v>1</v>
          </cell>
          <cell r="W2026">
            <v>1</v>
          </cell>
          <cell r="Y2026">
            <v>1</v>
          </cell>
          <cell r="Z2026">
            <v>156</v>
          </cell>
          <cell r="AA2026">
            <v>1</v>
          </cell>
        </row>
        <row r="2027">
          <cell r="I2027">
            <v>2644</v>
          </cell>
          <cell r="J2027">
            <v>37178.379368599999</v>
          </cell>
          <cell r="P2027">
            <v>1</v>
          </cell>
          <cell r="Q2027">
            <v>1</v>
          </cell>
          <cell r="R2027">
            <v>1</v>
          </cell>
          <cell r="V2027">
            <v>1</v>
          </cell>
          <cell r="W2027">
            <v>1</v>
          </cell>
          <cell r="Y2027">
            <v>1</v>
          </cell>
          <cell r="Z2027">
            <v>364</v>
          </cell>
          <cell r="AA2027">
            <v>0.75</v>
          </cell>
        </row>
        <row r="2028">
          <cell r="I2028">
            <v>2645</v>
          </cell>
          <cell r="J2028">
            <v>28333.537114800001</v>
          </cell>
          <cell r="P2028">
            <v>4</v>
          </cell>
          <cell r="Q2028">
            <v>1</v>
          </cell>
          <cell r="R2028">
            <v>1</v>
          </cell>
          <cell r="V2028">
            <v>1</v>
          </cell>
          <cell r="W2028">
            <v>1</v>
          </cell>
          <cell r="Y2028">
            <v>1</v>
          </cell>
          <cell r="Z2028">
            <v>364</v>
          </cell>
          <cell r="AA2028">
            <v>1</v>
          </cell>
        </row>
        <row r="2029">
          <cell r="I2029">
            <v>2646</v>
          </cell>
          <cell r="J2029">
            <v>27179.2370247</v>
          </cell>
          <cell r="P2029">
            <v>13</v>
          </cell>
          <cell r="Q2029">
            <v>1</v>
          </cell>
          <cell r="R2029">
            <v>1</v>
          </cell>
          <cell r="V2029">
            <v>1</v>
          </cell>
          <cell r="W2029">
            <v>5</v>
          </cell>
          <cell r="Y2029">
            <v>5</v>
          </cell>
          <cell r="Z2029">
            <v>156</v>
          </cell>
          <cell r="AA2029">
            <v>1</v>
          </cell>
        </row>
        <row r="2030">
          <cell r="I2030">
            <v>2647</v>
          </cell>
          <cell r="J2030">
            <v>23378.834268099999</v>
          </cell>
          <cell r="P2030">
            <v>3</v>
          </cell>
          <cell r="Q2030">
            <v>1</v>
          </cell>
          <cell r="R2030">
            <v>1</v>
          </cell>
          <cell r="V2030">
            <v>1</v>
          </cell>
          <cell r="W2030">
            <v>5</v>
          </cell>
          <cell r="Y2030">
            <v>5</v>
          </cell>
          <cell r="Z2030">
            <v>364</v>
          </cell>
          <cell r="AA2030">
            <v>0.75</v>
          </cell>
        </row>
        <row r="2031">
          <cell r="I2031">
            <v>2650</v>
          </cell>
          <cell r="J2031">
            <v>21833.867298000001</v>
          </cell>
          <cell r="P2031">
            <v>6</v>
          </cell>
          <cell r="Q2031">
            <v>1</v>
          </cell>
          <cell r="R2031">
            <v>1</v>
          </cell>
          <cell r="V2031">
            <v>1</v>
          </cell>
          <cell r="W2031">
            <v>5</v>
          </cell>
          <cell r="Y2031">
            <v>5</v>
          </cell>
          <cell r="Z2031">
            <v>156</v>
          </cell>
          <cell r="AA2031">
            <v>0.25</v>
          </cell>
        </row>
        <row r="2032">
          <cell r="I2032">
            <v>2651</v>
          </cell>
          <cell r="J2032">
            <v>35421.192393899997</v>
          </cell>
          <cell r="P2032">
            <v>9</v>
          </cell>
          <cell r="Q2032">
            <v>1</v>
          </cell>
          <cell r="R2032">
            <v>1</v>
          </cell>
          <cell r="V2032">
            <v>1</v>
          </cell>
          <cell r="W2032">
            <v>1</v>
          </cell>
          <cell r="Y2032">
            <v>1</v>
          </cell>
          <cell r="Z2032">
            <v>156</v>
          </cell>
          <cell r="AA2032">
            <v>0.75</v>
          </cell>
        </row>
        <row r="2033">
          <cell r="I2033">
            <v>2652</v>
          </cell>
          <cell r="J2033">
            <v>36190.216485600002</v>
          </cell>
          <cell r="P2033">
            <v>7</v>
          </cell>
          <cell r="Q2033">
            <v>1</v>
          </cell>
          <cell r="R2033">
            <v>1</v>
          </cell>
          <cell r="V2033">
            <v>1</v>
          </cell>
          <cell r="W2033">
            <v>5</v>
          </cell>
          <cell r="Y2033">
            <v>5</v>
          </cell>
          <cell r="Z2033">
            <v>364</v>
          </cell>
          <cell r="AA2033">
            <v>1</v>
          </cell>
        </row>
        <row r="2034">
          <cell r="I2034">
            <v>2653</v>
          </cell>
          <cell r="J2034">
            <v>5675.9686502000004</v>
          </cell>
          <cell r="P2034">
            <v>2</v>
          </cell>
          <cell r="Q2034">
            <v>1</v>
          </cell>
          <cell r="R2034">
            <v>1</v>
          </cell>
          <cell r="V2034">
            <v>1</v>
          </cell>
          <cell r="W2034">
            <v>1</v>
          </cell>
          <cell r="Y2034">
            <v>1</v>
          </cell>
          <cell r="Z2034">
            <v>31.2</v>
          </cell>
          <cell r="AA2034">
            <v>0.75</v>
          </cell>
        </row>
        <row r="2035">
          <cell r="I2035">
            <v>2654</v>
          </cell>
          <cell r="J2035">
            <v>20079.805603299999</v>
          </cell>
          <cell r="P2035">
            <v>2</v>
          </cell>
          <cell r="Q2035">
            <v>1</v>
          </cell>
          <cell r="R2035">
            <v>1</v>
          </cell>
          <cell r="V2035">
            <v>1</v>
          </cell>
          <cell r="W2035">
            <v>5</v>
          </cell>
          <cell r="Y2035">
            <v>1</v>
          </cell>
          <cell r="Z2035">
            <v>156</v>
          </cell>
          <cell r="AA2035">
            <v>1</v>
          </cell>
        </row>
        <row r="2036">
          <cell r="I2036">
            <v>2655</v>
          </cell>
          <cell r="J2036">
            <v>25955.156549700001</v>
          </cell>
          <cell r="P2036">
            <v>5</v>
          </cell>
          <cell r="Q2036">
            <v>1</v>
          </cell>
          <cell r="R2036">
            <v>1</v>
          </cell>
          <cell r="V2036">
            <v>1</v>
          </cell>
          <cell r="W2036">
            <v>1</v>
          </cell>
          <cell r="Y2036">
            <v>1</v>
          </cell>
          <cell r="Z2036">
            <v>650</v>
          </cell>
          <cell r="AA2036">
            <v>1</v>
          </cell>
        </row>
        <row r="2037">
          <cell r="I2037">
            <v>2656</v>
          </cell>
          <cell r="J2037">
            <v>25292.6641772</v>
          </cell>
          <cell r="P2037">
            <v>4</v>
          </cell>
          <cell r="Q2037">
            <v>1</v>
          </cell>
          <cell r="R2037">
            <v>1</v>
          </cell>
          <cell r="V2037">
            <v>1</v>
          </cell>
          <cell r="W2037">
            <v>5</v>
          </cell>
          <cell r="Y2037">
            <v>5</v>
          </cell>
          <cell r="Z2037">
            <v>156</v>
          </cell>
          <cell r="AA2037">
            <v>0.25</v>
          </cell>
        </row>
        <row r="2038">
          <cell r="I2038">
            <v>2657</v>
          </cell>
          <cell r="J2038">
            <v>26983.780633599999</v>
          </cell>
          <cell r="P2038">
            <v>5</v>
          </cell>
          <cell r="Q2038">
            <v>1</v>
          </cell>
          <cell r="R2038">
            <v>1</v>
          </cell>
          <cell r="V2038">
            <v>1</v>
          </cell>
          <cell r="W2038">
            <v>5</v>
          </cell>
          <cell r="Y2038">
            <v>5</v>
          </cell>
          <cell r="Z2038">
            <v>156</v>
          </cell>
          <cell r="AA2038">
            <v>1</v>
          </cell>
        </row>
        <row r="2039">
          <cell r="I2039">
            <v>2659</v>
          </cell>
          <cell r="J2039">
            <v>30598.5415178</v>
          </cell>
          <cell r="P2039">
            <v>5</v>
          </cell>
          <cell r="Q2039">
            <v>1</v>
          </cell>
          <cell r="R2039">
            <v>1</v>
          </cell>
          <cell r="V2039">
            <v>1</v>
          </cell>
          <cell r="W2039">
            <v>5</v>
          </cell>
          <cell r="Y2039">
            <v>5</v>
          </cell>
          <cell r="Z2039">
            <v>364</v>
          </cell>
          <cell r="AA2039">
            <v>1</v>
          </cell>
        </row>
        <row r="2040">
          <cell r="I2040">
            <v>2661</v>
          </cell>
          <cell r="J2040">
            <v>28531.0724964</v>
          </cell>
          <cell r="P2040">
            <v>5</v>
          </cell>
          <cell r="Q2040">
            <v>1</v>
          </cell>
          <cell r="R2040">
            <v>1</v>
          </cell>
          <cell r="V2040">
            <v>0</v>
          </cell>
          <cell r="W2040">
            <v>99</v>
          </cell>
          <cell r="Y2040">
            <v>1</v>
          </cell>
          <cell r="Z2040">
            <v>156</v>
          </cell>
          <cell r="AA2040">
            <v>0</v>
          </cell>
        </row>
        <row r="2041">
          <cell r="I2041">
            <v>2662</v>
          </cell>
          <cell r="J2041">
            <v>29248.476332400001</v>
          </cell>
          <cell r="P2041">
            <v>4</v>
          </cell>
          <cell r="Q2041">
            <v>1</v>
          </cell>
          <cell r="R2041">
            <v>1</v>
          </cell>
          <cell r="V2041">
            <v>1</v>
          </cell>
          <cell r="W2041">
            <v>5</v>
          </cell>
          <cell r="Y2041">
            <v>5</v>
          </cell>
          <cell r="Z2041">
            <v>650</v>
          </cell>
          <cell r="AA2041">
            <v>1</v>
          </cell>
        </row>
        <row r="2042">
          <cell r="I2042">
            <v>2664</v>
          </cell>
          <cell r="J2042">
            <v>35917.1534713</v>
          </cell>
          <cell r="P2042">
            <v>13</v>
          </cell>
          <cell r="Q2042">
            <v>1</v>
          </cell>
          <cell r="R2042">
            <v>1</v>
          </cell>
          <cell r="V2042">
            <v>1</v>
          </cell>
          <cell r="W2042">
            <v>5</v>
          </cell>
          <cell r="Y2042">
            <v>1</v>
          </cell>
          <cell r="Z2042">
            <v>364</v>
          </cell>
          <cell r="AA2042">
            <v>1</v>
          </cell>
        </row>
        <row r="2043">
          <cell r="I2043">
            <v>2665</v>
          </cell>
          <cell r="J2043">
            <v>20183.599337</v>
          </cell>
          <cell r="P2043">
            <v>5</v>
          </cell>
          <cell r="Q2043">
            <v>1</v>
          </cell>
          <cell r="R2043">
            <v>1</v>
          </cell>
          <cell r="V2043">
            <v>1</v>
          </cell>
          <cell r="W2043">
            <v>5</v>
          </cell>
          <cell r="Y2043">
            <v>1</v>
          </cell>
          <cell r="Z2043">
            <v>650</v>
          </cell>
          <cell r="AA2043">
            <v>0.25</v>
          </cell>
        </row>
        <row r="2044">
          <cell r="I2044">
            <v>2667</v>
          </cell>
          <cell r="J2044">
            <v>12980.9420507</v>
          </cell>
          <cell r="P2044">
            <v>6</v>
          </cell>
          <cell r="Q2044">
            <v>1</v>
          </cell>
          <cell r="R2044">
            <v>1</v>
          </cell>
          <cell r="V2044">
            <v>1</v>
          </cell>
          <cell r="W2044">
            <v>5</v>
          </cell>
          <cell r="Y2044">
            <v>5</v>
          </cell>
          <cell r="Z2044">
            <v>156</v>
          </cell>
          <cell r="AA2044">
            <v>1</v>
          </cell>
        </row>
        <row r="2045">
          <cell r="I2045">
            <v>2668</v>
          </cell>
          <cell r="J2045">
            <v>6354.2693073999999</v>
          </cell>
          <cell r="P2045">
            <v>1</v>
          </cell>
          <cell r="Q2045">
            <v>1</v>
          </cell>
          <cell r="R2045">
            <v>1</v>
          </cell>
          <cell r="V2045">
            <v>1</v>
          </cell>
          <cell r="W2045">
            <v>5</v>
          </cell>
          <cell r="Y2045">
            <v>5</v>
          </cell>
          <cell r="Z2045">
            <v>31.2</v>
          </cell>
          <cell r="AA2045">
            <v>1</v>
          </cell>
        </row>
        <row r="2046">
          <cell r="I2046">
            <v>2669</v>
          </cell>
          <cell r="J2046">
            <v>8236.7058142999995</v>
          </cell>
          <cell r="P2046">
            <v>6</v>
          </cell>
          <cell r="Q2046">
            <v>1</v>
          </cell>
          <cell r="R2046">
            <v>1</v>
          </cell>
          <cell r="V2046">
            <v>1</v>
          </cell>
          <cell r="W2046">
            <v>1</v>
          </cell>
          <cell r="Y2046">
            <v>1</v>
          </cell>
          <cell r="Z2046">
            <v>156</v>
          </cell>
          <cell r="AA2046">
            <v>0.75</v>
          </cell>
        </row>
        <row r="2047">
          <cell r="I2047">
            <v>2670</v>
          </cell>
          <cell r="J2047">
            <v>48242.751844600003</v>
          </cell>
          <cell r="P2047">
            <v>5</v>
          </cell>
          <cell r="Q2047">
            <v>1</v>
          </cell>
          <cell r="R2047">
            <v>1</v>
          </cell>
          <cell r="V2047">
            <v>1</v>
          </cell>
          <cell r="W2047">
            <v>5</v>
          </cell>
          <cell r="Y2047">
            <v>1</v>
          </cell>
          <cell r="Z2047">
            <v>1014</v>
          </cell>
          <cell r="AA2047">
            <v>1</v>
          </cell>
        </row>
        <row r="2048">
          <cell r="I2048">
            <v>2671</v>
          </cell>
          <cell r="J2048">
            <v>18258.8362065</v>
          </cell>
          <cell r="P2048">
            <v>1</v>
          </cell>
          <cell r="Q2048">
            <v>1</v>
          </cell>
          <cell r="R2048">
            <v>1</v>
          </cell>
          <cell r="V2048">
            <v>1</v>
          </cell>
          <cell r="W2048">
            <v>5</v>
          </cell>
          <cell r="Y2048">
            <v>1</v>
          </cell>
          <cell r="Z2048">
            <v>364</v>
          </cell>
          <cell r="AA2048">
            <v>1</v>
          </cell>
        </row>
        <row r="2049">
          <cell r="I2049">
            <v>2672</v>
          </cell>
          <cell r="J2049">
            <v>25840.237803700002</v>
          </cell>
          <cell r="P2049">
            <v>7</v>
          </cell>
          <cell r="Q2049">
            <v>1</v>
          </cell>
          <cell r="R2049">
            <v>1</v>
          </cell>
          <cell r="V2049">
            <v>1</v>
          </cell>
          <cell r="W2049">
            <v>5</v>
          </cell>
          <cell r="Y2049">
            <v>5</v>
          </cell>
          <cell r="Z2049">
            <v>364</v>
          </cell>
          <cell r="AA2049">
            <v>0.75</v>
          </cell>
        </row>
        <row r="2050">
          <cell r="I2050">
            <v>2673</v>
          </cell>
          <cell r="J2050">
            <v>20091.9116278</v>
          </cell>
          <cell r="P2050">
            <v>8</v>
          </cell>
          <cell r="Q2050">
            <v>1</v>
          </cell>
          <cell r="R2050">
            <v>1</v>
          </cell>
          <cell r="V2050">
            <v>1</v>
          </cell>
          <cell r="W2050">
            <v>5</v>
          </cell>
          <cell r="Y2050">
            <v>1</v>
          </cell>
          <cell r="Z2050">
            <v>364</v>
          </cell>
          <cell r="AA2050">
            <v>1</v>
          </cell>
        </row>
        <row r="2051">
          <cell r="I2051">
            <v>2674</v>
          </cell>
          <cell r="J2051">
            <v>31020.098327299998</v>
          </cell>
          <cell r="P2051">
            <v>8</v>
          </cell>
          <cell r="Q2051">
            <v>1</v>
          </cell>
          <cell r="R2051">
            <v>1</v>
          </cell>
          <cell r="V2051">
            <v>1</v>
          </cell>
          <cell r="W2051">
            <v>5</v>
          </cell>
          <cell r="Y2051">
            <v>5</v>
          </cell>
          <cell r="Z2051">
            <v>156</v>
          </cell>
          <cell r="AA2051">
            <v>1</v>
          </cell>
        </row>
        <row r="2052">
          <cell r="I2052">
            <v>2675</v>
          </cell>
          <cell r="J2052">
            <v>29638.015709700001</v>
          </cell>
          <cell r="P2052">
            <v>5</v>
          </cell>
          <cell r="Q2052">
            <v>1</v>
          </cell>
          <cell r="R2052">
            <v>1</v>
          </cell>
          <cell r="V2052">
            <v>1</v>
          </cell>
          <cell r="W2052">
            <v>5</v>
          </cell>
          <cell r="Y2052">
            <v>5</v>
          </cell>
          <cell r="Z2052">
            <v>364</v>
          </cell>
          <cell r="AA2052">
            <v>1</v>
          </cell>
        </row>
        <row r="2053">
          <cell r="I2053">
            <v>2676</v>
          </cell>
          <cell r="J2053">
            <v>31113.3023478</v>
          </cell>
          <cell r="P2053">
            <v>2</v>
          </cell>
          <cell r="Q2053">
            <v>1</v>
          </cell>
          <cell r="R2053">
            <v>1</v>
          </cell>
          <cell r="V2053">
            <v>1</v>
          </cell>
          <cell r="W2053">
            <v>1</v>
          </cell>
          <cell r="Y2053">
            <v>1</v>
          </cell>
          <cell r="Z2053">
            <v>156</v>
          </cell>
          <cell r="AA2053">
            <v>1</v>
          </cell>
        </row>
        <row r="2054">
          <cell r="I2054">
            <v>2677</v>
          </cell>
          <cell r="J2054">
            <v>22659.8959469</v>
          </cell>
          <cell r="P2054">
            <v>1</v>
          </cell>
          <cell r="Q2054">
            <v>1</v>
          </cell>
          <cell r="R2054">
            <v>1</v>
          </cell>
          <cell r="V2054">
            <v>1</v>
          </cell>
          <cell r="W2054">
            <v>5</v>
          </cell>
          <cell r="Y2054">
            <v>3</v>
          </cell>
          <cell r="Z2054">
            <v>364</v>
          </cell>
          <cell r="AA2054">
            <v>1</v>
          </cell>
        </row>
        <row r="2055">
          <cell r="I2055">
            <v>2678</v>
          </cell>
          <cell r="J2055">
            <v>38061.065817100003</v>
          </cell>
          <cell r="P2055">
            <v>4</v>
          </cell>
          <cell r="Q2055">
            <v>1</v>
          </cell>
          <cell r="R2055">
            <v>1</v>
          </cell>
          <cell r="V2055">
            <v>1</v>
          </cell>
          <cell r="W2055">
            <v>5</v>
          </cell>
          <cell r="Y2055">
            <v>5</v>
          </cell>
          <cell r="Z2055">
            <v>156</v>
          </cell>
          <cell r="AA2055">
            <v>1</v>
          </cell>
        </row>
        <row r="2056">
          <cell r="I2056">
            <v>2679</v>
          </cell>
          <cell r="J2056">
            <v>19271.2933663</v>
          </cell>
          <cell r="P2056">
            <v>4</v>
          </cell>
          <cell r="Q2056">
            <v>1</v>
          </cell>
          <cell r="R2056">
            <v>1</v>
          </cell>
          <cell r="V2056">
            <v>1</v>
          </cell>
          <cell r="W2056">
            <v>5</v>
          </cell>
          <cell r="Y2056">
            <v>5</v>
          </cell>
          <cell r="Z2056">
            <v>650</v>
          </cell>
          <cell r="AA2056">
            <v>1</v>
          </cell>
        </row>
        <row r="2057">
          <cell r="I2057">
            <v>2680</v>
          </cell>
          <cell r="J2057">
            <v>21549.0313394</v>
          </cell>
          <cell r="P2057">
            <v>9</v>
          </cell>
          <cell r="Q2057">
            <v>1</v>
          </cell>
          <cell r="R2057">
            <v>1</v>
          </cell>
          <cell r="V2057">
            <v>1</v>
          </cell>
          <cell r="W2057">
            <v>5</v>
          </cell>
          <cell r="Y2057">
            <v>5</v>
          </cell>
          <cell r="Z2057">
            <v>364</v>
          </cell>
          <cell r="AA2057">
            <v>0.75</v>
          </cell>
        </row>
        <row r="2058">
          <cell r="I2058">
            <v>2681</v>
          </cell>
          <cell r="J2058">
            <v>25636.091830000001</v>
          </cell>
          <cell r="P2058">
            <v>8</v>
          </cell>
          <cell r="Q2058">
            <v>1</v>
          </cell>
          <cell r="R2058">
            <v>1</v>
          </cell>
          <cell r="V2058">
            <v>1</v>
          </cell>
          <cell r="W2058">
            <v>5</v>
          </cell>
          <cell r="Y2058">
            <v>1</v>
          </cell>
          <cell r="Z2058">
            <v>364</v>
          </cell>
          <cell r="AA2058">
            <v>1</v>
          </cell>
        </row>
        <row r="2059">
          <cell r="I2059">
            <v>2682</v>
          </cell>
          <cell r="J2059">
            <v>25714.904380100001</v>
          </cell>
          <cell r="P2059">
            <v>3</v>
          </cell>
          <cell r="Q2059">
            <v>1</v>
          </cell>
          <cell r="R2059">
            <v>1</v>
          </cell>
          <cell r="V2059">
            <v>1</v>
          </cell>
          <cell r="W2059">
            <v>5</v>
          </cell>
          <cell r="Y2059">
            <v>5</v>
          </cell>
          <cell r="Z2059">
            <v>156</v>
          </cell>
          <cell r="AA2059">
            <v>1</v>
          </cell>
        </row>
        <row r="2060">
          <cell r="I2060">
            <v>2683</v>
          </cell>
          <cell r="J2060">
            <v>24902.138019099999</v>
          </cell>
          <cell r="P2060">
            <v>9</v>
          </cell>
          <cell r="Q2060">
            <v>1</v>
          </cell>
          <cell r="R2060">
            <v>1</v>
          </cell>
          <cell r="V2060">
            <v>1</v>
          </cell>
          <cell r="W2060">
            <v>5</v>
          </cell>
          <cell r="Y2060">
            <v>1</v>
          </cell>
          <cell r="Z2060">
            <v>364</v>
          </cell>
          <cell r="AA2060">
            <v>1</v>
          </cell>
        </row>
        <row r="2061">
          <cell r="I2061">
            <v>2684</v>
          </cell>
          <cell r="J2061">
            <v>32187.3770568</v>
          </cell>
          <cell r="P2061">
            <v>4</v>
          </cell>
          <cell r="Q2061">
            <v>1</v>
          </cell>
          <cell r="R2061">
            <v>1</v>
          </cell>
          <cell r="V2061">
            <v>1</v>
          </cell>
          <cell r="W2061">
            <v>5</v>
          </cell>
          <cell r="Y2061">
            <v>1</v>
          </cell>
          <cell r="Z2061">
            <v>650</v>
          </cell>
          <cell r="AA2061">
            <v>1</v>
          </cell>
        </row>
        <row r="2062">
          <cell r="I2062">
            <v>2685</v>
          </cell>
          <cell r="J2062">
            <v>20839.393870299999</v>
          </cell>
          <cell r="P2062">
            <v>1</v>
          </cell>
          <cell r="Q2062">
            <v>1</v>
          </cell>
          <cell r="R2062">
            <v>1</v>
          </cell>
          <cell r="V2062">
            <v>0</v>
          </cell>
          <cell r="W2062">
            <v>99</v>
          </cell>
          <cell r="Y2062">
            <v>1</v>
          </cell>
          <cell r="Z2062">
            <v>156</v>
          </cell>
          <cell r="AA2062">
            <v>0</v>
          </cell>
        </row>
        <row r="2063">
          <cell r="I2063">
            <v>2686</v>
          </cell>
          <cell r="J2063">
            <v>27142.5860364</v>
          </cell>
          <cell r="P2063">
            <v>5</v>
          </cell>
          <cell r="Q2063">
            <v>1</v>
          </cell>
          <cell r="R2063">
            <v>1</v>
          </cell>
          <cell r="V2063">
            <v>1</v>
          </cell>
          <cell r="W2063">
            <v>5</v>
          </cell>
          <cell r="Y2063">
            <v>1</v>
          </cell>
          <cell r="Z2063">
            <v>364</v>
          </cell>
          <cell r="AA2063">
            <v>1</v>
          </cell>
        </row>
        <row r="2064">
          <cell r="I2064">
            <v>2690</v>
          </cell>
          <cell r="J2064">
            <v>17215.834018400001</v>
          </cell>
          <cell r="P2064">
            <v>9</v>
          </cell>
          <cell r="Q2064">
            <v>1</v>
          </cell>
          <cell r="R2064">
            <v>1</v>
          </cell>
          <cell r="V2064">
            <v>1</v>
          </cell>
          <cell r="W2064">
            <v>5</v>
          </cell>
          <cell r="Y2064">
            <v>5</v>
          </cell>
          <cell r="Z2064">
            <v>156</v>
          </cell>
          <cell r="AA2064">
            <v>0.75</v>
          </cell>
        </row>
        <row r="2065">
          <cell r="I2065">
            <v>2691</v>
          </cell>
          <cell r="J2065">
            <v>5242.6954974</v>
          </cell>
          <cell r="P2065">
            <v>8</v>
          </cell>
          <cell r="Q2065">
            <v>1</v>
          </cell>
          <cell r="R2065">
            <v>1</v>
          </cell>
          <cell r="V2065">
            <v>1</v>
          </cell>
          <cell r="W2065">
            <v>5</v>
          </cell>
          <cell r="Y2065">
            <v>5</v>
          </cell>
          <cell r="Z2065">
            <v>364</v>
          </cell>
          <cell r="AA2065">
            <v>1</v>
          </cell>
        </row>
        <row r="2066">
          <cell r="I2066">
            <v>2693</v>
          </cell>
          <cell r="J2066">
            <v>26362.7426122</v>
          </cell>
          <cell r="P2066">
            <v>8</v>
          </cell>
          <cell r="Q2066">
            <v>1</v>
          </cell>
          <cell r="R2066">
            <v>1</v>
          </cell>
          <cell r="V2066">
            <v>1</v>
          </cell>
          <cell r="W2066">
            <v>5</v>
          </cell>
          <cell r="Y2066">
            <v>5</v>
          </cell>
          <cell r="Z2066">
            <v>364</v>
          </cell>
          <cell r="AA2066">
            <v>1</v>
          </cell>
        </row>
        <row r="2067">
          <cell r="I2067">
            <v>2694</v>
          </cell>
          <cell r="J2067">
            <v>13693.6324802</v>
          </cell>
          <cell r="P2067">
            <v>1</v>
          </cell>
          <cell r="Q2067">
            <v>1</v>
          </cell>
          <cell r="R2067">
            <v>1</v>
          </cell>
          <cell r="V2067">
            <v>1</v>
          </cell>
          <cell r="W2067">
            <v>5</v>
          </cell>
          <cell r="Y2067">
            <v>1</v>
          </cell>
          <cell r="Z2067">
            <v>364</v>
          </cell>
          <cell r="AA2067">
            <v>1</v>
          </cell>
        </row>
        <row r="2068">
          <cell r="I2068">
            <v>2695</v>
          </cell>
          <cell r="J2068">
            <v>4125.2324732999996</v>
          </cell>
          <cell r="P2068">
            <v>8</v>
          </cell>
          <cell r="Q2068">
            <v>1</v>
          </cell>
          <cell r="R2068">
            <v>1</v>
          </cell>
          <cell r="V2068">
            <v>1</v>
          </cell>
          <cell r="W2068">
            <v>1</v>
          </cell>
          <cell r="Y2068">
            <v>1</v>
          </cell>
          <cell r="Z2068">
            <v>364</v>
          </cell>
          <cell r="AA2068">
            <v>1</v>
          </cell>
        </row>
        <row r="2069">
          <cell r="I2069">
            <v>2696</v>
          </cell>
          <cell r="J2069">
            <v>28107.329489799999</v>
          </cell>
          <cell r="P2069">
            <v>1</v>
          </cell>
          <cell r="Q2069">
            <v>1</v>
          </cell>
          <cell r="R2069">
            <v>1</v>
          </cell>
          <cell r="V2069">
            <v>1</v>
          </cell>
          <cell r="W2069">
            <v>1</v>
          </cell>
          <cell r="Y2069">
            <v>1</v>
          </cell>
          <cell r="Z2069">
            <v>156</v>
          </cell>
          <cell r="AA2069">
            <v>0.25</v>
          </cell>
        </row>
        <row r="2070">
          <cell r="I2070">
            <v>2697</v>
          </cell>
          <cell r="J2070">
            <v>11185.7851391</v>
          </cell>
          <cell r="P2070">
            <v>2</v>
          </cell>
          <cell r="Q2070">
            <v>1</v>
          </cell>
          <cell r="R2070">
            <v>1</v>
          </cell>
          <cell r="V2070">
            <v>1</v>
          </cell>
          <cell r="W2070">
            <v>5</v>
          </cell>
          <cell r="Y2070">
            <v>3</v>
          </cell>
          <cell r="Z2070">
            <v>156</v>
          </cell>
          <cell r="AA2070">
            <v>1</v>
          </cell>
        </row>
        <row r="2071">
          <cell r="I2071">
            <v>2699</v>
          </cell>
          <cell r="J2071">
            <v>23695.616394199998</v>
          </cell>
          <cell r="P2071">
            <v>6</v>
          </cell>
          <cell r="Q2071">
            <v>1</v>
          </cell>
          <cell r="R2071">
            <v>1</v>
          </cell>
          <cell r="V2071">
            <v>1</v>
          </cell>
          <cell r="W2071">
            <v>5</v>
          </cell>
          <cell r="Y2071">
            <v>5</v>
          </cell>
          <cell r="Z2071">
            <v>156</v>
          </cell>
          <cell r="AA2071">
            <v>1</v>
          </cell>
        </row>
        <row r="2072">
          <cell r="I2072">
            <v>2700</v>
          </cell>
          <cell r="J2072">
            <v>29902.3956512</v>
          </cell>
          <cell r="P2072">
            <v>6</v>
          </cell>
          <cell r="Q2072">
            <v>1</v>
          </cell>
          <cell r="R2072">
            <v>1</v>
          </cell>
          <cell r="V2072">
            <v>1</v>
          </cell>
          <cell r="W2072">
            <v>5</v>
          </cell>
          <cell r="Y2072">
            <v>1</v>
          </cell>
          <cell r="Z2072">
            <v>364</v>
          </cell>
          <cell r="AA2072">
            <v>1</v>
          </cell>
        </row>
        <row r="2073">
          <cell r="I2073">
            <v>2702</v>
          </cell>
          <cell r="J2073">
            <v>16119.003059500001</v>
          </cell>
          <cell r="P2073">
            <v>1</v>
          </cell>
          <cell r="Q2073">
            <v>1</v>
          </cell>
          <cell r="R2073">
            <v>1</v>
          </cell>
          <cell r="V2073">
            <v>0</v>
          </cell>
          <cell r="W2073">
            <v>99</v>
          </cell>
          <cell r="Y2073">
            <v>5</v>
          </cell>
          <cell r="Z2073">
            <v>156</v>
          </cell>
          <cell r="AA2073">
            <v>0</v>
          </cell>
        </row>
        <row r="2074">
          <cell r="I2074">
            <v>2704</v>
          </cell>
          <cell r="J2074">
            <v>5196.1370950999999</v>
          </cell>
          <cell r="P2074">
            <v>5</v>
          </cell>
          <cell r="Q2074">
            <v>1</v>
          </cell>
          <cell r="R2074">
            <v>1</v>
          </cell>
          <cell r="V2074">
            <v>1</v>
          </cell>
          <cell r="W2074">
            <v>5</v>
          </cell>
          <cell r="Y2074">
            <v>5</v>
          </cell>
          <cell r="Z2074">
            <v>156</v>
          </cell>
          <cell r="AA2074">
            <v>0.75</v>
          </cell>
        </row>
        <row r="2075">
          <cell r="I2075">
            <v>2705</v>
          </cell>
          <cell r="J2075">
            <v>25714.904380100001</v>
          </cell>
          <cell r="P2075">
            <v>1</v>
          </cell>
          <cell r="Q2075">
            <v>1</v>
          </cell>
          <cell r="R2075">
            <v>1</v>
          </cell>
          <cell r="V2075">
            <v>1</v>
          </cell>
          <cell r="W2075">
            <v>5</v>
          </cell>
          <cell r="Y2075">
            <v>1</v>
          </cell>
          <cell r="Z2075">
            <v>650</v>
          </cell>
          <cell r="AA2075">
            <v>1</v>
          </cell>
        </row>
        <row r="2076">
          <cell r="I2076">
            <v>2706</v>
          </cell>
          <cell r="J2076">
            <v>31498.272012500001</v>
          </cell>
          <cell r="P2076">
            <v>3</v>
          </cell>
          <cell r="Q2076">
            <v>1</v>
          </cell>
          <cell r="R2076">
            <v>1</v>
          </cell>
          <cell r="V2076">
            <v>1</v>
          </cell>
          <cell r="W2076">
            <v>5</v>
          </cell>
          <cell r="Y2076">
            <v>1</v>
          </cell>
          <cell r="Z2076">
            <v>650</v>
          </cell>
          <cell r="AA2076">
            <v>1</v>
          </cell>
        </row>
        <row r="2077">
          <cell r="I2077">
            <v>2707</v>
          </cell>
          <cell r="J2077">
            <v>42408.439051499998</v>
          </cell>
          <cell r="P2077">
            <v>1</v>
          </cell>
          <cell r="Q2077">
            <v>1</v>
          </cell>
          <cell r="R2077">
            <v>1</v>
          </cell>
          <cell r="V2077">
            <v>0</v>
          </cell>
          <cell r="W2077">
            <v>99</v>
          </cell>
          <cell r="Y2077">
            <v>1</v>
          </cell>
          <cell r="Z2077">
            <v>364</v>
          </cell>
          <cell r="AA2077">
            <v>0</v>
          </cell>
        </row>
        <row r="2078">
          <cell r="I2078">
            <v>2708</v>
          </cell>
          <cell r="J2078">
            <v>25955.156549700001</v>
          </cell>
          <cell r="P2078">
            <v>7</v>
          </cell>
          <cell r="Q2078">
            <v>1</v>
          </cell>
          <cell r="R2078">
            <v>1</v>
          </cell>
          <cell r="V2078">
            <v>1</v>
          </cell>
          <cell r="W2078">
            <v>5</v>
          </cell>
          <cell r="Y2078">
            <v>5</v>
          </cell>
          <cell r="Z2078">
            <v>156</v>
          </cell>
          <cell r="AA2078">
            <v>0.75</v>
          </cell>
        </row>
        <row r="2079">
          <cell r="I2079">
            <v>2709</v>
          </cell>
          <cell r="J2079">
            <v>24002.222090899999</v>
          </cell>
          <cell r="P2079">
            <v>1</v>
          </cell>
          <cell r="Q2079">
            <v>1</v>
          </cell>
          <cell r="R2079">
            <v>1</v>
          </cell>
          <cell r="V2079">
            <v>1</v>
          </cell>
          <cell r="W2079">
            <v>5</v>
          </cell>
          <cell r="Y2079">
            <v>2</v>
          </cell>
          <cell r="Z2079">
            <v>156</v>
          </cell>
          <cell r="AA2079">
            <v>1</v>
          </cell>
        </row>
        <row r="2080">
          <cell r="I2080">
            <v>2710</v>
          </cell>
          <cell r="J2080">
            <v>37194.1461318</v>
          </cell>
          <cell r="P2080">
            <v>10</v>
          </cell>
          <cell r="Q2080">
            <v>1</v>
          </cell>
          <cell r="R2080">
            <v>1</v>
          </cell>
          <cell r="V2080">
            <v>1</v>
          </cell>
          <cell r="W2080">
            <v>1</v>
          </cell>
          <cell r="Y2080">
            <v>5</v>
          </cell>
          <cell r="Z2080">
            <v>156</v>
          </cell>
          <cell r="AA2080">
            <v>1</v>
          </cell>
        </row>
        <row r="2081">
          <cell r="I2081">
            <v>2712</v>
          </cell>
          <cell r="J2081">
            <v>3860.6209997000001</v>
          </cell>
          <cell r="P2081">
            <v>1</v>
          </cell>
          <cell r="Q2081">
            <v>1</v>
          </cell>
          <cell r="R2081">
            <v>1</v>
          </cell>
          <cell r="V2081">
            <v>1</v>
          </cell>
          <cell r="W2081">
            <v>5</v>
          </cell>
          <cell r="Y2081">
            <v>1</v>
          </cell>
          <cell r="Z2081">
            <v>156</v>
          </cell>
          <cell r="AA2081">
            <v>1</v>
          </cell>
        </row>
        <row r="2082">
          <cell r="I2082">
            <v>2716</v>
          </cell>
          <cell r="J2082">
            <v>19400.0811737</v>
          </cell>
          <cell r="P2082">
            <v>6</v>
          </cell>
          <cell r="Q2082">
            <v>1</v>
          </cell>
          <cell r="R2082">
            <v>1</v>
          </cell>
          <cell r="V2082">
            <v>1</v>
          </cell>
          <cell r="W2082">
            <v>5</v>
          </cell>
          <cell r="Y2082">
            <v>1</v>
          </cell>
          <cell r="Z2082">
            <v>364</v>
          </cell>
          <cell r="AA2082">
            <v>1</v>
          </cell>
        </row>
        <row r="2083">
          <cell r="I2083">
            <v>2717</v>
          </cell>
          <cell r="J2083">
            <v>26151.767675399999</v>
          </cell>
          <cell r="P2083">
            <v>7</v>
          </cell>
          <cell r="Q2083">
            <v>1</v>
          </cell>
          <cell r="R2083">
            <v>1</v>
          </cell>
          <cell r="V2083">
            <v>1</v>
          </cell>
          <cell r="W2083">
            <v>5</v>
          </cell>
          <cell r="Y2083">
            <v>5</v>
          </cell>
          <cell r="Z2083">
            <v>156</v>
          </cell>
          <cell r="AA2083">
            <v>0.75</v>
          </cell>
        </row>
        <row r="2084">
          <cell r="I2084">
            <v>2718</v>
          </cell>
          <cell r="J2084">
            <v>20347.234062899999</v>
          </cell>
          <cell r="P2084">
            <v>5</v>
          </cell>
          <cell r="Q2084">
            <v>1</v>
          </cell>
          <cell r="R2084">
            <v>1</v>
          </cell>
          <cell r="V2084">
            <v>1</v>
          </cell>
          <cell r="W2084">
            <v>5</v>
          </cell>
          <cell r="Y2084">
            <v>5</v>
          </cell>
          <cell r="Z2084">
            <v>156</v>
          </cell>
          <cell r="AA2084">
            <v>0.75</v>
          </cell>
        </row>
        <row r="2085">
          <cell r="I2085">
            <v>2719</v>
          </cell>
          <cell r="J2085">
            <v>36589.094794500001</v>
          </cell>
          <cell r="P2085">
            <v>3</v>
          </cell>
          <cell r="Q2085">
            <v>1</v>
          </cell>
          <cell r="R2085">
            <v>1</v>
          </cell>
          <cell r="V2085">
            <v>1</v>
          </cell>
          <cell r="W2085">
            <v>5</v>
          </cell>
          <cell r="Y2085">
            <v>1</v>
          </cell>
          <cell r="Z2085">
            <v>156</v>
          </cell>
          <cell r="AA2085">
            <v>1</v>
          </cell>
        </row>
        <row r="2086">
          <cell r="I2086">
            <v>2720</v>
          </cell>
          <cell r="J2086">
            <v>30035.5984522</v>
          </cell>
          <cell r="P2086">
            <v>9</v>
          </cell>
          <cell r="Q2086">
            <v>1</v>
          </cell>
          <cell r="R2086">
            <v>1</v>
          </cell>
          <cell r="V2086">
            <v>1</v>
          </cell>
          <cell r="W2086">
            <v>1</v>
          </cell>
          <cell r="Y2086">
            <v>1</v>
          </cell>
          <cell r="Z2086">
            <v>156</v>
          </cell>
          <cell r="AA2086">
            <v>1</v>
          </cell>
        </row>
        <row r="2087">
          <cell r="I2087">
            <v>2721</v>
          </cell>
          <cell r="J2087">
            <v>36388.754984500003</v>
          </cell>
          <cell r="P2087">
            <v>4</v>
          </cell>
          <cell r="Q2087">
            <v>1</v>
          </cell>
          <cell r="R2087">
            <v>1</v>
          </cell>
          <cell r="V2087">
            <v>1</v>
          </cell>
          <cell r="W2087">
            <v>1</v>
          </cell>
          <cell r="Y2087">
            <v>1</v>
          </cell>
          <cell r="Z2087">
            <v>156</v>
          </cell>
          <cell r="AA2087">
            <v>1</v>
          </cell>
        </row>
        <row r="2088">
          <cell r="I2088">
            <v>2722</v>
          </cell>
          <cell r="J2088">
            <v>34586.192738999998</v>
          </cell>
          <cell r="P2088">
            <v>4</v>
          </cell>
          <cell r="Q2088">
            <v>1</v>
          </cell>
          <cell r="R2088">
            <v>1</v>
          </cell>
          <cell r="V2088">
            <v>0</v>
          </cell>
          <cell r="W2088">
            <v>99</v>
          </cell>
          <cell r="Y2088">
            <v>5</v>
          </cell>
          <cell r="Z2088">
            <v>156</v>
          </cell>
          <cell r="AA2088">
            <v>0</v>
          </cell>
        </row>
        <row r="2089">
          <cell r="I2089">
            <v>2724</v>
          </cell>
          <cell r="J2089">
            <v>27504.078578600001</v>
          </cell>
          <cell r="P2089">
            <v>8</v>
          </cell>
          <cell r="Q2089">
            <v>1</v>
          </cell>
          <cell r="R2089">
            <v>1</v>
          </cell>
          <cell r="V2089">
            <v>1</v>
          </cell>
          <cell r="W2089">
            <v>5</v>
          </cell>
          <cell r="Y2089">
            <v>5</v>
          </cell>
          <cell r="Z2089">
            <v>156</v>
          </cell>
          <cell r="AA2089">
            <v>1</v>
          </cell>
        </row>
        <row r="2090">
          <cell r="I2090">
            <v>2725</v>
          </cell>
          <cell r="J2090">
            <v>17489.417880199999</v>
          </cell>
          <cell r="P2090">
            <v>1</v>
          </cell>
          <cell r="Q2090">
            <v>1</v>
          </cell>
          <cell r="R2090">
            <v>1</v>
          </cell>
          <cell r="V2090">
            <v>1</v>
          </cell>
          <cell r="W2090">
            <v>5</v>
          </cell>
          <cell r="Y2090">
            <v>3</v>
          </cell>
          <cell r="Z2090">
            <v>156</v>
          </cell>
          <cell r="AA2090">
            <v>0.75</v>
          </cell>
        </row>
        <row r="2091">
          <cell r="I2091">
            <v>2726</v>
          </cell>
          <cell r="J2091">
            <v>28781.905397499999</v>
          </cell>
          <cell r="P2091">
            <v>6</v>
          </cell>
          <cell r="Q2091">
            <v>1</v>
          </cell>
          <cell r="R2091">
            <v>1</v>
          </cell>
          <cell r="V2091">
            <v>1</v>
          </cell>
          <cell r="W2091">
            <v>5</v>
          </cell>
          <cell r="Y2091">
            <v>1</v>
          </cell>
          <cell r="Z2091">
            <v>156</v>
          </cell>
          <cell r="AA2091">
            <v>1</v>
          </cell>
        </row>
        <row r="2092">
          <cell r="I2092">
            <v>2727</v>
          </cell>
          <cell r="J2092">
            <v>31999.113572900002</v>
          </cell>
          <cell r="P2092">
            <v>3</v>
          </cell>
          <cell r="Q2092">
            <v>1</v>
          </cell>
          <cell r="R2092">
            <v>1</v>
          </cell>
          <cell r="V2092">
            <v>1</v>
          </cell>
          <cell r="W2092">
            <v>1</v>
          </cell>
          <cell r="Y2092">
            <v>5</v>
          </cell>
          <cell r="Z2092">
            <v>364</v>
          </cell>
          <cell r="AA2092">
            <v>1</v>
          </cell>
        </row>
        <row r="2093">
          <cell r="I2093">
            <v>2730</v>
          </cell>
          <cell r="J2093">
            <v>28068.5496422</v>
          </cell>
          <cell r="P2093">
            <v>11</v>
          </cell>
          <cell r="Q2093">
            <v>1</v>
          </cell>
          <cell r="R2093">
            <v>1</v>
          </cell>
          <cell r="V2093">
            <v>1</v>
          </cell>
          <cell r="W2093">
            <v>5</v>
          </cell>
          <cell r="Y2093">
            <v>5</v>
          </cell>
          <cell r="Z2093">
            <v>156</v>
          </cell>
          <cell r="AA2093">
            <v>1</v>
          </cell>
        </row>
        <row r="2094">
          <cell r="I2094">
            <v>2731</v>
          </cell>
          <cell r="J2094">
            <v>34592.999169499999</v>
          </cell>
          <cell r="P2094">
            <v>6</v>
          </cell>
          <cell r="Q2094">
            <v>1</v>
          </cell>
          <cell r="R2094">
            <v>1</v>
          </cell>
          <cell r="V2094">
            <v>1</v>
          </cell>
          <cell r="W2094">
            <v>5</v>
          </cell>
          <cell r="Y2094">
            <v>1</v>
          </cell>
          <cell r="Z2094">
            <v>156</v>
          </cell>
          <cell r="AA2094">
            <v>1</v>
          </cell>
        </row>
        <row r="2095">
          <cell r="I2095">
            <v>2732</v>
          </cell>
          <cell r="J2095">
            <v>25677.965246700001</v>
          </cell>
          <cell r="P2095">
            <v>5</v>
          </cell>
          <cell r="Q2095">
            <v>1</v>
          </cell>
          <cell r="R2095">
            <v>1</v>
          </cell>
          <cell r="V2095">
            <v>1</v>
          </cell>
          <cell r="W2095">
            <v>5</v>
          </cell>
          <cell r="Y2095">
            <v>5</v>
          </cell>
          <cell r="Z2095">
            <v>364</v>
          </cell>
          <cell r="AA2095">
            <v>1</v>
          </cell>
        </row>
        <row r="2096">
          <cell r="I2096">
            <v>2733</v>
          </cell>
          <cell r="J2096">
            <v>5278.5465981999996</v>
          </cell>
          <cell r="P2096">
            <v>3</v>
          </cell>
          <cell r="Q2096">
            <v>1</v>
          </cell>
          <cell r="R2096">
            <v>1</v>
          </cell>
          <cell r="V2096">
            <v>1</v>
          </cell>
          <cell r="W2096">
            <v>5</v>
          </cell>
          <cell r="Y2096">
            <v>1</v>
          </cell>
          <cell r="Z2096">
            <v>650</v>
          </cell>
          <cell r="AA2096">
            <v>1</v>
          </cell>
        </row>
        <row r="2097">
          <cell r="I2097">
            <v>2734</v>
          </cell>
          <cell r="J2097">
            <v>28746.901894400002</v>
          </cell>
          <cell r="P2097">
            <v>6</v>
          </cell>
          <cell r="Q2097">
            <v>1</v>
          </cell>
          <cell r="R2097">
            <v>1</v>
          </cell>
          <cell r="V2097">
            <v>1</v>
          </cell>
          <cell r="W2097">
            <v>5</v>
          </cell>
          <cell r="Y2097">
            <v>3</v>
          </cell>
          <cell r="Z2097">
            <v>364</v>
          </cell>
          <cell r="AA2097">
            <v>1</v>
          </cell>
        </row>
        <row r="2098">
          <cell r="I2098">
            <v>2735</v>
          </cell>
          <cell r="J2098">
            <v>25636.091830000001</v>
          </cell>
          <cell r="P2098">
            <v>1</v>
          </cell>
          <cell r="Q2098">
            <v>1</v>
          </cell>
          <cell r="R2098">
            <v>1</v>
          </cell>
          <cell r="V2098">
            <v>1</v>
          </cell>
          <cell r="W2098">
            <v>5</v>
          </cell>
          <cell r="Y2098">
            <v>5</v>
          </cell>
          <cell r="Z2098">
            <v>364</v>
          </cell>
          <cell r="AA2098">
            <v>1</v>
          </cell>
        </row>
        <row r="2099">
          <cell r="I2099">
            <v>2736</v>
          </cell>
          <cell r="J2099">
            <v>19968.5386918</v>
          </cell>
          <cell r="P2099">
            <v>4</v>
          </cell>
          <cell r="Q2099">
            <v>1</v>
          </cell>
          <cell r="R2099">
            <v>1</v>
          </cell>
          <cell r="V2099">
            <v>1</v>
          </cell>
          <cell r="W2099">
            <v>5</v>
          </cell>
          <cell r="Y2099">
            <v>1</v>
          </cell>
          <cell r="Z2099">
            <v>156</v>
          </cell>
          <cell r="AA2099">
            <v>0.25</v>
          </cell>
        </row>
        <row r="2100">
          <cell r="I2100">
            <v>2737</v>
          </cell>
          <cell r="J2100">
            <v>30307.033536800001</v>
          </cell>
          <cell r="P2100">
            <v>1</v>
          </cell>
          <cell r="Q2100">
            <v>1</v>
          </cell>
          <cell r="R2100">
            <v>1</v>
          </cell>
          <cell r="V2100">
            <v>1</v>
          </cell>
          <cell r="W2100">
            <v>1</v>
          </cell>
          <cell r="Y2100">
            <v>1</v>
          </cell>
          <cell r="Z2100">
            <v>156</v>
          </cell>
          <cell r="AA2100">
            <v>0.75</v>
          </cell>
        </row>
        <row r="2101">
          <cell r="I2101">
            <v>2738</v>
          </cell>
          <cell r="J2101">
            <v>31158.060505699999</v>
          </cell>
          <cell r="P2101">
            <v>1</v>
          </cell>
          <cell r="Q2101">
            <v>1</v>
          </cell>
          <cell r="R2101">
            <v>1</v>
          </cell>
          <cell r="V2101">
            <v>1</v>
          </cell>
          <cell r="W2101">
            <v>5</v>
          </cell>
          <cell r="Y2101">
            <v>1</v>
          </cell>
          <cell r="Z2101">
            <v>31.2</v>
          </cell>
          <cell r="AA2101">
            <v>0.75</v>
          </cell>
        </row>
        <row r="2102">
          <cell r="I2102">
            <v>2740</v>
          </cell>
          <cell r="J2102">
            <v>15597.9373707</v>
          </cell>
          <cell r="P2102">
            <v>1</v>
          </cell>
          <cell r="Q2102">
            <v>1</v>
          </cell>
          <cell r="R2102">
            <v>1</v>
          </cell>
          <cell r="V2102">
            <v>1</v>
          </cell>
          <cell r="W2102">
            <v>5</v>
          </cell>
          <cell r="Y2102">
            <v>1</v>
          </cell>
          <cell r="Z2102">
            <v>364</v>
          </cell>
          <cell r="AA2102">
            <v>1</v>
          </cell>
        </row>
        <row r="2103">
          <cell r="I2103">
            <v>2741</v>
          </cell>
          <cell r="J2103">
            <v>17171.481390699999</v>
          </cell>
          <cell r="P2103">
            <v>8</v>
          </cell>
          <cell r="Q2103">
            <v>1</v>
          </cell>
          <cell r="R2103">
            <v>1</v>
          </cell>
          <cell r="V2103">
            <v>1</v>
          </cell>
          <cell r="W2103">
            <v>5</v>
          </cell>
          <cell r="Y2103">
            <v>5</v>
          </cell>
          <cell r="Z2103">
            <v>364</v>
          </cell>
          <cell r="AA2103">
            <v>1</v>
          </cell>
        </row>
        <row r="2104">
          <cell r="I2104">
            <v>2743</v>
          </cell>
          <cell r="J2104">
            <v>48242.751844600003</v>
          </cell>
          <cell r="P2104">
            <v>1</v>
          </cell>
          <cell r="Q2104">
            <v>1</v>
          </cell>
          <cell r="R2104">
            <v>1</v>
          </cell>
          <cell r="V2104">
            <v>1</v>
          </cell>
          <cell r="W2104">
            <v>5</v>
          </cell>
          <cell r="Y2104">
            <v>1</v>
          </cell>
          <cell r="Z2104">
            <v>364</v>
          </cell>
          <cell r="AA2104">
            <v>1</v>
          </cell>
        </row>
        <row r="2105">
          <cell r="I2105">
            <v>2744</v>
          </cell>
          <cell r="J2105">
            <v>26622.134274100001</v>
          </cell>
          <cell r="P2105">
            <v>1</v>
          </cell>
          <cell r="Q2105">
            <v>1</v>
          </cell>
          <cell r="R2105">
            <v>1</v>
          </cell>
          <cell r="V2105">
            <v>1</v>
          </cell>
          <cell r="W2105">
            <v>5</v>
          </cell>
          <cell r="Y2105">
            <v>5</v>
          </cell>
          <cell r="Z2105">
            <v>156</v>
          </cell>
          <cell r="AA2105">
            <v>1</v>
          </cell>
        </row>
        <row r="2106">
          <cell r="I2106">
            <v>2745</v>
          </cell>
          <cell r="J2106">
            <v>15653.5587516</v>
          </cell>
          <cell r="P2106">
            <v>7</v>
          </cell>
          <cell r="Q2106">
            <v>1</v>
          </cell>
          <cell r="R2106">
            <v>1</v>
          </cell>
          <cell r="V2106">
            <v>1</v>
          </cell>
          <cell r="W2106">
            <v>5</v>
          </cell>
          <cell r="Y2106">
            <v>3</v>
          </cell>
          <cell r="Z2106">
            <v>156</v>
          </cell>
          <cell r="AA2106">
            <v>1</v>
          </cell>
        </row>
        <row r="2107">
          <cell r="I2107">
            <v>2747</v>
          </cell>
          <cell r="J2107">
            <v>31498.272012500001</v>
          </cell>
          <cell r="P2107">
            <v>9</v>
          </cell>
          <cell r="Q2107">
            <v>1</v>
          </cell>
          <cell r="R2107">
            <v>1</v>
          </cell>
          <cell r="V2107">
            <v>1</v>
          </cell>
          <cell r="W2107">
            <v>1</v>
          </cell>
          <cell r="Y2107">
            <v>1</v>
          </cell>
          <cell r="Z2107">
            <v>156</v>
          </cell>
          <cell r="AA2107">
            <v>1</v>
          </cell>
        </row>
        <row r="2108">
          <cell r="I2108">
            <v>2748</v>
          </cell>
          <cell r="J2108">
            <v>28252.941146100002</v>
          </cell>
          <cell r="P2108">
            <v>7</v>
          </cell>
          <cell r="Q2108">
            <v>1</v>
          </cell>
          <cell r="R2108">
            <v>1</v>
          </cell>
          <cell r="V2108">
            <v>1</v>
          </cell>
          <cell r="W2108">
            <v>1</v>
          </cell>
          <cell r="Y2108">
            <v>1</v>
          </cell>
          <cell r="Z2108">
            <v>364</v>
          </cell>
          <cell r="AA2108">
            <v>1</v>
          </cell>
        </row>
        <row r="2109">
          <cell r="I2109">
            <v>2752</v>
          </cell>
          <cell r="J2109">
            <v>18630.3611719</v>
          </cell>
          <cell r="P2109">
            <v>3</v>
          </cell>
          <cell r="Q2109">
            <v>1</v>
          </cell>
          <cell r="R2109">
            <v>1</v>
          </cell>
          <cell r="V2109">
            <v>1</v>
          </cell>
          <cell r="W2109">
            <v>5</v>
          </cell>
          <cell r="Y2109">
            <v>5</v>
          </cell>
          <cell r="Z2109">
            <v>156</v>
          </cell>
          <cell r="AA2109">
            <v>1</v>
          </cell>
        </row>
        <row r="2110">
          <cell r="I2110">
            <v>2753</v>
          </cell>
          <cell r="J2110">
            <v>4506.4783845000002</v>
          </cell>
          <cell r="P2110">
            <v>7</v>
          </cell>
          <cell r="Q2110">
            <v>1</v>
          </cell>
          <cell r="R2110">
            <v>1</v>
          </cell>
          <cell r="V2110">
            <v>1</v>
          </cell>
          <cell r="W2110">
            <v>5</v>
          </cell>
          <cell r="Y2110">
            <v>5</v>
          </cell>
          <cell r="Z2110">
            <v>156</v>
          </cell>
          <cell r="AA2110">
            <v>1</v>
          </cell>
        </row>
        <row r="2111">
          <cell r="I2111">
            <v>2756</v>
          </cell>
          <cell r="J2111">
            <v>32056.755242899999</v>
          </cell>
          <cell r="P2111">
            <v>9</v>
          </cell>
          <cell r="Q2111">
            <v>1</v>
          </cell>
          <cell r="R2111">
            <v>1</v>
          </cell>
          <cell r="V2111">
            <v>1</v>
          </cell>
          <cell r="W2111">
            <v>5</v>
          </cell>
          <cell r="Y2111">
            <v>2</v>
          </cell>
          <cell r="Z2111">
            <v>650</v>
          </cell>
          <cell r="AA2111">
            <v>1</v>
          </cell>
        </row>
        <row r="2112">
          <cell r="I2112">
            <v>2757</v>
          </cell>
          <cell r="J2112">
            <v>34488.419879300003</v>
          </cell>
          <cell r="P2112">
            <v>9</v>
          </cell>
          <cell r="Q2112">
            <v>1</v>
          </cell>
          <cell r="R2112">
            <v>1</v>
          </cell>
          <cell r="V2112">
            <v>1</v>
          </cell>
          <cell r="W2112">
            <v>1</v>
          </cell>
          <cell r="Y2112">
            <v>1</v>
          </cell>
          <cell r="Z2112">
            <v>156</v>
          </cell>
          <cell r="AA2112">
            <v>1</v>
          </cell>
        </row>
        <row r="2113">
          <cell r="I2113">
            <v>2759</v>
          </cell>
          <cell r="J2113">
            <v>3714.5423786000001</v>
          </cell>
          <cell r="P2113">
            <v>4</v>
          </cell>
          <cell r="Q2113">
            <v>1</v>
          </cell>
          <cell r="R2113">
            <v>1</v>
          </cell>
          <cell r="V2113">
            <v>1</v>
          </cell>
          <cell r="W2113">
            <v>5</v>
          </cell>
          <cell r="Y2113">
            <v>1</v>
          </cell>
          <cell r="Z2113">
            <v>364</v>
          </cell>
          <cell r="AA2113">
            <v>0.25</v>
          </cell>
        </row>
        <row r="2114">
          <cell r="I2114">
            <v>2760</v>
          </cell>
          <cell r="J2114">
            <v>17198.856797100001</v>
          </cell>
          <cell r="P2114">
            <v>1</v>
          </cell>
          <cell r="Q2114">
            <v>1</v>
          </cell>
          <cell r="R2114">
            <v>1</v>
          </cell>
          <cell r="V2114">
            <v>1</v>
          </cell>
          <cell r="W2114">
            <v>5</v>
          </cell>
          <cell r="Y2114">
            <v>1</v>
          </cell>
          <cell r="Z2114">
            <v>156</v>
          </cell>
          <cell r="AA2114">
            <v>1</v>
          </cell>
        </row>
        <row r="2115">
          <cell r="I2115">
            <v>2763</v>
          </cell>
          <cell r="J2115">
            <v>20151.164853800001</v>
          </cell>
          <cell r="P2115">
            <v>1</v>
          </cell>
          <cell r="Q2115">
            <v>1</v>
          </cell>
          <cell r="R2115">
            <v>1</v>
          </cell>
          <cell r="V2115">
            <v>1</v>
          </cell>
          <cell r="W2115">
            <v>5</v>
          </cell>
          <cell r="Y2115">
            <v>1</v>
          </cell>
          <cell r="Z2115">
            <v>156</v>
          </cell>
          <cell r="AA2115">
            <v>1</v>
          </cell>
        </row>
        <row r="2116">
          <cell r="I2116">
            <v>2764</v>
          </cell>
          <cell r="J2116">
            <v>34947.746288399998</v>
          </cell>
          <cell r="P2116">
            <v>3</v>
          </cell>
          <cell r="Q2116">
            <v>1</v>
          </cell>
          <cell r="R2116">
            <v>1</v>
          </cell>
          <cell r="V2116">
            <v>1</v>
          </cell>
          <cell r="W2116">
            <v>5</v>
          </cell>
          <cell r="Y2116">
            <v>5</v>
          </cell>
          <cell r="Z2116">
            <v>650</v>
          </cell>
          <cell r="AA2116">
            <v>1</v>
          </cell>
        </row>
        <row r="2117">
          <cell r="I2117">
            <v>2767</v>
          </cell>
          <cell r="J2117">
            <v>4039.6900208000002</v>
          </cell>
          <cell r="P2117">
            <v>5</v>
          </cell>
          <cell r="Q2117">
            <v>1</v>
          </cell>
          <cell r="R2117">
            <v>1</v>
          </cell>
          <cell r="V2117">
            <v>1</v>
          </cell>
          <cell r="W2117">
            <v>5</v>
          </cell>
          <cell r="Y2117">
            <v>1</v>
          </cell>
          <cell r="Z2117">
            <v>650</v>
          </cell>
          <cell r="AA2117">
            <v>1</v>
          </cell>
        </row>
        <row r="2118">
          <cell r="I2118">
            <v>2768</v>
          </cell>
          <cell r="J2118">
            <v>7444.9513108000001</v>
          </cell>
          <cell r="P2118">
            <v>4</v>
          </cell>
          <cell r="Q2118">
            <v>1</v>
          </cell>
          <cell r="R2118">
            <v>1</v>
          </cell>
          <cell r="V2118">
            <v>1</v>
          </cell>
          <cell r="W2118">
            <v>1</v>
          </cell>
          <cell r="Y2118">
            <v>1</v>
          </cell>
          <cell r="Z2118">
            <v>156</v>
          </cell>
          <cell r="AA2118">
            <v>1</v>
          </cell>
        </row>
        <row r="2119">
          <cell r="I2119">
            <v>2769</v>
          </cell>
          <cell r="J2119">
            <v>34666.088391999998</v>
          </cell>
          <cell r="P2119">
            <v>8</v>
          </cell>
          <cell r="Q2119">
            <v>1</v>
          </cell>
          <cell r="R2119">
            <v>1</v>
          </cell>
          <cell r="V2119">
            <v>1</v>
          </cell>
          <cell r="W2119">
            <v>5</v>
          </cell>
          <cell r="Y2119">
            <v>5</v>
          </cell>
          <cell r="Z2119">
            <v>364</v>
          </cell>
          <cell r="AA2119">
            <v>1</v>
          </cell>
        </row>
        <row r="2120">
          <cell r="I2120">
            <v>2770</v>
          </cell>
          <cell r="J2120">
            <v>26007.697352399999</v>
          </cell>
          <cell r="P2120">
            <v>5</v>
          </cell>
          <cell r="Q2120">
            <v>1</v>
          </cell>
          <cell r="R2120">
            <v>1</v>
          </cell>
          <cell r="V2120">
            <v>1</v>
          </cell>
          <cell r="W2120">
            <v>5</v>
          </cell>
          <cell r="Y2120">
            <v>1</v>
          </cell>
          <cell r="Z2120">
            <v>364</v>
          </cell>
          <cell r="AA2120">
            <v>1</v>
          </cell>
        </row>
        <row r="2121">
          <cell r="I2121">
            <v>2771</v>
          </cell>
          <cell r="J2121">
            <v>28531.0724964</v>
          </cell>
          <cell r="P2121">
            <v>3</v>
          </cell>
          <cell r="Q2121">
            <v>1</v>
          </cell>
          <cell r="R2121">
            <v>1</v>
          </cell>
          <cell r="V2121">
            <v>0</v>
          </cell>
          <cell r="W2121">
            <v>99</v>
          </cell>
          <cell r="Y2121">
            <v>1</v>
          </cell>
          <cell r="Z2121">
            <v>364</v>
          </cell>
          <cell r="AA2121">
            <v>0</v>
          </cell>
        </row>
        <row r="2122">
          <cell r="I2122">
            <v>2772</v>
          </cell>
          <cell r="J2122">
            <v>34516.665597200001</v>
          </cell>
          <cell r="P2122">
            <v>1</v>
          </cell>
          <cell r="Q2122">
            <v>1</v>
          </cell>
          <cell r="R2122">
            <v>1</v>
          </cell>
          <cell r="V2122">
            <v>1</v>
          </cell>
          <cell r="W2122">
            <v>5</v>
          </cell>
          <cell r="Y2122">
            <v>1</v>
          </cell>
          <cell r="Z2122">
            <v>364</v>
          </cell>
          <cell r="AA2122">
            <v>0.75</v>
          </cell>
        </row>
        <row r="2123">
          <cell r="I2123">
            <v>2773</v>
          </cell>
          <cell r="J2123">
            <v>22696.5321802</v>
          </cell>
          <cell r="P2123">
            <v>8</v>
          </cell>
          <cell r="Q2123">
            <v>1</v>
          </cell>
          <cell r="R2123">
            <v>1</v>
          </cell>
          <cell r="V2123">
            <v>1</v>
          </cell>
          <cell r="W2123">
            <v>1</v>
          </cell>
          <cell r="Y2123">
            <v>1</v>
          </cell>
          <cell r="Z2123">
            <v>364</v>
          </cell>
          <cell r="AA2123">
            <v>1</v>
          </cell>
        </row>
        <row r="2124">
          <cell r="I2124">
            <v>2775</v>
          </cell>
          <cell r="J2124">
            <v>19064.133512100001</v>
          </cell>
          <cell r="P2124">
            <v>8</v>
          </cell>
          <cell r="Q2124">
            <v>1</v>
          </cell>
          <cell r="R2124">
            <v>1</v>
          </cell>
          <cell r="V2124">
            <v>1</v>
          </cell>
          <cell r="W2124">
            <v>5</v>
          </cell>
          <cell r="Y2124">
            <v>5</v>
          </cell>
          <cell r="Z2124">
            <v>156</v>
          </cell>
          <cell r="AA2124">
            <v>1</v>
          </cell>
        </row>
        <row r="2125">
          <cell r="I2125">
            <v>2778</v>
          </cell>
          <cell r="J2125">
            <v>37510.9910122</v>
          </cell>
          <cell r="P2125">
            <v>4</v>
          </cell>
          <cell r="Q2125">
            <v>1</v>
          </cell>
          <cell r="R2125">
            <v>1</v>
          </cell>
          <cell r="V2125">
            <v>0</v>
          </cell>
          <cell r="W2125">
            <v>99</v>
          </cell>
          <cell r="Y2125">
            <v>1</v>
          </cell>
          <cell r="Z2125">
            <v>156</v>
          </cell>
          <cell r="AA2125">
            <v>0</v>
          </cell>
        </row>
        <row r="2126">
          <cell r="I2126">
            <v>2779</v>
          </cell>
          <cell r="J2126">
            <v>20428.682534600001</v>
          </cell>
          <cell r="P2126">
            <v>13</v>
          </cell>
          <cell r="Q2126">
            <v>1</v>
          </cell>
          <cell r="R2126">
            <v>1</v>
          </cell>
          <cell r="V2126">
            <v>1</v>
          </cell>
          <cell r="W2126">
            <v>5</v>
          </cell>
          <cell r="Y2126">
            <v>1</v>
          </cell>
          <cell r="Z2126">
            <v>156</v>
          </cell>
          <cell r="AA2126">
            <v>1</v>
          </cell>
        </row>
        <row r="2127">
          <cell r="I2127">
            <v>2780</v>
          </cell>
          <cell r="J2127">
            <v>36937.634779200002</v>
          </cell>
          <cell r="P2127">
            <v>3</v>
          </cell>
          <cell r="Q2127">
            <v>1</v>
          </cell>
          <cell r="R2127">
            <v>1</v>
          </cell>
          <cell r="V2127">
            <v>1</v>
          </cell>
          <cell r="W2127">
            <v>5</v>
          </cell>
          <cell r="Y2127">
            <v>5</v>
          </cell>
          <cell r="Z2127">
            <v>364</v>
          </cell>
          <cell r="AA2127">
            <v>1</v>
          </cell>
        </row>
        <row r="2128">
          <cell r="I2128">
            <v>2781</v>
          </cell>
          <cell r="J2128">
            <v>3323.5079773000002</v>
          </cell>
          <cell r="P2128">
            <v>1</v>
          </cell>
          <cell r="Q2128">
            <v>1</v>
          </cell>
          <cell r="R2128">
            <v>1</v>
          </cell>
          <cell r="V2128">
            <v>1</v>
          </cell>
          <cell r="W2128">
            <v>5</v>
          </cell>
          <cell r="Y2128">
            <v>5</v>
          </cell>
          <cell r="Z2128">
            <v>156</v>
          </cell>
          <cell r="AA2128">
            <v>1</v>
          </cell>
        </row>
        <row r="2129">
          <cell r="I2129">
            <v>2782</v>
          </cell>
          <cell r="J2129">
            <v>11282.5317977</v>
          </cell>
          <cell r="P2129">
            <v>3</v>
          </cell>
          <cell r="Q2129">
            <v>1</v>
          </cell>
          <cell r="R2129">
            <v>1</v>
          </cell>
          <cell r="V2129">
            <v>1</v>
          </cell>
          <cell r="W2129">
            <v>5</v>
          </cell>
          <cell r="Y2129">
            <v>1</v>
          </cell>
          <cell r="Z2129">
            <v>156</v>
          </cell>
          <cell r="AA2129">
            <v>0.75</v>
          </cell>
        </row>
        <row r="2130">
          <cell r="I2130">
            <v>2783</v>
          </cell>
          <cell r="J2130">
            <v>25721.822408399999</v>
          </cell>
          <cell r="P2130">
            <v>10</v>
          </cell>
          <cell r="Q2130">
            <v>1</v>
          </cell>
          <cell r="R2130">
            <v>1</v>
          </cell>
          <cell r="V2130">
            <v>1</v>
          </cell>
          <cell r="W2130">
            <v>5</v>
          </cell>
          <cell r="Y2130">
            <v>1</v>
          </cell>
          <cell r="Z2130">
            <v>364</v>
          </cell>
          <cell r="AA2130">
            <v>1</v>
          </cell>
        </row>
        <row r="2131">
          <cell r="I2131">
            <v>2784</v>
          </cell>
          <cell r="J2131">
            <v>30000.276087900002</v>
          </cell>
          <cell r="P2131">
            <v>9</v>
          </cell>
          <cell r="Q2131">
            <v>1</v>
          </cell>
          <cell r="R2131">
            <v>1</v>
          </cell>
          <cell r="V2131">
            <v>1</v>
          </cell>
          <cell r="W2131">
            <v>5</v>
          </cell>
          <cell r="Y2131">
            <v>5</v>
          </cell>
          <cell r="Z2131">
            <v>156</v>
          </cell>
          <cell r="AA2131">
            <v>1</v>
          </cell>
        </row>
        <row r="2132">
          <cell r="I2132">
            <v>2786</v>
          </cell>
          <cell r="J2132">
            <v>30813.526968800001</v>
          </cell>
          <cell r="P2132">
            <v>5</v>
          </cell>
          <cell r="Q2132">
            <v>1</v>
          </cell>
          <cell r="R2132">
            <v>1</v>
          </cell>
          <cell r="V2132">
            <v>1</v>
          </cell>
          <cell r="W2132">
            <v>1</v>
          </cell>
          <cell r="Y2132">
            <v>5</v>
          </cell>
          <cell r="Z2132">
            <v>364</v>
          </cell>
          <cell r="AA2132">
            <v>1</v>
          </cell>
        </row>
        <row r="2133">
          <cell r="I2133">
            <v>2787</v>
          </cell>
          <cell r="J2133">
            <v>30995.693910800001</v>
          </cell>
          <cell r="P2133">
            <v>3</v>
          </cell>
          <cell r="Q2133">
            <v>1</v>
          </cell>
          <cell r="R2133">
            <v>1</v>
          </cell>
          <cell r="V2133">
            <v>1</v>
          </cell>
          <cell r="W2133">
            <v>5</v>
          </cell>
          <cell r="Y2133">
            <v>1</v>
          </cell>
          <cell r="Z2133">
            <v>156</v>
          </cell>
          <cell r="AA2133">
            <v>0.75</v>
          </cell>
        </row>
        <row r="2134">
          <cell r="I2134">
            <v>2789</v>
          </cell>
          <cell r="J2134">
            <v>4762.1851446999999</v>
          </cell>
          <cell r="P2134">
            <v>9</v>
          </cell>
          <cell r="Q2134">
            <v>1</v>
          </cell>
          <cell r="R2134">
            <v>1</v>
          </cell>
          <cell r="V2134">
            <v>1</v>
          </cell>
          <cell r="W2134">
            <v>5</v>
          </cell>
          <cell r="Y2134">
            <v>5</v>
          </cell>
          <cell r="Z2134">
            <v>156</v>
          </cell>
          <cell r="AA2134">
            <v>1</v>
          </cell>
        </row>
        <row r="2135">
          <cell r="I2135">
            <v>2790</v>
          </cell>
          <cell r="J2135">
            <v>28107.329489799999</v>
          </cell>
          <cell r="P2135">
            <v>3</v>
          </cell>
          <cell r="Q2135">
            <v>1</v>
          </cell>
          <cell r="R2135">
            <v>1</v>
          </cell>
          <cell r="V2135">
            <v>1</v>
          </cell>
          <cell r="W2135">
            <v>1</v>
          </cell>
          <cell r="Y2135">
            <v>1</v>
          </cell>
          <cell r="Z2135">
            <v>156</v>
          </cell>
          <cell r="AA2135">
            <v>1</v>
          </cell>
        </row>
        <row r="2136">
          <cell r="I2136">
            <v>2791</v>
          </cell>
          <cell r="J2136">
            <v>30551.820940500002</v>
          </cell>
          <cell r="P2136">
            <v>2</v>
          </cell>
          <cell r="Q2136">
            <v>1</v>
          </cell>
          <cell r="R2136">
            <v>1</v>
          </cell>
          <cell r="V2136">
            <v>1</v>
          </cell>
          <cell r="W2136">
            <v>5</v>
          </cell>
          <cell r="Y2136">
            <v>5</v>
          </cell>
          <cell r="Z2136">
            <v>1014</v>
          </cell>
          <cell r="AA2136">
            <v>1</v>
          </cell>
        </row>
        <row r="2137">
          <cell r="I2137">
            <v>2792</v>
          </cell>
          <cell r="J2137">
            <v>36616.741214599999</v>
          </cell>
          <cell r="P2137">
            <v>3</v>
          </cell>
          <cell r="Q2137">
            <v>1</v>
          </cell>
          <cell r="R2137">
            <v>1</v>
          </cell>
          <cell r="V2137">
            <v>1</v>
          </cell>
          <cell r="W2137">
            <v>1</v>
          </cell>
          <cell r="Y2137">
            <v>1</v>
          </cell>
          <cell r="Z2137">
            <v>364</v>
          </cell>
          <cell r="AA2137">
            <v>1</v>
          </cell>
        </row>
        <row r="2138">
          <cell r="I2138">
            <v>2793</v>
          </cell>
          <cell r="J2138">
            <v>30598.5415178</v>
          </cell>
          <cell r="P2138">
            <v>10</v>
          </cell>
          <cell r="Q2138">
            <v>1</v>
          </cell>
          <cell r="R2138">
            <v>1</v>
          </cell>
          <cell r="V2138">
            <v>1</v>
          </cell>
          <cell r="W2138">
            <v>5</v>
          </cell>
          <cell r="Y2138">
            <v>1</v>
          </cell>
          <cell r="Z2138">
            <v>364</v>
          </cell>
          <cell r="AA2138">
            <v>1</v>
          </cell>
        </row>
        <row r="2139">
          <cell r="I2139">
            <v>2795</v>
          </cell>
          <cell r="J2139">
            <v>4679.7800794000004</v>
          </cell>
          <cell r="P2139">
            <v>5</v>
          </cell>
          <cell r="Q2139">
            <v>1</v>
          </cell>
          <cell r="R2139">
            <v>1</v>
          </cell>
          <cell r="V2139">
            <v>1</v>
          </cell>
          <cell r="W2139">
            <v>5</v>
          </cell>
          <cell r="Y2139">
            <v>1</v>
          </cell>
          <cell r="Z2139">
            <v>156</v>
          </cell>
          <cell r="AA2139">
            <v>1</v>
          </cell>
        </row>
        <row r="2140">
          <cell r="I2140">
            <v>2796</v>
          </cell>
          <cell r="J2140">
            <v>3458.5336306999998</v>
          </cell>
          <cell r="P2140">
            <v>1</v>
          </cell>
          <cell r="Q2140">
            <v>1</v>
          </cell>
          <cell r="R2140">
            <v>1</v>
          </cell>
          <cell r="V2140">
            <v>0</v>
          </cell>
          <cell r="W2140">
            <v>99</v>
          </cell>
          <cell r="Y2140">
            <v>5</v>
          </cell>
          <cell r="Z2140">
            <v>650</v>
          </cell>
          <cell r="AA2140">
            <v>0</v>
          </cell>
        </row>
        <row r="2141">
          <cell r="I2141">
            <v>2797</v>
          </cell>
          <cell r="J2141">
            <v>22977.3113214</v>
          </cell>
          <cell r="P2141">
            <v>5</v>
          </cell>
          <cell r="Q2141">
            <v>1</v>
          </cell>
          <cell r="R2141">
            <v>1</v>
          </cell>
          <cell r="V2141">
            <v>1</v>
          </cell>
          <cell r="W2141">
            <v>5</v>
          </cell>
          <cell r="Y2141">
            <v>5</v>
          </cell>
          <cell r="Z2141">
            <v>31.2</v>
          </cell>
          <cell r="AA2141">
            <v>1</v>
          </cell>
        </row>
        <row r="2142">
          <cell r="I2142">
            <v>2799</v>
          </cell>
          <cell r="J2142">
            <v>26505.274407199999</v>
          </cell>
          <cell r="P2142">
            <v>4</v>
          </cell>
          <cell r="Q2142">
            <v>1</v>
          </cell>
          <cell r="R2142">
            <v>1</v>
          </cell>
          <cell r="V2142">
            <v>1</v>
          </cell>
          <cell r="W2142">
            <v>5</v>
          </cell>
          <cell r="Y2142">
            <v>5</v>
          </cell>
          <cell r="Z2142">
            <v>31.2</v>
          </cell>
          <cell r="AA2142">
            <v>1</v>
          </cell>
        </row>
        <row r="2143">
          <cell r="I2143">
            <v>2802</v>
          </cell>
          <cell r="J2143">
            <v>20643.5946449</v>
          </cell>
          <cell r="P2143">
            <v>5</v>
          </cell>
          <cell r="Q2143">
            <v>1</v>
          </cell>
          <cell r="R2143">
            <v>1</v>
          </cell>
          <cell r="V2143">
            <v>1</v>
          </cell>
          <cell r="W2143">
            <v>5</v>
          </cell>
          <cell r="Y2143">
            <v>5</v>
          </cell>
          <cell r="Z2143">
            <v>364</v>
          </cell>
          <cell r="AA2143">
            <v>1</v>
          </cell>
        </row>
        <row r="2144">
          <cell r="I2144">
            <v>2803</v>
          </cell>
          <cell r="J2144">
            <v>30813.526968800001</v>
          </cell>
          <cell r="P2144">
            <v>1</v>
          </cell>
          <cell r="Q2144">
            <v>1</v>
          </cell>
          <cell r="R2144">
            <v>1</v>
          </cell>
          <cell r="V2144">
            <v>1</v>
          </cell>
          <cell r="W2144">
            <v>5</v>
          </cell>
          <cell r="Y2144">
            <v>1</v>
          </cell>
          <cell r="Z2144">
            <v>1014</v>
          </cell>
          <cell r="AA2144">
            <v>1</v>
          </cell>
        </row>
        <row r="2145">
          <cell r="I2145">
            <v>2804</v>
          </cell>
          <cell r="J2145">
            <v>29820.062832799998</v>
          </cell>
          <cell r="P2145">
            <v>4</v>
          </cell>
          <cell r="Q2145">
            <v>1</v>
          </cell>
          <cell r="R2145">
            <v>1</v>
          </cell>
          <cell r="V2145">
            <v>1</v>
          </cell>
          <cell r="W2145">
            <v>5</v>
          </cell>
          <cell r="Y2145">
            <v>1</v>
          </cell>
          <cell r="Z2145">
            <v>156</v>
          </cell>
          <cell r="AA2145">
            <v>0.75</v>
          </cell>
        </row>
        <row r="2146">
          <cell r="I2146">
            <v>2805</v>
          </cell>
          <cell r="J2146">
            <v>32210.779749500001</v>
          </cell>
          <cell r="P2146">
            <v>5</v>
          </cell>
          <cell r="Q2146">
            <v>1</v>
          </cell>
          <cell r="R2146">
            <v>1</v>
          </cell>
          <cell r="V2146">
            <v>1</v>
          </cell>
          <cell r="W2146">
            <v>5</v>
          </cell>
          <cell r="Y2146">
            <v>5</v>
          </cell>
          <cell r="Z2146">
            <v>364</v>
          </cell>
          <cell r="AA2146">
            <v>0.75</v>
          </cell>
        </row>
        <row r="2147">
          <cell r="I2147">
            <v>2809</v>
          </cell>
          <cell r="J2147">
            <v>24273.850862300002</v>
          </cell>
          <cell r="P2147">
            <v>6</v>
          </cell>
          <cell r="Q2147">
            <v>1</v>
          </cell>
          <cell r="R2147">
            <v>1</v>
          </cell>
          <cell r="V2147">
            <v>1</v>
          </cell>
          <cell r="W2147">
            <v>1</v>
          </cell>
          <cell r="Y2147">
            <v>1</v>
          </cell>
          <cell r="Z2147">
            <v>156</v>
          </cell>
          <cell r="AA2147">
            <v>1</v>
          </cell>
        </row>
        <row r="2148">
          <cell r="I2148">
            <v>2810</v>
          </cell>
          <cell r="J2148">
            <v>24906.705861499999</v>
          </cell>
          <cell r="P2148">
            <v>3</v>
          </cell>
          <cell r="Q2148">
            <v>1</v>
          </cell>
          <cell r="R2148">
            <v>1</v>
          </cell>
          <cell r="V2148">
            <v>1</v>
          </cell>
          <cell r="W2148">
            <v>5</v>
          </cell>
          <cell r="Y2148">
            <v>5</v>
          </cell>
          <cell r="Z2148">
            <v>364</v>
          </cell>
          <cell r="AA2148">
            <v>0.75</v>
          </cell>
        </row>
        <row r="2149">
          <cell r="I2149">
            <v>2811</v>
          </cell>
          <cell r="J2149">
            <v>21744.4050895</v>
          </cell>
          <cell r="P2149">
            <v>10</v>
          </cell>
          <cell r="Q2149">
            <v>1</v>
          </cell>
          <cell r="R2149">
            <v>1</v>
          </cell>
          <cell r="V2149">
            <v>1</v>
          </cell>
          <cell r="W2149">
            <v>5</v>
          </cell>
          <cell r="Y2149">
            <v>1</v>
          </cell>
          <cell r="Z2149">
            <v>156</v>
          </cell>
          <cell r="AA2149">
            <v>1</v>
          </cell>
        </row>
        <row r="2150">
          <cell r="I2150">
            <v>2812</v>
          </cell>
          <cell r="J2150">
            <v>3860.6209997000001</v>
          </cell>
          <cell r="P2150">
            <v>1</v>
          </cell>
          <cell r="Q2150">
            <v>1</v>
          </cell>
          <cell r="R2150">
            <v>1</v>
          </cell>
          <cell r="V2150">
            <v>1</v>
          </cell>
          <cell r="W2150">
            <v>5</v>
          </cell>
          <cell r="Y2150">
            <v>5</v>
          </cell>
          <cell r="Z2150">
            <v>31.2</v>
          </cell>
          <cell r="AA2150">
            <v>1</v>
          </cell>
        </row>
        <row r="2151">
          <cell r="I2151">
            <v>2813</v>
          </cell>
          <cell r="J2151">
            <v>48009.908847899998</v>
          </cell>
          <cell r="P2151">
            <v>2</v>
          </cell>
          <cell r="Q2151">
            <v>1</v>
          </cell>
          <cell r="R2151">
            <v>1</v>
          </cell>
          <cell r="V2151">
            <v>1</v>
          </cell>
          <cell r="W2151">
            <v>5</v>
          </cell>
          <cell r="Y2151">
            <v>5</v>
          </cell>
          <cell r="Z2151">
            <v>156</v>
          </cell>
          <cell r="AA2151">
            <v>1</v>
          </cell>
        </row>
        <row r="2152">
          <cell r="I2152">
            <v>2814</v>
          </cell>
          <cell r="J2152">
            <v>28123.4571541</v>
          </cell>
          <cell r="P2152">
            <v>8</v>
          </cell>
          <cell r="Q2152">
            <v>1</v>
          </cell>
          <cell r="R2152">
            <v>1</v>
          </cell>
          <cell r="V2152">
            <v>1</v>
          </cell>
          <cell r="W2152">
            <v>5</v>
          </cell>
          <cell r="Y2152">
            <v>1</v>
          </cell>
          <cell r="Z2152">
            <v>156</v>
          </cell>
          <cell r="AA2152">
            <v>1</v>
          </cell>
        </row>
        <row r="2153">
          <cell r="I2153">
            <v>2815</v>
          </cell>
          <cell r="J2153">
            <v>28195.318648699998</v>
          </cell>
          <cell r="P2153">
            <v>5</v>
          </cell>
          <cell r="Q2153">
            <v>1</v>
          </cell>
          <cell r="R2153">
            <v>1</v>
          </cell>
          <cell r="V2153">
            <v>1</v>
          </cell>
          <cell r="W2153">
            <v>5</v>
          </cell>
          <cell r="Y2153">
            <v>5</v>
          </cell>
          <cell r="Z2153">
            <v>156</v>
          </cell>
          <cell r="AA2153">
            <v>1</v>
          </cell>
        </row>
        <row r="2154">
          <cell r="I2154">
            <v>2816</v>
          </cell>
          <cell r="J2154">
            <v>25513.794826099998</v>
          </cell>
          <cell r="P2154">
            <v>2</v>
          </cell>
          <cell r="Q2154">
            <v>1</v>
          </cell>
          <cell r="R2154">
            <v>1</v>
          </cell>
          <cell r="V2154">
            <v>1</v>
          </cell>
          <cell r="W2154">
            <v>5</v>
          </cell>
          <cell r="Y2154">
            <v>2</v>
          </cell>
          <cell r="Z2154">
            <v>650</v>
          </cell>
          <cell r="AA2154">
            <v>0.75</v>
          </cell>
        </row>
        <row r="2155">
          <cell r="I2155">
            <v>2817</v>
          </cell>
          <cell r="J2155">
            <v>4170.1851373</v>
          </cell>
          <cell r="P2155">
            <v>5</v>
          </cell>
          <cell r="Q2155">
            <v>1</v>
          </cell>
          <cell r="R2155">
            <v>1</v>
          </cell>
          <cell r="V2155">
            <v>1</v>
          </cell>
          <cell r="W2155">
            <v>5</v>
          </cell>
          <cell r="Y2155">
            <v>1</v>
          </cell>
          <cell r="Z2155">
            <v>650</v>
          </cell>
          <cell r="AA2155">
            <v>0.75</v>
          </cell>
        </row>
        <row r="2156">
          <cell r="I2156">
            <v>2819</v>
          </cell>
          <cell r="J2156">
            <v>5278.5465981999996</v>
          </cell>
          <cell r="P2156">
            <v>1</v>
          </cell>
          <cell r="Q2156">
            <v>1</v>
          </cell>
          <cell r="R2156">
            <v>1</v>
          </cell>
          <cell r="V2156">
            <v>1</v>
          </cell>
          <cell r="W2156">
            <v>5</v>
          </cell>
          <cell r="Y2156">
            <v>1</v>
          </cell>
          <cell r="Z2156">
            <v>156</v>
          </cell>
          <cell r="AA2156">
            <v>0.75</v>
          </cell>
        </row>
        <row r="2157">
          <cell r="I2157">
            <v>2822</v>
          </cell>
          <cell r="J2157">
            <v>6054.8116126000004</v>
          </cell>
          <cell r="P2157">
            <v>1</v>
          </cell>
          <cell r="Q2157">
            <v>1</v>
          </cell>
          <cell r="R2157">
            <v>1</v>
          </cell>
          <cell r="V2157">
            <v>1</v>
          </cell>
          <cell r="W2157">
            <v>1</v>
          </cell>
          <cell r="Y2157">
            <v>1</v>
          </cell>
          <cell r="Z2157">
            <v>31.2</v>
          </cell>
          <cell r="AA2157">
            <v>0.75</v>
          </cell>
        </row>
        <row r="2158">
          <cell r="I2158">
            <v>2823</v>
          </cell>
          <cell r="J2158">
            <v>31916.178600300002</v>
          </cell>
          <cell r="P2158">
            <v>1</v>
          </cell>
          <cell r="Q2158">
            <v>1</v>
          </cell>
          <cell r="R2158">
            <v>1</v>
          </cell>
          <cell r="V2158">
            <v>1</v>
          </cell>
          <cell r="W2158">
            <v>5</v>
          </cell>
          <cell r="Y2158">
            <v>1</v>
          </cell>
          <cell r="Z2158">
            <v>156</v>
          </cell>
          <cell r="AA2158">
            <v>1</v>
          </cell>
        </row>
        <row r="2159">
          <cell r="I2159">
            <v>2824</v>
          </cell>
          <cell r="J2159">
            <v>18968.236095200002</v>
          </cell>
          <cell r="P2159">
            <v>2</v>
          </cell>
          <cell r="Q2159">
            <v>1</v>
          </cell>
          <cell r="R2159">
            <v>1</v>
          </cell>
          <cell r="V2159">
            <v>1</v>
          </cell>
          <cell r="W2159">
            <v>5</v>
          </cell>
          <cell r="Y2159">
            <v>5</v>
          </cell>
          <cell r="Z2159">
            <v>156</v>
          </cell>
          <cell r="AA2159">
            <v>1</v>
          </cell>
        </row>
        <row r="2160">
          <cell r="I2160">
            <v>2825</v>
          </cell>
          <cell r="J2160">
            <v>34488.419879300003</v>
          </cell>
          <cell r="P2160">
            <v>6</v>
          </cell>
          <cell r="Q2160">
            <v>1</v>
          </cell>
          <cell r="R2160">
            <v>1</v>
          </cell>
          <cell r="V2160">
            <v>1</v>
          </cell>
          <cell r="W2160">
            <v>5</v>
          </cell>
          <cell r="Y2160">
            <v>1</v>
          </cell>
          <cell r="Z2160">
            <v>156</v>
          </cell>
          <cell r="AA2160">
            <v>1</v>
          </cell>
        </row>
        <row r="2161">
          <cell r="I2161">
            <v>2827</v>
          </cell>
          <cell r="J2161">
            <v>26340.5830647</v>
          </cell>
          <cell r="P2161">
            <v>3</v>
          </cell>
          <cell r="Q2161">
            <v>1</v>
          </cell>
          <cell r="R2161">
            <v>1</v>
          </cell>
          <cell r="V2161">
            <v>1</v>
          </cell>
          <cell r="W2161">
            <v>1</v>
          </cell>
          <cell r="Y2161">
            <v>1</v>
          </cell>
          <cell r="Z2161">
            <v>364</v>
          </cell>
          <cell r="AA2161">
            <v>1</v>
          </cell>
        </row>
        <row r="2162">
          <cell r="I2162">
            <v>2828</v>
          </cell>
          <cell r="J2162">
            <v>37076.3985789</v>
          </cell>
          <cell r="P2162">
            <v>6</v>
          </cell>
          <cell r="Q2162">
            <v>1</v>
          </cell>
          <cell r="R2162">
            <v>1</v>
          </cell>
          <cell r="V2162">
            <v>1</v>
          </cell>
          <cell r="W2162">
            <v>5</v>
          </cell>
          <cell r="Y2162">
            <v>5</v>
          </cell>
          <cell r="Z2162">
            <v>364</v>
          </cell>
          <cell r="AA2162">
            <v>1</v>
          </cell>
        </row>
        <row r="2163">
          <cell r="I2163">
            <v>2829</v>
          </cell>
          <cell r="J2163">
            <v>24411.019366500001</v>
          </cell>
          <cell r="P2163">
            <v>4</v>
          </cell>
          <cell r="Q2163">
            <v>1</v>
          </cell>
          <cell r="R2163">
            <v>1</v>
          </cell>
          <cell r="V2163">
            <v>1</v>
          </cell>
          <cell r="W2163">
            <v>5</v>
          </cell>
          <cell r="Y2163">
            <v>3</v>
          </cell>
          <cell r="Z2163">
            <v>364</v>
          </cell>
          <cell r="AA2163">
            <v>0.75</v>
          </cell>
        </row>
        <row r="2164">
          <cell r="I2164">
            <v>2830</v>
          </cell>
          <cell r="J2164">
            <v>27912.918707500001</v>
          </cell>
          <cell r="P2164">
            <v>3</v>
          </cell>
          <cell r="Q2164">
            <v>1</v>
          </cell>
          <cell r="R2164">
            <v>1</v>
          </cell>
          <cell r="V2164">
            <v>1</v>
          </cell>
          <cell r="W2164">
            <v>5</v>
          </cell>
          <cell r="Y2164">
            <v>5</v>
          </cell>
          <cell r="Z2164">
            <v>650</v>
          </cell>
          <cell r="AA2164">
            <v>1</v>
          </cell>
        </row>
        <row r="2165">
          <cell r="I2165">
            <v>2832</v>
          </cell>
          <cell r="J2165">
            <v>27217.204506599999</v>
          </cell>
          <cell r="P2165">
            <v>8</v>
          </cell>
          <cell r="Q2165">
            <v>1</v>
          </cell>
          <cell r="R2165">
            <v>1</v>
          </cell>
          <cell r="V2165">
            <v>1</v>
          </cell>
          <cell r="W2165">
            <v>5</v>
          </cell>
          <cell r="Y2165">
            <v>5</v>
          </cell>
          <cell r="Z2165">
            <v>156</v>
          </cell>
          <cell r="AA2165">
            <v>1</v>
          </cell>
        </row>
        <row r="2166">
          <cell r="I2166">
            <v>2833</v>
          </cell>
          <cell r="J2166">
            <v>29237.9709463</v>
          </cell>
          <cell r="P2166">
            <v>2</v>
          </cell>
          <cell r="Q2166">
            <v>1</v>
          </cell>
          <cell r="R2166">
            <v>1</v>
          </cell>
          <cell r="V2166">
            <v>1</v>
          </cell>
          <cell r="W2166">
            <v>5</v>
          </cell>
          <cell r="Y2166">
            <v>3</v>
          </cell>
          <cell r="Z2166">
            <v>364</v>
          </cell>
          <cell r="AA2166">
            <v>1</v>
          </cell>
        </row>
        <row r="2167">
          <cell r="I2167">
            <v>2834</v>
          </cell>
          <cell r="J2167">
            <v>27328.329039600001</v>
          </cell>
          <cell r="P2167">
            <v>6</v>
          </cell>
          <cell r="Q2167">
            <v>1</v>
          </cell>
          <cell r="R2167">
            <v>1</v>
          </cell>
          <cell r="V2167">
            <v>1</v>
          </cell>
          <cell r="W2167">
            <v>1</v>
          </cell>
          <cell r="Y2167">
            <v>1</v>
          </cell>
          <cell r="Z2167">
            <v>364</v>
          </cell>
          <cell r="AA2167">
            <v>1</v>
          </cell>
        </row>
        <row r="2168">
          <cell r="I2168">
            <v>2835</v>
          </cell>
          <cell r="J2168">
            <v>22659.8959469</v>
          </cell>
          <cell r="P2168">
            <v>3</v>
          </cell>
          <cell r="Q2168">
            <v>1</v>
          </cell>
          <cell r="R2168">
            <v>1</v>
          </cell>
          <cell r="V2168">
            <v>1</v>
          </cell>
          <cell r="W2168">
            <v>5</v>
          </cell>
          <cell r="Y2168">
            <v>3</v>
          </cell>
          <cell r="Z2168">
            <v>364</v>
          </cell>
          <cell r="AA2168">
            <v>1</v>
          </cell>
        </row>
        <row r="2169">
          <cell r="I2169">
            <v>2836</v>
          </cell>
          <cell r="J2169">
            <v>30696.516270799999</v>
          </cell>
          <cell r="P2169">
            <v>9</v>
          </cell>
          <cell r="Q2169">
            <v>1</v>
          </cell>
          <cell r="R2169">
            <v>1</v>
          </cell>
          <cell r="V2169">
            <v>1</v>
          </cell>
          <cell r="W2169">
            <v>5</v>
          </cell>
          <cell r="Y2169">
            <v>5</v>
          </cell>
          <cell r="Z2169">
            <v>364</v>
          </cell>
          <cell r="AA2169">
            <v>1</v>
          </cell>
        </row>
        <row r="2170">
          <cell r="I2170">
            <v>2837</v>
          </cell>
          <cell r="J2170">
            <v>39425.509481100002</v>
          </cell>
          <cell r="P2170">
            <v>2</v>
          </cell>
          <cell r="Q2170">
            <v>1</v>
          </cell>
          <cell r="R2170">
            <v>1</v>
          </cell>
          <cell r="V2170">
            <v>0</v>
          </cell>
          <cell r="W2170">
            <v>99</v>
          </cell>
          <cell r="Y2170">
            <v>1</v>
          </cell>
          <cell r="Z2170">
            <v>650</v>
          </cell>
          <cell r="AA2170">
            <v>0</v>
          </cell>
        </row>
        <row r="2171">
          <cell r="I2171">
            <v>2838</v>
          </cell>
          <cell r="J2171">
            <v>8236.7058142999995</v>
          </cell>
          <cell r="P2171">
            <v>9</v>
          </cell>
          <cell r="Q2171">
            <v>1</v>
          </cell>
          <cell r="R2171">
            <v>1</v>
          </cell>
          <cell r="V2171">
            <v>1</v>
          </cell>
          <cell r="W2171">
            <v>5</v>
          </cell>
          <cell r="Y2171">
            <v>1</v>
          </cell>
          <cell r="Z2171">
            <v>364</v>
          </cell>
          <cell r="AA2171">
            <v>1</v>
          </cell>
        </row>
        <row r="2172">
          <cell r="I2172">
            <v>2839</v>
          </cell>
          <cell r="J2172">
            <v>24261.8102616</v>
          </cell>
          <cell r="P2172">
            <v>5</v>
          </cell>
          <cell r="Q2172">
            <v>1</v>
          </cell>
          <cell r="R2172">
            <v>1</v>
          </cell>
          <cell r="V2172">
            <v>1</v>
          </cell>
          <cell r="W2172">
            <v>1</v>
          </cell>
          <cell r="Y2172">
            <v>1</v>
          </cell>
          <cell r="Z2172">
            <v>31.2</v>
          </cell>
          <cell r="AA2172">
            <v>1</v>
          </cell>
        </row>
        <row r="2173">
          <cell r="I2173">
            <v>2840</v>
          </cell>
          <cell r="J2173">
            <v>3708.8422354999998</v>
          </cell>
          <cell r="P2173">
            <v>1</v>
          </cell>
          <cell r="Q2173">
            <v>1</v>
          </cell>
          <cell r="R2173">
            <v>1</v>
          </cell>
          <cell r="V2173">
            <v>1</v>
          </cell>
          <cell r="W2173">
            <v>5</v>
          </cell>
          <cell r="Y2173">
            <v>3</v>
          </cell>
          <cell r="Z2173">
            <v>156</v>
          </cell>
          <cell r="AA2173">
            <v>0.25</v>
          </cell>
        </row>
        <row r="2174">
          <cell r="I2174">
            <v>2843</v>
          </cell>
          <cell r="J2174">
            <v>24002.222090899999</v>
          </cell>
          <cell r="P2174">
            <v>1</v>
          </cell>
          <cell r="Q2174">
            <v>1</v>
          </cell>
          <cell r="R2174">
            <v>1</v>
          </cell>
          <cell r="V2174">
            <v>1</v>
          </cell>
          <cell r="W2174">
            <v>5</v>
          </cell>
          <cell r="Y2174">
            <v>5</v>
          </cell>
          <cell r="Z2174">
            <v>364</v>
          </cell>
          <cell r="AA2174">
            <v>1</v>
          </cell>
        </row>
        <row r="2175">
          <cell r="I2175">
            <v>2844</v>
          </cell>
          <cell r="J2175">
            <v>22136.3433038</v>
          </cell>
          <cell r="P2175">
            <v>11</v>
          </cell>
          <cell r="Q2175">
            <v>1</v>
          </cell>
          <cell r="R2175">
            <v>1</v>
          </cell>
          <cell r="V2175">
            <v>1</v>
          </cell>
          <cell r="W2175">
            <v>5</v>
          </cell>
          <cell r="Y2175">
            <v>1</v>
          </cell>
          <cell r="Z2175">
            <v>364</v>
          </cell>
          <cell r="AA2175">
            <v>1</v>
          </cell>
        </row>
        <row r="2176">
          <cell r="I2176">
            <v>2845</v>
          </cell>
          <cell r="J2176">
            <v>25612.760802600002</v>
          </cell>
          <cell r="P2176">
            <v>6</v>
          </cell>
          <cell r="Q2176">
            <v>1</v>
          </cell>
          <cell r="R2176">
            <v>1</v>
          </cell>
          <cell r="V2176">
            <v>1</v>
          </cell>
          <cell r="W2176">
            <v>5</v>
          </cell>
          <cell r="Y2176">
            <v>5</v>
          </cell>
          <cell r="Z2176">
            <v>156</v>
          </cell>
          <cell r="AA2176">
            <v>1</v>
          </cell>
        </row>
        <row r="2177">
          <cell r="I2177">
            <v>2846</v>
          </cell>
          <cell r="J2177">
            <v>12080.6479502</v>
          </cell>
          <cell r="P2177">
            <v>2</v>
          </cell>
          <cell r="Q2177">
            <v>1</v>
          </cell>
          <cell r="R2177">
            <v>1</v>
          </cell>
          <cell r="V2177">
            <v>1</v>
          </cell>
          <cell r="W2177">
            <v>5</v>
          </cell>
          <cell r="Y2177">
            <v>2</v>
          </cell>
          <cell r="Z2177">
            <v>156</v>
          </cell>
          <cell r="AA2177">
            <v>1</v>
          </cell>
        </row>
        <row r="2178">
          <cell r="I2178">
            <v>2847</v>
          </cell>
          <cell r="J2178">
            <v>3228.6245376000002</v>
          </cell>
          <cell r="P2178">
            <v>2</v>
          </cell>
          <cell r="Q2178">
            <v>1</v>
          </cell>
          <cell r="R2178">
            <v>1</v>
          </cell>
          <cell r="V2178">
            <v>0</v>
          </cell>
          <cell r="W2178">
            <v>99</v>
          </cell>
          <cell r="Y2178">
            <v>5</v>
          </cell>
          <cell r="Z2178">
            <v>156</v>
          </cell>
          <cell r="AA2178">
            <v>0</v>
          </cell>
        </row>
        <row r="2179">
          <cell r="I2179">
            <v>2848</v>
          </cell>
          <cell r="J2179">
            <v>28333.537114800001</v>
          </cell>
          <cell r="P2179">
            <v>9</v>
          </cell>
          <cell r="Q2179">
            <v>1</v>
          </cell>
          <cell r="R2179">
            <v>1</v>
          </cell>
          <cell r="V2179">
            <v>1</v>
          </cell>
          <cell r="W2179">
            <v>1</v>
          </cell>
          <cell r="Y2179">
            <v>1</v>
          </cell>
          <cell r="Z2179">
            <v>364</v>
          </cell>
          <cell r="AA2179">
            <v>1</v>
          </cell>
        </row>
        <row r="2180">
          <cell r="I2180">
            <v>2849</v>
          </cell>
          <cell r="J2180">
            <v>26873.502478400002</v>
          </cell>
          <cell r="P2180">
            <v>4</v>
          </cell>
          <cell r="Q2180">
            <v>1</v>
          </cell>
          <cell r="R2180">
            <v>1</v>
          </cell>
          <cell r="V2180">
            <v>1</v>
          </cell>
          <cell r="W2180">
            <v>5</v>
          </cell>
          <cell r="Y2180">
            <v>1</v>
          </cell>
          <cell r="Z2180">
            <v>364</v>
          </cell>
          <cell r="AA2180">
            <v>1</v>
          </cell>
        </row>
        <row r="2181">
          <cell r="I2181">
            <v>2851</v>
          </cell>
          <cell r="J2181">
            <v>22607.9009769</v>
          </cell>
          <cell r="P2181">
            <v>3</v>
          </cell>
          <cell r="Q2181">
            <v>1</v>
          </cell>
          <cell r="R2181">
            <v>1</v>
          </cell>
          <cell r="V2181">
            <v>1</v>
          </cell>
          <cell r="W2181">
            <v>5</v>
          </cell>
          <cell r="Y2181">
            <v>5</v>
          </cell>
          <cell r="Z2181">
            <v>1014</v>
          </cell>
          <cell r="AA2181">
            <v>1</v>
          </cell>
        </row>
        <row r="2182">
          <cell r="I2182">
            <v>2852</v>
          </cell>
          <cell r="J2182">
            <v>14540.7810634</v>
          </cell>
          <cell r="P2182">
            <v>1</v>
          </cell>
          <cell r="Q2182">
            <v>1</v>
          </cell>
          <cell r="R2182">
            <v>1</v>
          </cell>
          <cell r="V2182">
            <v>1</v>
          </cell>
          <cell r="W2182">
            <v>5</v>
          </cell>
          <cell r="Y2182">
            <v>1</v>
          </cell>
          <cell r="Z2182">
            <v>364</v>
          </cell>
          <cell r="AA2182">
            <v>1</v>
          </cell>
        </row>
        <row r="2183">
          <cell r="I2183">
            <v>2853</v>
          </cell>
          <cell r="J2183">
            <v>4440.0636246000004</v>
          </cell>
          <cell r="P2183">
            <v>4</v>
          </cell>
          <cell r="Q2183">
            <v>1</v>
          </cell>
          <cell r="R2183">
            <v>1</v>
          </cell>
          <cell r="V2183">
            <v>1</v>
          </cell>
          <cell r="W2183">
            <v>5</v>
          </cell>
          <cell r="Y2183">
            <v>1</v>
          </cell>
          <cell r="Z2183">
            <v>156</v>
          </cell>
          <cell r="AA2183">
            <v>1</v>
          </cell>
        </row>
        <row r="2184">
          <cell r="I2184">
            <v>2857</v>
          </cell>
          <cell r="J2184">
            <v>26873.502478400002</v>
          </cell>
          <cell r="P2184">
            <v>3</v>
          </cell>
          <cell r="Q2184">
            <v>1</v>
          </cell>
          <cell r="R2184">
            <v>1</v>
          </cell>
          <cell r="V2184">
            <v>1</v>
          </cell>
          <cell r="W2184">
            <v>1</v>
          </cell>
          <cell r="Y2184">
            <v>1</v>
          </cell>
          <cell r="Z2184">
            <v>364</v>
          </cell>
          <cell r="AA2184">
            <v>0.25</v>
          </cell>
        </row>
        <row r="2185">
          <cell r="I2185">
            <v>2858</v>
          </cell>
          <cell r="J2185">
            <v>19712.4581435</v>
          </cell>
          <cell r="P2185">
            <v>6</v>
          </cell>
          <cell r="Q2185">
            <v>1</v>
          </cell>
          <cell r="R2185">
            <v>1</v>
          </cell>
          <cell r="V2185">
            <v>1</v>
          </cell>
          <cell r="W2185">
            <v>5</v>
          </cell>
          <cell r="Y2185">
            <v>5</v>
          </cell>
          <cell r="Z2185">
            <v>156</v>
          </cell>
          <cell r="AA2185">
            <v>1</v>
          </cell>
        </row>
        <row r="2186">
          <cell r="I2186">
            <v>2859</v>
          </cell>
          <cell r="J2186">
            <v>13303.094469</v>
          </cell>
          <cell r="P2186">
            <v>3</v>
          </cell>
          <cell r="Q2186">
            <v>1</v>
          </cell>
          <cell r="R2186">
            <v>1</v>
          </cell>
          <cell r="V2186">
            <v>0</v>
          </cell>
          <cell r="W2186">
            <v>99</v>
          </cell>
          <cell r="Y2186">
            <v>2</v>
          </cell>
          <cell r="Z2186">
            <v>650</v>
          </cell>
          <cell r="AA2186">
            <v>0</v>
          </cell>
        </row>
        <row r="2187">
          <cell r="I2187">
            <v>2860</v>
          </cell>
          <cell r="J2187">
            <v>30307.033536800001</v>
          </cell>
          <cell r="P2187">
            <v>3</v>
          </cell>
          <cell r="Q2187">
            <v>1</v>
          </cell>
          <cell r="R2187">
            <v>1</v>
          </cell>
          <cell r="V2187">
            <v>1</v>
          </cell>
          <cell r="W2187">
            <v>1</v>
          </cell>
          <cell r="Y2187">
            <v>1</v>
          </cell>
          <cell r="Z2187">
            <v>364</v>
          </cell>
          <cell r="AA2187">
            <v>1</v>
          </cell>
        </row>
        <row r="2188">
          <cell r="I2188">
            <v>2861</v>
          </cell>
          <cell r="J2188">
            <v>13438.948675899999</v>
          </cell>
          <cell r="P2188">
            <v>4</v>
          </cell>
          <cell r="Q2188">
            <v>1</v>
          </cell>
          <cell r="R2188">
            <v>1</v>
          </cell>
          <cell r="V2188">
            <v>1</v>
          </cell>
          <cell r="W2188">
            <v>5</v>
          </cell>
          <cell r="Y2188">
            <v>8</v>
          </cell>
          <cell r="Z2188">
            <v>364</v>
          </cell>
          <cell r="AA2188">
            <v>0.25</v>
          </cell>
        </row>
        <row r="2189">
          <cell r="I2189">
            <v>2862</v>
          </cell>
          <cell r="J2189">
            <v>20608.181159799999</v>
          </cell>
          <cell r="P2189">
            <v>7</v>
          </cell>
          <cell r="Q2189">
            <v>1</v>
          </cell>
          <cell r="R2189">
            <v>1</v>
          </cell>
          <cell r="V2189">
            <v>1</v>
          </cell>
          <cell r="W2189">
            <v>5</v>
          </cell>
          <cell r="Y2189">
            <v>5</v>
          </cell>
          <cell r="Z2189">
            <v>156</v>
          </cell>
          <cell r="AA2189">
            <v>1</v>
          </cell>
        </row>
        <row r="2190">
          <cell r="I2190">
            <v>2863</v>
          </cell>
          <cell r="J2190">
            <v>4756.6904849000002</v>
          </cell>
          <cell r="P2190">
            <v>3</v>
          </cell>
          <cell r="Q2190">
            <v>1</v>
          </cell>
          <cell r="R2190">
            <v>1</v>
          </cell>
          <cell r="V2190">
            <v>1</v>
          </cell>
          <cell r="W2190">
            <v>5</v>
          </cell>
          <cell r="Y2190">
            <v>5</v>
          </cell>
          <cell r="Z2190">
            <v>364</v>
          </cell>
          <cell r="AA2190">
            <v>1</v>
          </cell>
        </row>
        <row r="2191">
          <cell r="I2191">
            <v>2864</v>
          </cell>
          <cell r="J2191">
            <v>29605.975437599998</v>
          </cell>
          <cell r="P2191">
            <v>1</v>
          </cell>
          <cell r="Q2191">
            <v>1</v>
          </cell>
          <cell r="R2191">
            <v>1</v>
          </cell>
          <cell r="V2191">
            <v>1</v>
          </cell>
          <cell r="W2191">
            <v>5</v>
          </cell>
          <cell r="Y2191">
            <v>1</v>
          </cell>
          <cell r="Z2191">
            <v>364</v>
          </cell>
          <cell r="AA2191">
            <v>1</v>
          </cell>
        </row>
        <row r="2192">
          <cell r="I2192">
            <v>2867</v>
          </cell>
          <cell r="J2192">
            <v>28107.329489799999</v>
          </cell>
          <cell r="P2192">
            <v>1</v>
          </cell>
          <cell r="Q2192">
            <v>1</v>
          </cell>
          <cell r="R2192">
            <v>1</v>
          </cell>
          <cell r="V2192">
            <v>1</v>
          </cell>
          <cell r="W2192">
            <v>1</v>
          </cell>
          <cell r="Y2192">
            <v>1</v>
          </cell>
          <cell r="Z2192">
            <v>364</v>
          </cell>
          <cell r="AA2192">
            <v>1</v>
          </cell>
        </row>
        <row r="2193">
          <cell r="I2193">
            <v>2868</v>
          </cell>
          <cell r="J2193">
            <v>13303.094469</v>
          </cell>
          <cell r="P2193">
            <v>1</v>
          </cell>
          <cell r="Q2193">
            <v>1</v>
          </cell>
          <cell r="R2193">
            <v>1</v>
          </cell>
          <cell r="V2193">
            <v>1</v>
          </cell>
          <cell r="W2193">
            <v>5</v>
          </cell>
          <cell r="Y2193">
            <v>3</v>
          </cell>
          <cell r="Z2193">
            <v>156</v>
          </cell>
          <cell r="AA2193">
            <v>1</v>
          </cell>
        </row>
        <row r="2194">
          <cell r="I2194">
            <v>2871</v>
          </cell>
          <cell r="J2194">
            <v>28979.490961</v>
          </cell>
          <cell r="P2194">
            <v>6</v>
          </cell>
          <cell r="Q2194">
            <v>1</v>
          </cell>
          <cell r="R2194">
            <v>1</v>
          </cell>
          <cell r="V2194">
            <v>1</v>
          </cell>
          <cell r="W2194">
            <v>5</v>
          </cell>
          <cell r="Y2194">
            <v>5</v>
          </cell>
          <cell r="Z2194">
            <v>156</v>
          </cell>
          <cell r="AA2194">
            <v>1</v>
          </cell>
        </row>
        <row r="2195">
          <cell r="I2195">
            <v>2872</v>
          </cell>
          <cell r="J2195">
            <v>29248.476332400001</v>
          </cell>
          <cell r="P2195">
            <v>12</v>
          </cell>
          <cell r="Q2195">
            <v>1</v>
          </cell>
          <cell r="R2195">
            <v>1</v>
          </cell>
          <cell r="V2195">
            <v>1</v>
          </cell>
          <cell r="W2195">
            <v>5</v>
          </cell>
          <cell r="Y2195">
            <v>1</v>
          </cell>
          <cell r="Z2195">
            <v>364</v>
          </cell>
          <cell r="AA2195">
            <v>1</v>
          </cell>
        </row>
        <row r="2196">
          <cell r="I2196">
            <v>2873</v>
          </cell>
          <cell r="J2196">
            <v>22667.162244499999</v>
          </cell>
          <cell r="P2196">
            <v>5</v>
          </cell>
          <cell r="Q2196">
            <v>1</v>
          </cell>
          <cell r="R2196">
            <v>1</v>
          </cell>
          <cell r="V2196">
            <v>1</v>
          </cell>
          <cell r="W2196">
            <v>1</v>
          </cell>
          <cell r="Y2196">
            <v>1</v>
          </cell>
          <cell r="Z2196">
            <v>156</v>
          </cell>
          <cell r="AA2196">
            <v>1</v>
          </cell>
        </row>
        <row r="2197">
          <cell r="I2197">
            <v>2874</v>
          </cell>
          <cell r="J2197">
            <v>27784.543633000001</v>
          </cell>
          <cell r="P2197">
            <v>4</v>
          </cell>
          <cell r="Q2197">
            <v>1</v>
          </cell>
          <cell r="R2197">
            <v>1</v>
          </cell>
          <cell r="V2197">
            <v>1</v>
          </cell>
          <cell r="W2197">
            <v>5</v>
          </cell>
          <cell r="Y2197">
            <v>5</v>
          </cell>
          <cell r="Z2197">
            <v>650</v>
          </cell>
          <cell r="AA2197">
            <v>1</v>
          </cell>
        </row>
        <row r="2198">
          <cell r="I2198">
            <v>2875</v>
          </cell>
          <cell r="J2198">
            <v>30843.847768700001</v>
          </cell>
          <cell r="P2198">
            <v>8</v>
          </cell>
          <cell r="Q2198">
            <v>1</v>
          </cell>
          <cell r="R2198">
            <v>1</v>
          </cell>
          <cell r="V2198">
            <v>1</v>
          </cell>
          <cell r="W2198">
            <v>1</v>
          </cell>
          <cell r="Y2198">
            <v>1</v>
          </cell>
          <cell r="Z2198">
            <v>364</v>
          </cell>
          <cell r="AA2198">
            <v>1</v>
          </cell>
        </row>
        <row r="2199">
          <cell r="I2199">
            <v>2876</v>
          </cell>
          <cell r="J2199">
            <v>6144.3558413000001</v>
          </cell>
          <cell r="P2199">
            <v>5</v>
          </cell>
          <cell r="Q2199">
            <v>1</v>
          </cell>
          <cell r="R2199">
            <v>1</v>
          </cell>
          <cell r="V2199">
            <v>0</v>
          </cell>
          <cell r="W2199">
            <v>99</v>
          </cell>
          <cell r="Y2199">
            <v>1</v>
          </cell>
          <cell r="Z2199">
            <v>364</v>
          </cell>
          <cell r="AA2199">
            <v>0</v>
          </cell>
        </row>
        <row r="2200">
          <cell r="I2200">
            <v>2878</v>
          </cell>
          <cell r="J2200">
            <v>25091.815332499998</v>
          </cell>
          <cell r="P2200">
            <v>9</v>
          </cell>
          <cell r="Q2200">
            <v>1</v>
          </cell>
          <cell r="R2200">
            <v>1</v>
          </cell>
          <cell r="V2200">
            <v>1</v>
          </cell>
          <cell r="W2200">
            <v>5</v>
          </cell>
          <cell r="Y2200">
            <v>5</v>
          </cell>
          <cell r="Z2200">
            <v>364</v>
          </cell>
          <cell r="AA2200">
            <v>1</v>
          </cell>
        </row>
        <row r="2201">
          <cell r="I2201">
            <v>2880</v>
          </cell>
          <cell r="J2201">
            <v>27601.009912900001</v>
          </cell>
          <cell r="P2201">
            <v>8</v>
          </cell>
          <cell r="Q2201">
            <v>1</v>
          </cell>
          <cell r="R2201">
            <v>1</v>
          </cell>
          <cell r="V2201">
            <v>1</v>
          </cell>
          <cell r="W2201">
            <v>5</v>
          </cell>
          <cell r="Y2201">
            <v>5</v>
          </cell>
          <cell r="Z2201">
            <v>364</v>
          </cell>
          <cell r="AA2201">
            <v>1</v>
          </cell>
        </row>
        <row r="2202">
          <cell r="I2202">
            <v>2881</v>
          </cell>
          <cell r="J2202">
            <v>24610.648156800002</v>
          </cell>
          <cell r="P2202">
            <v>4</v>
          </cell>
          <cell r="Q2202">
            <v>1</v>
          </cell>
          <cell r="R2202">
            <v>1</v>
          </cell>
          <cell r="V2202">
            <v>1</v>
          </cell>
          <cell r="W2202">
            <v>5</v>
          </cell>
          <cell r="Y2202">
            <v>1</v>
          </cell>
          <cell r="Z2202">
            <v>156</v>
          </cell>
          <cell r="AA2202">
            <v>1</v>
          </cell>
        </row>
        <row r="2203">
          <cell r="I2203">
            <v>2882</v>
          </cell>
          <cell r="J2203">
            <v>20564.2788716</v>
          </cell>
          <cell r="P2203">
            <v>9</v>
          </cell>
          <cell r="Q2203">
            <v>1</v>
          </cell>
          <cell r="R2203">
            <v>1</v>
          </cell>
          <cell r="V2203">
            <v>0</v>
          </cell>
          <cell r="W2203">
            <v>99</v>
          </cell>
          <cell r="Y2203">
            <v>1</v>
          </cell>
          <cell r="Z2203">
            <v>650</v>
          </cell>
          <cell r="AA2203">
            <v>0</v>
          </cell>
        </row>
        <row r="2204">
          <cell r="I2204">
            <v>2883</v>
          </cell>
          <cell r="J2204">
            <v>19531.279560800001</v>
          </cell>
          <cell r="P2204">
            <v>5</v>
          </cell>
          <cell r="Q2204">
            <v>1</v>
          </cell>
          <cell r="R2204">
            <v>1</v>
          </cell>
          <cell r="V2204">
            <v>1</v>
          </cell>
          <cell r="W2204">
            <v>5</v>
          </cell>
          <cell r="Y2204">
            <v>1</v>
          </cell>
          <cell r="Z2204">
            <v>156</v>
          </cell>
          <cell r="AA2204">
            <v>1</v>
          </cell>
        </row>
        <row r="2205">
          <cell r="I2205">
            <v>2884</v>
          </cell>
          <cell r="J2205">
            <v>34666.088391999998</v>
          </cell>
          <cell r="P2205">
            <v>8</v>
          </cell>
          <cell r="Q2205">
            <v>1</v>
          </cell>
          <cell r="R2205">
            <v>1</v>
          </cell>
          <cell r="V2205">
            <v>1</v>
          </cell>
          <cell r="W2205">
            <v>5</v>
          </cell>
          <cell r="Y2205">
            <v>5</v>
          </cell>
          <cell r="Z2205">
            <v>364</v>
          </cell>
          <cell r="AA2205">
            <v>0.75</v>
          </cell>
        </row>
        <row r="2206">
          <cell r="I2206">
            <v>2885</v>
          </cell>
          <cell r="J2206">
            <v>36649.418249100003</v>
          </cell>
          <cell r="P2206">
            <v>1</v>
          </cell>
          <cell r="Q2206">
            <v>1</v>
          </cell>
          <cell r="R2206">
            <v>1</v>
          </cell>
          <cell r="V2206">
            <v>1</v>
          </cell>
          <cell r="W2206">
            <v>5</v>
          </cell>
          <cell r="Y2206">
            <v>2</v>
          </cell>
          <cell r="Z2206">
            <v>156</v>
          </cell>
          <cell r="AA2206">
            <v>0.25</v>
          </cell>
        </row>
        <row r="2207">
          <cell r="I2207">
            <v>2886</v>
          </cell>
          <cell r="J2207">
            <v>20537.7278816</v>
          </cell>
          <cell r="P2207">
            <v>10</v>
          </cell>
          <cell r="Q2207">
            <v>1</v>
          </cell>
          <cell r="R2207">
            <v>1</v>
          </cell>
          <cell r="V2207">
            <v>1</v>
          </cell>
          <cell r="W2207">
            <v>5</v>
          </cell>
          <cell r="Y2207">
            <v>5</v>
          </cell>
          <cell r="Z2207">
            <v>650</v>
          </cell>
          <cell r="AA2207">
            <v>1</v>
          </cell>
        </row>
        <row r="2208">
          <cell r="I2208">
            <v>2887</v>
          </cell>
          <cell r="J2208">
            <v>30923.8123352</v>
          </cell>
          <cell r="P2208">
            <v>3</v>
          </cell>
          <cell r="Q2208">
            <v>1</v>
          </cell>
          <cell r="R2208">
            <v>1</v>
          </cell>
          <cell r="V2208">
            <v>1</v>
          </cell>
          <cell r="W2208">
            <v>5</v>
          </cell>
          <cell r="Y2208">
            <v>5</v>
          </cell>
          <cell r="Z2208">
            <v>156</v>
          </cell>
          <cell r="AA2208">
            <v>1</v>
          </cell>
        </row>
        <row r="2209">
          <cell r="I2209">
            <v>2888</v>
          </cell>
          <cell r="J2209">
            <v>29546.8944973</v>
          </cell>
          <cell r="P2209">
            <v>10</v>
          </cell>
          <cell r="Q2209">
            <v>1</v>
          </cell>
          <cell r="R2209">
            <v>1</v>
          </cell>
          <cell r="V2209">
            <v>1</v>
          </cell>
          <cell r="W2209">
            <v>5</v>
          </cell>
          <cell r="Y2209">
            <v>5</v>
          </cell>
          <cell r="Z2209">
            <v>364</v>
          </cell>
          <cell r="AA2209">
            <v>1</v>
          </cell>
        </row>
        <row r="2210">
          <cell r="I2210">
            <v>2889</v>
          </cell>
          <cell r="J2210">
            <v>30842.501128299999</v>
          </cell>
          <cell r="P2210">
            <v>1</v>
          </cell>
          <cell r="Q2210">
            <v>1</v>
          </cell>
          <cell r="R2210">
            <v>1</v>
          </cell>
          <cell r="V2210">
            <v>1</v>
          </cell>
          <cell r="W2210">
            <v>1</v>
          </cell>
          <cell r="Y2210">
            <v>1</v>
          </cell>
          <cell r="Z2210">
            <v>364</v>
          </cell>
          <cell r="AA2210">
            <v>1</v>
          </cell>
        </row>
        <row r="2211">
          <cell r="I2211">
            <v>2890</v>
          </cell>
          <cell r="J2211">
            <v>37178.379368599999</v>
          </cell>
          <cell r="P2211">
            <v>3</v>
          </cell>
          <cell r="Q2211">
            <v>1</v>
          </cell>
          <cell r="R2211">
            <v>1</v>
          </cell>
          <cell r="V2211">
            <v>1</v>
          </cell>
          <cell r="W2211">
            <v>5</v>
          </cell>
          <cell r="Y2211">
            <v>1</v>
          </cell>
          <cell r="Z2211">
            <v>31.2</v>
          </cell>
          <cell r="AA2211">
            <v>1</v>
          </cell>
        </row>
        <row r="2212">
          <cell r="I2212">
            <v>2892</v>
          </cell>
          <cell r="J2212">
            <v>21358.4176721</v>
          </cell>
          <cell r="P2212">
            <v>9</v>
          </cell>
          <cell r="Q2212">
            <v>1</v>
          </cell>
          <cell r="R2212">
            <v>1</v>
          </cell>
          <cell r="V2212">
            <v>1</v>
          </cell>
          <cell r="W2212">
            <v>5</v>
          </cell>
          <cell r="Y2212">
            <v>1</v>
          </cell>
          <cell r="Z2212">
            <v>364</v>
          </cell>
          <cell r="AA2212">
            <v>0.75</v>
          </cell>
        </row>
        <row r="2213">
          <cell r="I2213">
            <v>2894</v>
          </cell>
          <cell r="J2213">
            <v>36690.264259900003</v>
          </cell>
          <cell r="P2213">
            <v>1</v>
          </cell>
          <cell r="Q2213">
            <v>1</v>
          </cell>
          <cell r="R2213">
            <v>1</v>
          </cell>
          <cell r="V2213">
            <v>1</v>
          </cell>
          <cell r="W2213">
            <v>5</v>
          </cell>
          <cell r="Y2213">
            <v>1</v>
          </cell>
          <cell r="Z2213">
            <v>156</v>
          </cell>
          <cell r="AA2213">
            <v>1</v>
          </cell>
        </row>
        <row r="2214">
          <cell r="I2214">
            <v>2895</v>
          </cell>
          <cell r="J2214">
            <v>36231.931458699997</v>
          </cell>
          <cell r="P2214">
            <v>6</v>
          </cell>
          <cell r="Q2214">
            <v>1</v>
          </cell>
          <cell r="R2214">
            <v>1</v>
          </cell>
          <cell r="V2214">
            <v>1</v>
          </cell>
          <cell r="W2214">
            <v>1</v>
          </cell>
          <cell r="Y2214">
            <v>1</v>
          </cell>
          <cell r="Z2214">
            <v>156</v>
          </cell>
          <cell r="AA2214">
            <v>1</v>
          </cell>
        </row>
        <row r="2215">
          <cell r="I2215">
            <v>2896</v>
          </cell>
          <cell r="J2215">
            <v>34281.694646600001</v>
          </cell>
          <cell r="P2215">
            <v>9</v>
          </cell>
          <cell r="Q2215">
            <v>1</v>
          </cell>
          <cell r="R2215">
            <v>1</v>
          </cell>
          <cell r="V2215">
            <v>1</v>
          </cell>
          <cell r="W2215">
            <v>5</v>
          </cell>
          <cell r="Y2215">
            <v>1</v>
          </cell>
          <cell r="Z2215">
            <v>364</v>
          </cell>
          <cell r="AA2215">
            <v>1</v>
          </cell>
        </row>
        <row r="2216">
          <cell r="I2216">
            <v>2897</v>
          </cell>
          <cell r="J2216">
            <v>27556.400422300001</v>
          </cell>
          <cell r="P2216">
            <v>7</v>
          </cell>
          <cell r="Q2216">
            <v>1</v>
          </cell>
          <cell r="R2216">
            <v>1</v>
          </cell>
          <cell r="V2216">
            <v>1</v>
          </cell>
          <cell r="W2216">
            <v>5</v>
          </cell>
          <cell r="Y2216">
            <v>5</v>
          </cell>
          <cell r="Z2216">
            <v>364</v>
          </cell>
          <cell r="AA2216">
            <v>0.75</v>
          </cell>
        </row>
        <row r="2217">
          <cell r="I2217">
            <v>2899</v>
          </cell>
          <cell r="J2217">
            <v>29553.203062100001</v>
          </cell>
          <cell r="P2217">
            <v>5</v>
          </cell>
          <cell r="Q2217">
            <v>1</v>
          </cell>
          <cell r="R2217">
            <v>1</v>
          </cell>
          <cell r="V2217">
            <v>1</v>
          </cell>
          <cell r="W2217">
            <v>5</v>
          </cell>
          <cell r="Y2217">
            <v>1</v>
          </cell>
          <cell r="Z2217">
            <v>156</v>
          </cell>
          <cell r="AA2217">
            <v>1</v>
          </cell>
        </row>
        <row r="2218">
          <cell r="I2218">
            <v>2900</v>
          </cell>
          <cell r="J2218">
            <v>4997.0665417</v>
          </cell>
          <cell r="P2218">
            <v>2</v>
          </cell>
          <cell r="Q2218">
            <v>1</v>
          </cell>
          <cell r="R2218">
            <v>1</v>
          </cell>
          <cell r="V2218">
            <v>1</v>
          </cell>
          <cell r="W2218">
            <v>5</v>
          </cell>
          <cell r="Y2218">
            <v>5</v>
          </cell>
          <cell r="Z2218">
            <v>364</v>
          </cell>
          <cell r="AA2218">
            <v>1</v>
          </cell>
        </row>
        <row r="2219">
          <cell r="I2219">
            <v>2902</v>
          </cell>
          <cell r="J2219">
            <v>27419.364872999999</v>
          </cell>
          <cell r="P2219">
            <v>3</v>
          </cell>
          <cell r="Q2219">
            <v>1</v>
          </cell>
          <cell r="R2219">
            <v>1</v>
          </cell>
          <cell r="V2219">
            <v>1</v>
          </cell>
          <cell r="W2219">
            <v>5</v>
          </cell>
          <cell r="Y2219">
            <v>1</v>
          </cell>
          <cell r="Z2219">
            <v>156</v>
          </cell>
          <cell r="AA2219">
            <v>1</v>
          </cell>
        </row>
        <row r="2220">
          <cell r="I2220">
            <v>2903</v>
          </cell>
          <cell r="J2220">
            <v>24398.349216499999</v>
          </cell>
          <cell r="P2220">
            <v>5</v>
          </cell>
          <cell r="Q2220">
            <v>1</v>
          </cell>
          <cell r="R2220">
            <v>1</v>
          </cell>
          <cell r="V2220">
            <v>1</v>
          </cell>
          <cell r="W2220">
            <v>5</v>
          </cell>
          <cell r="Y2220">
            <v>1</v>
          </cell>
          <cell r="Z2220">
            <v>650</v>
          </cell>
          <cell r="AA2220">
            <v>1</v>
          </cell>
        </row>
        <row r="2221">
          <cell r="I2221">
            <v>2904</v>
          </cell>
          <cell r="J2221">
            <v>30073.101243699999</v>
          </cell>
          <cell r="P2221">
            <v>9</v>
          </cell>
          <cell r="Q2221">
            <v>1</v>
          </cell>
          <cell r="R2221">
            <v>1</v>
          </cell>
          <cell r="V2221">
            <v>1</v>
          </cell>
          <cell r="W2221">
            <v>5</v>
          </cell>
          <cell r="Y2221">
            <v>5</v>
          </cell>
          <cell r="Z2221">
            <v>156</v>
          </cell>
          <cell r="AA2221">
            <v>1</v>
          </cell>
        </row>
        <row r="2222">
          <cell r="I2222">
            <v>2905</v>
          </cell>
          <cell r="J2222">
            <v>28858.125322100001</v>
          </cell>
          <cell r="P2222">
            <v>1</v>
          </cell>
          <cell r="Q2222">
            <v>1</v>
          </cell>
          <cell r="R2222">
            <v>1</v>
          </cell>
          <cell r="V2222">
            <v>1</v>
          </cell>
          <cell r="W2222">
            <v>5</v>
          </cell>
          <cell r="Y2222">
            <v>1</v>
          </cell>
          <cell r="Z2222">
            <v>156</v>
          </cell>
          <cell r="AA2222">
            <v>1</v>
          </cell>
        </row>
        <row r="2223">
          <cell r="I2223">
            <v>2910</v>
          </cell>
          <cell r="J2223">
            <v>4997.0665417</v>
          </cell>
          <cell r="P2223">
            <v>1</v>
          </cell>
          <cell r="Q2223">
            <v>1</v>
          </cell>
          <cell r="R2223">
            <v>1</v>
          </cell>
          <cell r="V2223">
            <v>1</v>
          </cell>
          <cell r="W2223">
            <v>5</v>
          </cell>
          <cell r="Y2223">
            <v>1</v>
          </cell>
          <cell r="Z2223">
            <v>1014</v>
          </cell>
          <cell r="AA2223">
            <v>1</v>
          </cell>
        </row>
        <row r="2224">
          <cell r="I2224">
            <v>2911</v>
          </cell>
          <cell r="J2224">
            <v>4699.5946308000002</v>
          </cell>
          <cell r="P2224">
            <v>10</v>
          </cell>
          <cell r="Q2224">
            <v>1</v>
          </cell>
          <cell r="R2224">
            <v>1</v>
          </cell>
          <cell r="V2224">
            <v>1</v>
          </cell>
          <cell r="W2224">
            <v>5</v>
          </cell>
          <cell r="Y2224">
            <v>1</v>
          </cell>
          <cell r="Z2224">
            <v>1014</v>
          </cell>
          <cell r="AA2224">
            <v>1</v>
          </cell>
        </row>
        <row r="2225">
          <cell r="I2225">
            <v>2912</v>
          </cell>
          <cell r="J2225">
            <v>29947.2692174</v>
          </cell>
          <cell r="P2225">
            <v>7</v>
          </cell>
          <cell r="Q2225">
            <v>1</v>
          </cell>
          <cell r="R2225">
            <v>1</v>
          </cell>
          <cell r="V2225">
            <v>1</v>
          </cell>
          <cell r="W2225">
            <v>5</v>
          </cell>
          <cell r="Y2225">
            <v>5</v>
          </cell>
          <cell r="Z2225">
            <v>156</v>
          </cell>
          <cell r="AA2225">
            <v>0.25</v>
          </cell>
        </row>
        <row r="2226">
          <cell r="I2226">
            <v>2914</v>
          </cell>
          <cell r="J2226">
            <v>24024.8610677</v>
          </cell>
          <cell r="P2226">
            <v>7</v>
          </cell>
          <cell r="Q2226">
            <v>1</v>
          </cell>
          <cell r="R2226">
            <v>1</v>
          </cell>
          <cell r="V2226">
            <v>1</v>
          </cell>
          <cell r="W2226">
            <v>5</v>
          </cell>
          <cell r="Y2226">
            <v>1</v>
          </cell>
          <cell r="Z2226">
            <v>156</v>
          </cell>
          <cell r="AA2226">
            <v>1</v>
          </cell>
        </row>
        <row r="2227">
          <cell r="I2227">
            <v>2915</v>
          </cell>
          <cell r="J2227">
            <v>32056.755242899999</v>
          </cell>
          <cell r="P2227">
            <v>9</v>
          </cell>
          <cell r="Q2227">
            <v>1</v>
          </cell>
          <cell r="R2227">
            <v>1</v>
          </cell>
          <cell r="V2227">
            <v>1</v>
          </cell>
          <cell r="W2227">
            <v>5</v>
          </cell>
          <cell r="Y2227">
            <v>5</v>
          </cell>
          <cell r="Z2227">
            <v>364</v>
          </cell>
          <cell r="AA2227">
            <v>1</v>
          </cell>
        </row>
        <row r="2228">
          <cell r="I2228">
            <v>2916</v>
          </cell>
          <cell r="J2228">
            <v>14588.2984947</v>
          </cell>
          <cell r="P2228">
            <v>3</v>
          </cell>
          <cell r="Q2228">
            <v>1</v>
          </cell>
          <cell r="R2228">
            <v>1</v>
          </cell>
          <cell r="V2228">
            <v>1</v>
          </cell>
          <cell r="W2228">
            <v>5</v>
          </cell>
          <cell r="Y2228">
            <v>3</v>
          </cell>
          <cell r="Z2228">
            <v>364</v>
          </cell>
          <cell r="AA2228">
            <v>1</v>
          </cell>
        </row>
        <row r="2229">
          <cell r="I2229">
            <v>2917</v>
          </cell>
          <cell r="J2229">
            <v>19271.2933663</v>
          </cell>
          <cell r="P2229">
            <v>7</v>
          </cell>
          <cell r="Q2229">
            <v>1</v>
          </cell>
          <cell r="R2229">
            <v>1</v>
          </cell>
          <cell r="V2229">
            <v>1</v>
          </cell>
          <cell r="W2229">
            <v>5</v>
          </cell>
          <cell r="Y2229">
            <v>5</v>
          </cell>
          <cell r="Z2229">
            <v>650</v>
          </cell>
          <cell r="AA2229">
            <v>0.75</v>
          </cell>
        </row>
        <row r="2230">
          <cell r="I2230">
            <v>2920</v>
          </cell>
          <cell r="J2230">
            <v>19922.766685800001</v>
          </cell>
          <cell r="P2230">
            <v>6</v>
          </cell>
          <cell r="Q2230">
            <v>1</v>
          </cell>
          <cell r="R2230">
            <v>1</v>
          </cell>
          <cell r="V2230">
            <v>1</v>
          </cell>
          <cell r="W2230">
            <v>5</v>
          </cell>
          <cell r="Y2230">
            <v>5</v>
          </cell>
          <cell r="Z2230">
            <v>156</v>
          </cell>
          <cell r="AA2230">
            <v>1</v>
          </cell>
        </row>
        <row r="2231">
          <cell r="I2231">
            <v>2921</v>
          </cell>
          <cell r="J2231">
            <v>37371.032071499998</v>
          </cell>
          <cell r="P2231">
            <v>1</v>
          </cell>
          <cell r="Q2231">
            <v>1</v>
          </cell>
          <cell r="R2231">
            <v>1</v>
          </cell>
          <cell r="V2231">
            <v>1</v>
          </cell>
          <cell r="W2231">
            <v>1</v>
          </cell>
          <cell r="Y2231">
            <v>1</v>
          </cell>
          <cell r="Z2231">
            <v>156</v>
          </cell>
          <cell r="AA2231">
            <v>1</v>
          </cell>
        </row>
        <row r="2232">
          <cell r="I2232">
            <v>2924</v>
          </cell>
          <cell r="J2232">
            <v>27075.057486199999</v>
          </cell>
          <cell r="P2232">
            <v>5</v>
          </cell>
          <cell r="Q2232">
            <v>1</v>
          </cell>
          <cell r="R2232">
            <v>1</v>
          </cell>
          <cell r="V2232">
            <v>1</v>
          </cell>
          <cell r="W2232">
            <v>5</v>
          </cell>
          <cell r="Y2232">
            <v>5</v>
          </cell>
          <cell r="Z2232">
            <v>156</v>
          </cell>
          <cell r="AA2232">
            <v>1</v>
          </cell>
        </row>
        <row r="2233">
          <cell r="I2233">
            <v>2926</v>
          </cell>
          <cell r="J2233">
            <v>30196.225247499999</v>
          </cell>
          <cell r="P2233">
            <v>2</v>
          </cell>
          <cell r="Q2233">
            <v>1</v>
          </cell>
          <cell r="R2233">
            <v>1</v>
          </cell>
          <cell r="V2233">
            <v>1</v>
          </cell>
          <cell r="W2233">
            <v>1</v>
          </cell>
          <cell r="Y2233">
            <v>1</v>
          </cell>
          <cell r="Z2233">
            <v>156</v>
          </cell>
          <cell r="AA2233">
            <v>0.75</v>
          </cell>
        </row>
        <row r="2234">
          <cell r="I2234">
            <v>2927</v>
          </cell>
          <cell r="J2234">
            <v>28672.925507600001</v>
          </cell>
          <cell r="P2234">
            <v>8</v>
          </cell>
          <cell r="Q2234">
            <v>1</v>
          </cell>
          <cell r="R2234">
            <v>1</v>
          </cell>
          <cell r="V2234">
            <v>1</v>
          </cell>
          <cell r="W2234">
            <v>5</v>
          </cell>
          <cell r="Y2234">
            <v>5</v>
          </cell>
          <cell r="Z2234">
            <v>364</v>
          </cell>
          <cell r="AA2234">
            <v>1</v>
          </cell>
        </row>
        <row r="2235">
          <cell r="I2235">
            <v>2928</v>
          </cell>
          <cell r="J2235">
            <v>34117.6775414</v>
          </cell>
          <cell r="P2235">
            <v>4</v>
          </cell>
          <cell r="Q2235">
            <v>1</v>
          </cell>
          <cell r="R2235">
            <v>1</v>
          </cell>
          <cell r="V2235">
            <v>1</v>
          </cell>
          <cell r="W2235">
            <v>5</v>
          </cell>
          <cell r="Y2235">
            <v>1</v>
          </cell>
          <cell r="Z2235">
            <v>364</v>
          </cell>
          <cell r="AA2235">
            <v>1</v>
          </cell>
        </row>
        <row r="2236">
          <cell r="I2236">
            <v>2930</v>
          </cell>
          <cell r="J2236">
            <v>26026.433989900001</v>
          </cell>
          <cell r="P2236">
            <v>5</v>
          </cell>
          <cell r="Q2236">
            <v>1</v>
          </cell>
          <cell r="R2236">
            <v>1</v>
          </cell>
          <cell r="V2236">
            <v>1</v>
          </cell>
          <cell r="W2236">
            <v>5</v>
          </cell>
          <cell r="Y2236">
            <v>5</v>
          </cell>
          <cell r="Z2236">
            <v>650</v>
          </cell>
          <cell r="AA2236">
            <v>1</v>
          </cell>
        </row>
        <row r="2237">
          <cell r="I2237">
            <v>2931</v>
          </cell>
          <cell r="J2237">
            <v>15537.487085500001</v>
          </cell>
          <cell r="P2237">
            <v>2</v>
          </cell>
          <cell r="Q2237">
            <v>1</v>
          </cell>
          <cell r="R2237">
            <v>1</v>
          </cell>
          <cell r="V2237">
            <v>1</v>
          </cell>
          <cell r="W2237">
            <v>5</v>
          </cell>
          <cell r="Y2237">
            <v>5</v>
          </cell>
          <cell r="Z2237">
            <v>650</v>
          </cell>
          <cell r="AA2237">
            <v>0.75</v>
          </cell>
        </row>
        <row r="2238">
          <cell r="I2238">
            <v>2932</v>
          </cell>
          <cell r="J2238">
            <v>37371.032071499998</v>
          </cell>
          <cell r="P2238">
            <v>3</v>
          </cell>
          <cell r="Q2238">
            <v>1</v>
          </cell>
          <cell r="R2238">
            <v>1</v>
          </cell>
          <cell r="V2238">
            <v>0</v>
          </cell>
          <cell r="W2238">
            <v>99</v>
          </cell>
          <cell r="Y2238">
            <v>95</v>
          </cell>
          <cell r="Z2238">
            <v>156</v>
          </cell>
          <cell r="AA2238">
            <v>0</v>
          </cell>
        </row>
        <row r="2239">
          <cell r="I2239">
            <v>2933</v>
          </cell>
          <cell r="J2239">
            <v>13422.9421669</v>
          </cell>
          <cell r="P2239">
            <v>1</v>
          </cell>
          <cell r="Q2239">
            <v>1</v>
          </cell>
          <cell r="R2239">
            <v>1</v>
          </cell>
          <cell r="V2239">
            <v>1</v>
          </cell>
          <cell r="W2239">
            <v>5</v>
          </cell>
          <cell r="Y2239">
            <v>5</v>
          </cell>
          <cell r="Z2239">
            <v>364</v>
          </cell>
          <cell r="AA2239">
            <v>1</v>
          </cell>
        </row>
        <row r="2240">
          <cell r="I2240">
            <v>2934</v>
          </cell>
          <cell r="J2240">
            <v>22667.162244499999</v>
          </cell>
          <cell r="P2240">
            <v>3</v>
          </cell>
          <cell r="Q2240">
            <v>1</v>
          </cell>
          <cell r="R2240">
            <v>1</v>
          </cell>
          <cell r="V2240">
            <v>1</v>
          </cell>
          <cell r="W2240">
            <v>5</v>
          </cell>
          <cell r="Y2240">
            <v>1</v>
          </cell>
          <cell r="Z2240">
            <v>31.2</v>
          </cell>
          <cell r="AA2240">
            <v>1</v>
          </cell>
        </row>
        <row r="2241">
          <cell r="I2241">
            <v>2936</v>
          </cell>
          <cell r="J2241">
            <v>26362.7426122</v>
          </cell>
          <cell r="P2241">
            <v>9</v>
          </cell>
          <cell r="Q2241">
            <v>1</v>
          </cell>
          <cell r="R2241">
            <v>1</v>
          </cell>
          <cell r="V2241">
            <v>1</v>
          </cell>
          <cell r="W2241">
            <v>5</v>
          </cell>
          <cell r="Y2241">
            <v>5</v>
          </cell>
          <cell r="Z2241">
            <v>156</v>
          </cell>
          <cell r="AA2241">
            <v>1</v>
          </cell>
        </row>
        <row r="2242">
          <cell r="I2242">
            <v>2937</v>
          </cell>
          <cell r="J2242">
            <v>20428.682534600001</v>
          </cell>
          <cell r="P2242">
            <v>12</v>
          </cell>
          <cell r="Q2242">
            <v>1</v>
          </cell>
          <cell r="R2242">
            <v>1</v>
          </cell>
          <cell r="V2242">
            <v>1</v>
          </cell>
          <cell r="W2242">
            <v>5</v>
          </cell>
          <cell r="Y2242">
            <v>5</v>
          </cell>
          <cell r="Z2242">
            <v>156</v>
          </cell>
          <cell r="AA2242">
            <v>1</v>
          </cell>
        </row>
        <row r="2243">
          <cell r="I2243">
            <v>2938</v>
          </cell>
          <cell r="J2243">
            <v>31916.178600300002</v>
          </cell>
          <cell r="P2243">
            <v>1</v>
          </cell>
          <cell r="Q2243">
            <v>1</v>
          </cell>
          <cell r="R2243">
            <v>1</v>
          </cell>
          <cell r="V2243">
            <v>1</v>
          </cell>
          <cell r="W2243">
            <v>5</v>
          </cell>
          <cell r="Y2243">
            <v>1</v>
          </cell>
          <cell r="Z2243">
            <v>31.2</v>
          </cell>
          <cell r="AA2243">
            <v>1</v>
          </cell>
        </row>
        <row r="2244">
          <cell r="I2244">
            <v>2939</v>
          </cell>
          <cell r="J2244">
            <v>44111.8557229</v>
          </cell>
          <cell r="P2244">
            <v>2</v>
          </cell>
          <cell r="Q2244">
            <v>1</v>
          </cell>
          <cell r="R2244">
            <v>1</v>
          </cell>
          <cell r="V2244">
            <v>1</v>
          </cell>
          <cell r="W2244">
            <v>1</v>
          </cell>
          <cell r="Y2244">
            <v>1</v>
          </cell>
          <cell r="Z2244">
            <v>156</v>
          </cell>
          <cell r="AA2244">
            <v>1</v>
          </cell>
        </row>
        <row r="2245">
          <cell r="I2245">
            <v>2942</v>
          </cell>
          <cell r="J2245">
            <v>25862.802319999999</v>
          </cell>
          <cell r="P2245">
            <v>3</v>
          </cell>
          <cell r="Q2245">
            <v>1</v>
          </cell>
          <cell r="R2245">
            <v>1</v>
          </cell>
          <cell r="V2245">
            <v>1</v>
          </cell>
          <cell r="W2245">
            <v>5</v>
          </cell>
          <cell r="Y2245">
            <v>1</v>
          </cell>
          <cell r="Z2245">
            <v>31.2</v>
          </cell>
          <cell r="AA2245">
            <v>0.75</v>
          </cell>
        </row>
        <row r="2246">
          <cell r="I2246">
            <v>2943</v>
          </cell>
          <cell r="J2246">
            <v>22696.5321802</v>
          </cell>
          <cell r="P2246">
            <v>8</v>
          </cell>
          <cell r="Q2246">
            <v>1</v>
          </cell>
          <cell r="R2246">
            <v>1</v>
          </cell>
          <cell r="V2246">
            <v>1</v>
          </cell>
          <cell r="W2246">
            <v>5</v>
          </cell>
          <cell r="Y2246">
            <v>5</v>
          </cell>
          <cell r="Z2246">
            <v>364</v>
          </cell>
          <cell r="AA2246">
            <v>1</v>
          </cell>
        </row>
        <row r="2247">
          <cell r="I2247">
            <v>2944</v>
          </cell>
          <cell r="J2247">
            <v>20347.234062899999</v>
          </cell>
          <cell r="P2247">
            <v>2</v>
          </cell>
          <cell r="Q2247">
            <v>1</v>
          </cell>
          <cell r="R2247">
            <v>1</v>
          </cell>
          <cell r="V2247">
            <v>1</v>
          </cell>
          <cell r="W2247">
            <v>5</v>
          </cell>
          <cell r="Y2247">
            <v>5</v>
          </cell>
          <cell r="Z2247">
            <v>156</v>
          </cell>
          <cell r="AA2247">
            <v>1</v>
          </cell>
        </row>
        <row r="2248">
          <cell r="I2248">
            <v>2945</v>
          </cell>
          <cell r="J2248">
            <v>28968.904093500001</v>
          </cell>
          <cell r="P2248">
            <v>12</v>
          </cell>
          <cell r="Q2248">
            <v>1</v>
          </cell>
          <cell r="R2248">
            <v>1</v>
          </cell>
          <cell r="V2248">
            <v>1</v>
          </cell>
          <cell r="W2248">
            <v>5</v>
          </cell>
          <cell r="Y2248">
            <v>5</v>
          </cell>
          <cell r="Z2248">
            <v>156</v>
          </cell>
          <cell r="AA2248">
            <v>0.75</v>
          </cell>
        </row>
        <row r="2249">
          <cell r="I2249">
            <v>2946</v>
          </cell>
          <cell r="J2249">
            <v>17215.834018400001</v>
          </cell>
          <cell r="P2249">
            <v>7</v>
          </cell>
          <cell r="Q2249">
            <v>1</v>
          </cell>
          <cell r="R2249">
            <v>1</v>
          </cell>
          <cell r="V2249">
            <v>1</v>
          </cell>
          <cell r="W2249">
            <v>5</v>
          </cell>
          <cell r="Y2249">
            <v>5</v>
          </cell>
          <cell r="Z2249">
            <v>650</v>
          </cell>
          <cell r="AA2249">
            <v>1</v>
          </cell>
        </row>
        <row r="2250">
          <cell r="I2250">
            <v>2947</v>
          </cell>
          <cell r="J2250">
            <v>25481.6169439</v>
          </cell>
          <cell r="P2250">
            <v>7</v>
          </cell>
          <cell r="Q2250">
            <v>1</v>
          </cell>
          <cell r="R2250">
            <v>1</v>
          </cell>
          <cell r="V2250">
            <v>1</v>
          </cell>
          <cell r="W2250">
            <v>5</v>
          </cell>
          <cell r="Y2250">
            <v>2</v>
          </cell>
          <cell r="Z2250">
            <v>1014</v>
          </cell>
          <cell r="AA2250">
            <v>1</v>
          </cell>
        </row>
        <row r="2251">
          <cell r="I2251">
            <v>2948</v>
          </cell>
          <cell r="J2251">
            <v>29144.4036648</v>
          </cell>
          <cell r="P2251">
            <v>5</v>
          </cell>
          <cell r="Q2251">
            <v>1</v>
          </cell>
          <cell r="R2251">
            <v>1</v>
          </cell>
          <cell r="V2251">
            <v>1</v>
          </cell>
          <cell r="W2251">
            <v>5</v>
          </cell>
          <cell r="Y2251">
            <v>1</v>
          </cell>
          <cell r="Z2251">
            <v>650</v>
          </cell>
          <cell r="AA2251">
            <v>1</v>
          </cell>
        </row>
        <row r="2252">
          <cell r="I2252">
            <v>2949</v>
          </cell>
          <cell r="J2252">
            <v>12080.6479502</v>
          </cell>
          <cell r="P2252">
            <v>4</v>
          </cell>
          <cell r="Q2252">
            <v>1</v>
          </cell>
          <cell r="R2252">
            <v>1</v>
          </cell>
          <cell r="V2252">
            <v>1</v>
          </cell>
          <cell r="W2252">
            <v>5</v>
          </cell>
          <cell r="Y2252">
            <v>3</v>
          </cell>
          <cell r="Z2252">
            <v>364</v>
          </cell>
          <cell r="AA2252">
            <v>1</v>
          </cell>
        </row>
        <row r="2253">
          <cell r="I2253">
            <v>2950</v>
          </cell>
          <cell r="J2253">
            <v>36233.899289100002</v>
          </cell>
          <cell r="P2253">
            <v>6</v>
          </cell>
          <cell r="Q2253">
            <v>1</v>
          </cell>
          <cell r="R2253">
            <v>1</v>
          </cell>
          <cell r="V2253">
            <v>1</v>
          </cell>
          <cell r="W2253">
            <v>5</v>
          </cell>
          <cell r="Y2253">
            <v>5</v>
          </cell>
          <cell r="Z2253">
            <v>364</v>
          </cell>
          <cell r="AA2253">
            <v>1</v>
          </cell>
        </row>
        <row r="2254">
          <cell r="I2254">
            <v>2951</v>
          </cell>
          <cell r="J2254">
            <v>13506.628578100001</v>
          </cell>
          <cell r="P2254">
            <v>3</v>
          </cell>
          <cell r="Q2254">
            <v>1</v>
          </cell>
          <cell r="R2254">
            <v>1</v>
          </cell>
          <cell r="V2254">
            <v>1</v>
          </cell>
          <cell r="W2254">
            <v>1</v>
          </cell>
          <cell r="Y2254">
            <v>1</v>
          </cell>
          <cell r="Z2254">
            <v>364</v>
          </cell>
          <cell r="AA2254">
            <v>0.75</v>
          </cell>
        </row>
        <row r="2255">
          <cell r="I2255">
            <v>2952</v>
          </cell>
          <cell r="J2255">
            <v>23520.9745301</v>
          </cell>
          <cell r="P2255">
            <v>5</v>
          </cell>
          <cell r="Q2255">
            <v>1</v>
          </cell>
          <cell r="R2255">
            <v>1</v>
          </cell>
          <cell r="V2255">
            <v>1</v>
          </cell>
          <cell r="W2255">
            <v>5</v>
          </cell>
          <cell r="Y2255">
            <v>2</v>
          </cell>
          <cell r="Z2255">
            <v>364</v>
          </cell>
          <cell r="AA2255">
            <v>1</v>
          </cell>
        </row>
        <row r="2256">
          <cell r="I2256">
            <v>2953</v>
          </cell>
          <cell r="J2256">
            <v>42692.558232700001</v>
          </cell>
          <cell r="P2256">
            <v>6</v>
          </cell>
          <cell r="Q2256">
            <v>1</v>
          </cell>
          <cell r="R2256">
            <v>1</v>
          </cell>
          <cell r="V2256">
            <v>1</v>
          </cell>
          <cell r="W2256">
            <v>5</v>
          </cell>
          <cell r="Y2256">
            <v>5</v>
          </cell>
          <cell r="Z2256">
            <v>156</v>
          </cell>
          <cell r="AA2256">
            <v>0.75</v>
          </cell>
        </row>
        <row r="2257">
          <cell r="I2257">
            <v>2955</v>
          </cell>
          <cell r="J2257">
            <v>26739.4193696</v>
          </cell>
          <cell r="P2257">
            <v>2</v>
          </cell>
          <cell r="Q2257">
            <v>1</v>
          </cell>
          <cell r="R2257">
            <v>1</v>
          </cell>
          <cell r="V2257">
            <v>1</v>
          </cell>
          <cell r="W2257">
            <v>5</v>
          </cell>
          <cell r="Y2257">
            <v>5</v>
          </cell>
          <cell r="Z2257">
            <v>156</v>
          </cell>
          <cell r="AA2257">
            <v>1</v>
          </cell>
        </row>
        <row r="2258">
          <cell r="I2258">
            <v>2956</v>
          </cell>
          <cell r="J2258">
            <v>28333.537114800001</v>
          </cell>
          <cell r="P2258">
            <v>5</v>
          </cell>
          <cell r="Q2258">
            <v>1</v>
          </cell>
          <cell r="R2258">
            <v>1</v>
          </cell>
          <cell r="V2258">
            <v>1</v>
          </cell>
          <cell r="W2258">
            <v>1</v>
          </cell>
          <cell r="Y2258">
            <v>1</v>
          </cell>
          <cell r="Z2258">
            <v>156</v>
          </cell>
          <cell r="AA2258">
            <v>1</v>
          </cell>
        </row>
        <row r="2259">
          <cell r="I2259">
            <v>2957</v>
          </cell>
          <cell r="J2259">
            <v>36752.874409099997</v>
          </cell>
          <cell r="P2259">
            <v>7</v>
          </cell>
          <cell r="Q2259">
            <v>1</v>
          </cell>
          <cell r="R2259">
            <v>1</v>
          </cell>
          <cell r="V2259">
            <v>1</v>
          </cell>
          <cell r="W2259">
            <v>2</v>
          </cell>
          <cell r="Y2259">
            <v>2</v>
          </cell>
          <cell r="Z2259">
            <v>364</v>
          </cell>
          <cell r="AA2259">
            <v>1</v>
          </cell>
        </row>
        <row r="2260">
          <cell r="I2260">
            <v>2958</v>
          </cell>
          <cell r="J2260">
            <v>19093.404504499998</v>
          </cell>
          <cell r="P2260">
            <v>5</v>
          </cell>
          <cell r="Q2260">
            <v>1</v>
          </cell>
          <cell r="R2260">
            <v>1</v>
          </cell>
          <cell r="V2260">
            <v>1</v>
          </cell>
          <cell r="W2260">
            <v>5</v>
          </cell>
          <cell r="Y2260">
            <v>5</v>
          </cell>
          <cell r="Z2260">
            <v>156</v>
          </cell>
          <cell r="AA2260">
            <v>1</v>
          </cell>
        </row>
        <row r="2261">
          <cell r="I2261">
            <v>2960</v>
          </cell>
          <cell r="J2261">
            <v>52189.257967099998</v>
          </cell>
          <cell r="P2261">
            <v>4</v>
          </cell>
          <cell r="Q2261">
            <v>1</v>
          </cell>
          <cell r="R2261">
            <v>1</v>
          </cell>
          <cell r="V2261">
            <v>1</v>
          </cell>
          <cell r="W2261">
            <v>5</v>
          </cell>
          <cell r="Y2261">
            <v>5</v>
          </cell>
          <cell r="Z2261">
            <v>364</v>
          </cell>
          <cell r="AA2261">
            <v>0.75</v>
          </cell>
        </row>
        <row r="2262">
          <cell r="I2262">
            <v>2963</v>
          </cell>
          <cell r="J2262">
            <v>19183.807256200002</v>
          </cell>
          <cell r="P2262">
            <v>2</v>
          </cell>
          <cell r="Q2262">
            <v>1</v>
          </cell>
          <cell r="R2262">
            <v>1</v>
          </cell>
          <cell r="V2262">
            <v>1</v>
          </cell>
          <cell r="W2262">
            <v>5</v>
          </cell>
          <cell r="Y2262">
            <v>1</v>
          </cell>
          <cell r="Z2262">
            <v>156</v>
          </cell>
          <cell r="AA2262">
            <v>1</v>
          </cell>
        </row>
        <row r="2263">
          <cell r="I2263">
            <v>2965</v>
          </cell>
          <cell r="J2263">
            <v>4125.2324732999996</v>
          </cell>
          <cell r="P2263">
            <v>5</v>
          </cell>
          <cell r="Q2263">
            <v>1</v>
          </cell>
          <cell r="R2263">
            <v>1</v>
          </cell>
          <cell r="V2263">
            <v>1</v>
          </cell>
          <cell r="W2263">
            <v>5</v>
          </cell>
          <cell r="Y2263">
            <v>1</v>
          </cell>
          <cell r="Z2263">
            <v>156</v>
          </cell>
          <cell r="AA2263">
            <v>1</v>
          </cell>
        </row>
        <row r="2264">
          <cell r="I2264">
            <v>2966</v>
          </cell>
          <cell r="J2264">
            <v>25057.167927499999</v>
          </cell>
          <cell r="P2264">
            <v>2</v>
          </cell>
          <cell r="Q2264">
            <v>1</v>
          </cell>
          <cell r="R2264">
            <v>1</v>
          </cell>
          <cell r="V2264">
            <v>1</v>
          </cell>
          <cell r="W2264">
            <v>5</v>
          </cell>
          <cell r="Y2264">
            <v>2</v>
          </cell>
          <cell r="Z2264">
            <v>650</v>
          </cell>
          <cell r="AA2264">
            <v>1</v>
          </cell>
        </row>
        <row r="2265">
          <cell r="I2265">
            <v>2967</v>
          </cell>
          <cell r="J2265">
            <v>21770.726969899999</v>
          </cell>
          <cell r="P2265">
            <v>5</v>
          </cell>
          <cell r="Q2265">
            <v>1</v>
          </cell>
          <cell r="R2265">
            <v>1</v>
          </cell>
          <cell r="V2265">
            <v>0</v>
          </cell>
          <cell r="W2265">
            <v>99</v>
          </cell>
          <cell r="Y2265">
            <v>5</v>
          </cell>
          <cell r="Z2265">
            <v>156</v>
          </cell>
          <cell r="AA2265">
            <v>0</v>
          </cell>
        </row>
        <row r="2266">
          <cell r="I2266">
            <v>2968</v>
          </cell>
          <cell r="J2266">
            <v>29827.233460799998</v>
          </cell>
          <cell r="P2266">
            <v>7</v>
          </cell>
          <cell r="Q2266">
            <v>1</v>
          </cell>
          <cell r="R2266">
            <v>1</v>
          </cell>
          <cell r="V2266">
            <v>1</v>
          </cell>
          <cell r="W2266">
            <v>5</v>
          </cell>
          <cell r="Y2266">
            <v>1</v>
          </cell>
          <cell r="Z2266">
            <v>156</v>
          </cell>
          <cell r="AA2266">
            <v>1</v>
          </cell>
        </row>
        <row r="2267">
          <cell r="I2267">
            <v>2969</v>
          </cell>
          <cell r="J2267">
            <v>27965.003839500001</v>
          </cell>
          <cell r="P2267">
            <v>8</v>
          </cell>
          <cell r="Q2267">
            <v>1</v>
          </cell>
          <cell r="R2267">
            <v>1</v>
          </cell>
          <cell r="V2267">
            <v>1</v>
          </cell>
          <cell r="W2267">
            <v>5</v>
          </cell>
          <cell r="Y2267">
            <v>1</v>
          </cell>
          <cell r="Z2267">
            <v>156</v>
          </cell>
          <cell r="AA2267">
            <v>0.75</v>
          </cell>
        </row>
        <row r="2268">
          <cell r="I2268">
            <v>2970</v>
          </cell>
          <cell r="J2268">
            <v>28068.5496422</v>
          </cell>
          <cell r="P2268">
            <v>8</v>
          </cell>
          <cell r="Q2268">
            <v>1</v>
          </cell>
          <cell r="R2268">
            <v>1</v>
          </cell>
          <cell r="V2268">
            <v>1</v>
          </cell>
          <cell r="W2268">
            <v>5</v>
          </cell>
          <cell r="Y2268">
            <v>5</v>
          </cell>
          <cell r="Z2268">
            <v>1014</v>
          </cell>
          <cell r="AA2268">
            <v>1</v>
          </cell>
        </row>
        <row r="2269">
          <cell r="I2269">
            <v>2973</v>
          </cell>
          <cell r="J2269">
            <v>28672.925507600001</v>
          </cell>
          <cell r="P2269">
            <v>7</v>
          </cell>
          <cell r="Q2269">
            <v>1</v>
          </cell>
          <cell r="R2269">
            <v>1</v>
          </cell>
          <cell r="V2269">
            <v>1</v>
          </cell>
          <cell r="W2269">
            <v>5</v>
          </cell>
          <cell r="Y2269">
            <v>5</v>
          </cell>
          <cell r="Z2269">
            <v>650</v>
          </cell>
          <cell r="AA2269">
            <v>1</v>
          </cell>
        </row>
        <row r="2270">
          <cell r="I2270">
            <v>2974</v>
          </cell>
          <cell r="J2270">
            <v>23793.7781344</v>
          </cell>
          <cell r="P2270">
            <v>6</v>
          </cell>
          <cell r="Q2270">
            <v>1</v>
          </cell>
          <cell r="R2270">
            <v>1</v>
          </cell>
          <cell r="V2270">
            <v>1</v>
          </cell>
          <cell r="W2270">
            <v>1</v>
          </cell>
          <cell r="Y2270">
            <v>1</v>
          </cell>
          <cell r="Z2270">
            <v>156</v>
          </cell>
          <cell r="AA2270">
            <v>1</v>
          </cell>
        </row>
        <row r="2271">
          <cell r="I2271">
            <v>2975</v>
          </cell>
          <cell r="J2271">
            <v>15100.809937800001</v>
          </cell>
          <cell r="P2271">
            <v>4</v>
          </cell>
          <cell r="Q2271">
            <v>1</v>
          </cell>
          <cell r="R2271">
            <v>1</v>
          </cell>
          <cell r="V2271">
            <v>1</v>
          </cell>
          <cell r="W2271">
            <v>5</v>
          </cell>
          <cell r="Y2271">
            <v>3</v>
          </cell>
          <cell r="Z2271">
            <v>364</v>
          </cell>
          <cell r="AA2271">
            <v>1</v>
          </cell>
        </row>
        <row r="2272">
          <cell r="I2272">
            <v>2976</v>
          </cell>
          <cell r="J2272">
            <v>30169.1038004</v>
          </cell>
          <cell r="P2272">
            <v>5</v>
          </cell>
          <cell r="Q2272">
            <v>1</v>
          </cell>
          <cell r="R2272">
            <v>1</v>
          </cell>
          <cell r="V2272">
            <v>1</v>
          </cell>
          <cell r="W2272">
            <v>1</v>
          </cell>
          <cell r="Y2272">
            <v>1</v>
          </cell>
          <cell r="Z2272">
            <v>156</v>
          </cell>
          <cell r="AA2272">
            <v>1</v>
          </cell>
        </row>
        <row r="2273">
          <cell r="I2273">
            <v>2977</v>
          </cell>
          <cell r="J2273">
            <v>14168.661176199999</v>
          </cell>
          <cell r="P2273">
            <v>2</v>
          </cell>
          <cell r="Q2273">
            <v>1</v>
          </cell>
          <cell r="R2273">
            <v>1</v>
          </cell>
          <cell r="V2273">
            <v>1</v>
          </cell>
          <cell r="W2273">
            <v>5</v>
          </cell>
          <cell r="Y2273">
            <v>5</v>
          </cell>
          <cell r="Z2273">
            <v>364</v>
          </cell>
          <cell r="AA2273">
            <v>1</v>
          </cell>
        </row>
        <row r="2274">
          <cell r="I2274">
            <v>2978</v>
          </cell>
          <cell r="J2274">
            <v>29763.070140100001</v>
          </cell>
          <cell r="P2274">
            <v>3</v>
          </cell>
          <cell r="Q2274">
            <v>1</v>
          </cell>
          <cell r="R2274">
            <v>1</v>
          </cell>
          <cell r="V2274">
            <v>1</v>
          </cell>
          <cell r="W2274">
            <v>2</v>
          </cell>
          <cell r="Y2274">
            <v>2</v>
          </cell>
          <cell r="Z2274">
            <v>364</v>
          </cell>
          <cell r="AA2274">
            <v>1</v>
          </cell>
        </row>
        <row r="2275">
          <cell r="I2275">
            <v>2979</v>
          </cell>
          <cell r="J2275">
            <v>31823.3415499</v>
          </cell>
          <cell r="P2275">
            <v>4</v>
          </cell>
          <cell r="Q2275">
            <v>1</v>
          </cell>
          <cell r="R2275">
            <v>1</v>
          </cell>
          <cell r="V2275">
            <v>1</v>
          </cell>
          <cell r="W2275">
            <v>5</v>
          </cell>
          <cell r="Y2275">
            <v>5</v>
          </cell>
          <cell r="Z2275">
            <v>156</v>
          </cell>
          <cell r="AA2275">
            <v>1</v>
          </cell>
        </row>
        <row r="2276">
          <cell r="I2276">
            <v>2980</v>
          </cell>
          <cell r="J2276">
            <v>36616.741214599999</v>
          </cell>
          <cell r="P2276">
            <v>10</v>
          </cell>
          <cell r="Q2276">
            <v>1</v>
          </cell>
          <cell r="R2276">
            <v>1</v>
          </cell>
          <cell r="V2276">
            <v>1</v>
          </cell>
          <cell r="W2276">
            <v>5</v>
          </cell>
          <cell r="Y2276">
            <v>1</v>
          </cell>
          <cell r="Z2276">
            <v>364</v>
          </cell>
          <cell r="AA2276">
            <v>1</v>
          </cell>
        </row>
        <row r="2277">
          <cell r="I2277">
            <v>2981</v>
          </cell>
          <cell r="J2277">
            <v>29237.9709463</v>
          </cell>
          <cell r="P2277">
            <v>5</v>
          </cell>
          <cell r="Q2277">
            <v>1</v>
          </cell>
          <cell r="R2277">
            <v>1</v>
          </cell>
          <cell r="V2277">
            <v>1</v>
          </cell>
          <cell r="W2277">
            <v>5</v>
          </cell>
          <cell r="Y2277">
            <v>5</v>
          </cell>
          <cell r="Z2277">
            <v>364</v>
          </cell>
          <cell r="AA2277">
            <v>1</v>
          </cell>
        </row>
        <row r="2278">
          <cell r="I2278">
            <v>2982</v>
          </cell>
          <cell r="J2278">
            <v>35100.844754799997</v>
          </cell>
          <cell r="P2278">
            <v>7</v>
          </cell>
          <cell r="Q2278">
            <v>1</v>
          </cell>
          <cell r="R2278">
            <v>1</v>
          </cell>
          <cell r="V2278">
            <v>1</v>
          </cell>
          <cell r="W2278">
            <v>5</v>
          </cell>
          <cell r="Y2278">
            <v>5</v>
          </cell>
          <cell r="Z2278">
            <v>31.2</v>
          </cell>
          <cell r="AA2278">
            <v>1</v>
          </cell>
        </row>
        <row r="2279">
          <cell r="I2279">
            <v>2983</v>
          </cell>
          <cell r="J2279">
            <v>10223.294990099999</v>
          </cell>
          <cell r="P2279">
            <v>1</v>
          </cell>
          <cell r="Q2279">
            <v>1</v>
          </cell>
          <cell r="R2279">
            <v>1</v>
          </cell>
          <cell r="V2279">
            <v>1</v>
          </cell>
          <cell r="W2279">
            <v>5</v>
          </cell>
          <cell r="Y2279">
            <v>1</v>
          </cell>
          <cell r="Z2279">
            <v>31.2</v>
          </cell>
          <cell r="AA2279">
            <v>0.75</v>
          </cell>
        </row>
        <row r="2280">
          <cell r="I2280">
            <v>2985</v>
          </cell>
          <cell r="J2280">
            <v>26362.7426122</v>
          </cell>
          <cell r="P2280">
            <v>6</v>
          </cell>
          <cell r="Q2280">
            <v>1</v>
          </cell>
          <cell r="R2280">
            <v>1</v>
          </cell>
          <cell r="V2280">
            <v>1</v>
          </cell>
          <cell r="W2280">
            <v>5</v>
          </cell>
          <cell r="Y2280">
            <v>5</v>
          </cell>
          <cell r="Z2280">
            <v>650</v>
          </cell>
          <cell r="AA2280">
            <v>1</v>
          </cell>
        </row>
        <row r="2281">
          <cell r="I2281">
            <v>2986</v>
          </cell>
          <cell r="J2281">
            <v>26277.951417200002</v>
          </cell>
          <cell r="P2281">
            <v>3</v>
          </cell>
          <cell r="Q2281">
            <v>1</v>
          </cell>
          <cell r="R2281">
            <v>1</v>
          </cell>
          <cell r="V2281">
            <v>0</v>
          </cell>
          <cell r="W2281">
            <v>99</v>
          </cell>
          <cell r="Y2281">
            <v>95</v>
          </cell>
          <cell r="Z2281">
            <v>364</v>
          </cell>
          <cell r="AA2281">
            <v>0</v>
          </cell>
        </row>
        <row r="2282">
          <cell r="I2282">
            <v>2987</v>
          </cell>
          <cell r="J2282">
            <v>19597.734149100001</v>
          </cell>
          <cell r="P2282">
            <v>8</v>
          </cell>
          <cell r="Q2282">
            <v>1</v>
          </cell>
          <cell r="R2282">
            <v>1</v>
          </cell>
          <cell r="V2282">
            <v>1</v>
          </cell>
          <cell r="W2282">
            <v>5</v>
          </cell>
          <cell r="Y2282">
            <v>5</v>
          </cell>
          <cell r="Z2282">
            <v>364</v>
          </cell>
          <cell r="AA2282">
            <v>0.75</v>
          </cell>
        </row>
        <row r="2283">
          <cell r="I2283">
            <v>2988</v>
          </cell>
          <cell r="J2283">
            <v>8236.7058142999995</v>
          </cell>
          <cell r="P2283">
            <v>5</v>
          </cell>
          <cell r="Q2283">
            <v>1</v>
          </cell>
          <cell r="R2283">
            <v>1</v>
          </cell>
          <cell r="V2283">
            <v>1</v>
          </cell>
          <cell r="W2283">
            <v>5</v>
          </cell>
          <cell r="Y2283">
            <v>1</v>
          </cell>
          <cell r="Z2283">
            <v>364</v>
          </cell>
          <cell r="AA2283">
            <v>1</v>
          </cell>
        </row>
        <row r="2284">
          <cell r="I2284">
            <v>2989</v>
          </cell>
          <cell r="J2284">
            <v>38059.520930400002</v>
          </cell>
          <cell r="P2284">
            <v>6</v>
          </cell>
          <cell r="Q2284">
            <v>1</v>
          </cell>
          <cell r="R2284">
            <v>1</v>
          </cell>
          <cell r="V2284">
            <v>1</v>
          </cell>
          <cell r="W2284">
            <v>5</v>
          </cell>
          <cell r="Y2284">
            <v>5</v>
          </cell>
          <cell r="Z2284">
            <v>156</v>
          </cell>
          <cell r="AA2284">
            <v>1</v>
          </cell>
        </row>
        <row r="2285">
          <cell r="I2285">
            <v>2991</v>
          </cell>
          <cell r="J2285">
            <v>3186.1899696</v>
          </cell>
          <cell r="P2285">
            <v>7</v>
          </cell>
          <cell r="Q2285">
            <v>1</v>
          </cell>
          <cell r="R2285">
            <v>1</v>
          </cell>
          <cell r="V2285">
            <v>1</v>
          </cell>
          <cell r="W2285">
            <v>5</v>
          </cell>
          <cell r="Y2285">
            <v>5</v>
          </cell>
          <cell r="Z2285">
            <v>364</v>
          </cell>
          <cell r="AA2285">
            <v>1</v>
          </cell>
        </row>
        <row r="2286">
          <cell r="I2286">
            <v>2992</v>
          </cell>
          <cell r="J2286">
            <v>24273.850862300002</v>
          </cell>
          <cell r="P2286">
            <v>5</v>
          </cell>
          <cell r="Q2286">
            <v>1</v>
          </cell>
          <cell r="R2286">
            <v>1</v>
          </cell>
          <cell r="V2286">
            <v>1</v>
          </cell>
          <cell r="W2286">
            <v>1</v>
          </cell>
          <cell r="Y2286">
            <v>1</v>
          </cell>
          <cell r="Z2286">
            <v>650</v>
          </cell>
          <cell r="AA2286">
            <v>0.25</v>
          </cell>
        </row>
        <row r="2287">
          <cell r="I2287">
            <v>2993</v>
          </cell>
          <cell r="J2287">
            <v>26362.7426122</v>
          </cell>
          <cell r="P2287">
            <v>6</v>
          </cell>
          <cell r="Q2287">
            <v>1</v>
          </cell>
          <cell r="R2287">
            <v>1</v>
          </cell>
          <cell r="V2287">
            <v>1</v>
          </cell>
          <cell r="W2287">
            <v>5</v>
          </cell>
          <cell r="Y2287">
            <v>5</v>
          </cell>
          <cell r="Z2287">
            <v>364</v>
          </cell>
          <cell r="AA2287">
            <v>1</v>
          </cell>
        </row>
        <row r="2288">
          <cell r="I2288">
            <v>2995</v>
          </cell>
          <cell r="J2288">
            <v>26007.697352399999</v>
          </cell>
          <cell r="P2288">
            <v>1</v>
          </cell>
          <cell r="Q2288">
            <v>1</v>
          </cell>
          <cell r="R2288">
            <v>1</v>
          </cell>
          <cell r="V2288">
            <v>1</v>
          </cell>
          <cell r="W2288">
            <v>1</v>
          </cell>
          <cell r="Y2288">
            <v>1</v>
          </cell>
          <cell r="Z2288">
            <v>364</v>
          </cell>
          <cell r="AA2288">
            <v>1</v>
          </cell>
        </row>
        <row r="2289">
          <cell r="I2289">
            <v>2998</v>
          </cell>
          <cell r="J2289">
            <v>26169.000255899999</v>
          </cell>
          <cell r="P2289">
            <v>11</v>
          </cell>
          <cell r="Q2289">
            <v>1</v>
          </cell>
          <cell r="R2289">
            <v>1</v>
          </cell>
          <cell r="V2289">
            <v>1</v>
          </cell>
          <cell r="W2289">
            <v>5</v>
          </cell>
          <cell r="Y2289">
            <v>5</v>
          </cell>
          <cell r="Z2289">
            <v>156</v>
          </cell>
          <cell r="AA2289">
            <v>1</v>
          </cell>
        </row>
        <row r="2290">
          <cell r="I2290">
            <v>3001</v>
          </cell>
          <cell r="J2290">
            <v>26007.697352399999</v>
          </cell>
          <cell r="P2290">
            <v>6</v>
          </cell>
          <cell r="Q2290">
            <v>1</v>
          </cell>
          <cell r="R2290">
            <v>1</v>
          </cell>
          <cell r="V2290">
            <v>1</v>
          </cell>
          <cell r="W2290">
            <v>5</v>
          </cell>
          <cell r="Y2290">
            <v>5</v>
          </cell>
          <cell r="Z2290">
            <v>1014</v>
          </cell>
          <cell r="AA2290">
            <v>1</v>
          </cell>
        </row>
        <row r="2291">
          <cell r="I2291">
            <v>3002</v>
          </cell>
          <cell r="J2291">
            <v>30510.476778200002</v>
          </cell>
          <cell r="P2291">
            <v>10</v>
          </cell>
          <cell r="Q2291">
            <v>1</v>
          </cell>
          <cell r="R2291">
            <v>1</v>
          </cell>
          <cell r="V2291">
            <v>1</v>
          </cell>
          <cell r="W2291">
            <v>5</v>
          </cell>
          <cell r="Y2291">
            <v>5</v>
          </cell>
          <cell r="Z2291">
            <v>364</v>
          </cell>
          <cell r="AA2291">
            <v>1</v>
          </cell>
        </row>
        <row r="2292">
          <cell r="I2292">
            <v>3003</v>
          </cell>
          <cell r="J2292">
            <v>26110.409694599999</v>
          </cell>
          <cell r="P2292">
            <v>1</v>
          </cell>
          <cell r="Q2292">
            <v>1</v>
          </cell>
          <cell r="R2292">
            <v>1</v>
          </cell>
          <cell r="V2292">
            <v>1</v>
          </cell>
          <cell r="W2292">
            <v>1</v>
          </cell>
          <cell r="Y2292">
            <v>5</v>
          </cell>
          <cell r="Z2292">
            <v>156</v>
          </cell>
          <cell r="AA2292">
            <v>1</v>
          </cell>
        </row>
        <row r="2293">
          <cell r="I2293">
            <v>3004</v>
          </cell>
          <cell r="J2293">
            <v>36740.426530999997</v>
          </cell>
          <cell r="P2293">
            <v>7</v>
          </cell>
          <cell r="Q2293">
            <v>1</v>
          </cell>
          <cell r="R2293">
            <v>1</v>
          </cell>
          <cell r="V2293">
            <v>1</v>
          </cell>
          <cell r="W2293">
            <v>5</v>
          </cell>
          <cell r="Y2293">
            <v>5</v>
          </cell>
          <cell r="Z2293">
            <v>31.2</v>
          </cell>
          <cell r="AA2293">
            <v>1</v>
          </cell>
        </row>
        <row r="2294">
          <cell r="I2294">
            <v>3005</v>
          </cell>
          <cell r="J2294">
            <v>24273.850862300002</v>
          </cell>
          <cell r="P2294">
            <v>1</v>
          </cell>
          <cell r="Q2294">
            <v>1</v>
          </cell>
          <cell r="R2294">
            <v>1</v>
          </cell>
          <cell r="V2294">
            <v>0</v>
          </cell>
          <cell r="W2294">
            <v>99</v>
          </cell>
          <cell r="Y2294">
            <v>1</v>
          </cell>
          <cell r="Z2294">
            <v>156</v>
          </cell>
          <cell r="AA2294">
            <v>0</v>
          </cell>
        </row>
        <row r="2295">
          <cell r="I2295">
            <v>3007</v>
          </cell>
          <cell r="J2295">
            <v>25591.027030400001</v>
          </cell>
          <cell r="P2295">
            <v>3</v>
          </cell>
          <cell r="Q2295">
            <v>1</v>
          </cell>
          <cell r="R2295">
            <v>1</v>
          </cell>
          <cell r="V2295">
            <v>1</v>
          </cell>
          <cell r="W2295">
            <v>5</v>
          </cell>
          <cell r="Y2295">
            <v>5</v>
          </cell>
          <cell r="Z2295">
            <v>156</v>
          </cell>
          <cell r="AA2295">
            <v>1</v>
          </cell>
        </row>
        <row r="2296">
          <cell r="I2296">
            <v>3008</v>
          </cell>
          <cell r="J2296">
            <v>28609.413755099999</v>
          </cell>
          <cell r="P2296">
            <v>12</v>
          </cell>
          <cell r="Q2296">
            <v>1</v>
          </cell>
          <cell r="R2296">
            <v>1</v>
          </cell>
          <cell r="V2296">
            <v>1</v>
          </cell>
          <cell r="W2296">
            <v>5</v>
          </cell>
          <cell r="Y2296">
            <v>5</v>
          </cell>
          <cell r="Z2296">
            <v>156</v>
          </cell>
          <cell r="AA2296">
            <v>1</v>
          </cell>
        </row>
        <row r="2297">
          <cell r="I2297">
            <v>3010</v>
          </cell>
          <cell r="J2297">
            <v>31305.561627899999</v>
          </cell>
          <cell r="P2297">
            <v>3</v>
          </cell>
          <cell r="Q2297">
            <v>1</v>
          </cell>
          <cell r="R2297">
            <v>1</v>
          </cell>
          <cell r="V2297">
            <v>1</v>
          </cell>
          <cell r="W2297">
            <v>5</v>
          </cell>
          <cell r="Y2297">
            <v>1</v>
          </cell>
          <cell r="Z2297">
            <v>364</v>
          </cell>
          <cell r="AA2297">
            <v>1</v>
          </cell>
        </row>
        <row r="2298">
          <cell r="I2298">
            <v>3011</v>
          </cell>
          <cell r="J2298">
            <v>40353.587679299999</v>
          </cell>
          <cell r="P2298">
            <v>9</v>
          </cell>
          <cell r="Q2298">
            <v>1</v>
          </cell>
          <cell r="R2298">
            <v>1</v>
          </cell>
          <cell r="V2298">
            <v>1</v>
          </cell>
          <cell r="W2298">
            <v>5</v>
          </cell>
          <cell r="Y2298">
            <v>5</v>
          </cell>
          <cell r="Z2298">
            <v>156</v>
          </cell>
          <cell r="AA2298">
            <v>1</v>
          </cell>
        </row>
        <row r="2299">
          <cell r="I2299">
            <v>3012</v>
          </cell>
          <cell r="J2299">
            <v>29070.395906400001</v>
          </cell>
          <cell r="P2299">
            <v>1</v>
          </cell>
          <cell r="Q2299">
            <v>1</v>
          </cell>
          <cell r="R2299">
            <v>1</v>
          </cell>
          <cell r="V2299">
            <v>1</v>
          </cell>
          <cell r="W2299">
            <v>5</v>
          </cell>
          <cell r="Y2299">
            <v>1</v>
          </cell>
          <cell r="Z2299">
            <v>156</v>
          </cell>
          <cell r="AA2299">
            <v>1</v>
          </cell>
        </row>
        <row r="2300">
          <cell r="I2300">
            <v>3013</v>
          </cell>
          <cell r="J2300">
            <v>22742.4361599</v>
          </cell>
          <cell r="P2300">
            <v>10</v>
          </cell>
          <cell r="Q2300">
            <v>1</v>
          </cell>
          <cell r="R2300">
            <v>1</v>
          </cell>
          <cell r="V2300">
            <v>1</v>
          </cell>
          <cell r="W2300">
            <v>5</v>
          </cell>
          <cell r="Y2300">
            <v>5</v>
          </cell>
          <cell r="Z2300">
            <v>364</v>
          </cell>
          <cell r="AA2300">
            <v>1</v>
          </cell>
        </row>
        <row r="2301">
          <cell r="I2301">
            <v>3014</v>
          </cell>
          <cell r="J2301">
            <v>24411.019366500001</v>
          </cell>
          <cell r="P2301">
            <v>4</v>
          </cell>
          <cell r="Q2301">
            <v>1</v>
          </cell>
          <cell r="R2301">
            <v>1</v>
          </cell>
          <cell r="V2301">
            <v>1</v>
          </cell>
          <cell r="W2301">
            <v>5</v>
          </cell>
          <cell r="Y2301">
            <v>3</v>
          </cell>
          <cell r="Z2301">
            <v>650</v>
          </cell>
          <cell r="AA2301">
            <v>1</v>
          </cell>
        </row>
        <row r="2302">
          <cell r="I2302">
            <v>3016</v>
          </cell>
          <cell r="J2302">
            <v>29248.476332400001</v>
          </cell>
          <cell r="P2302">
            <v>7</v>
          </cell>
          <cell r="Q2302">
            <v>1</v>
          </cell>
          <cell r="R2302">
            <v>1</v>
          </cell>
          <cell r="V2302">
            <v>1</v>
          </cell>
          <cell r="W2302">
            <v>5</v>
          </cell>
          <cell r="Y2302">
            <v>1</v>
          </cell>
          <cell r="Z2302">
            <v>156</v>
          </cell>
          <cell r="AA2302">
            <v>1</v>
          </cell>
        </row>
        <row r="2303">
          <cell r="I2303">
            <v>3017</v>
          </cell>
          <cell r="J2303">
            <v>20773.442479699999</v>
          </cell>
          <cell r="P2303">
            <v>9</v>
          </cell>
          <cell r="Q2303">
            <v>1</v>
          </cell>
          <cell r="R2303">
            <v>1</v>
          </cell>
          <cell r="V2303">
            <v>1</v>
          </cell>
          <cell r="W2303">
            <v>5</v>
          </cell>
          <cell r="Y2303">
            <v>1</v>
          </cell>
          <cell r="Z2303">
            <v>364</v>
          </cell>
          <cell r="AA2303">
            <v>1</v>
          </cell>
        </row>
        <row r="2304">
          <cell r="I2304">
            <v>3020</v>
          </cell>
          <cell r="J2304">
            <v>31498.272012500001</v>
          </cell>
          <cell r="P2304">
            <v>11</v>
          </cell>
          <cell r="Q2304">
            <v>1</v>
          </cell>
          <cell r="R2304">
            <v>1</v>
          </cell>
          <cell r="V2304">
            <v>1</v>
          </cell>
          <cell r="W2304">
            <v>5</v>
          </cell>
          <cell r="Y2304">
            <v>5</v>
          </cell>
          <cell r="Z2304">
            <v>650</v>
          </cell>
          <cell r="AA2304">
            <v>1</v>
          </cell>
        </row>
        <row r="2305">
          <cell r="I2305">
            <v>3021</v>
          </cell>
          <cell r="J2305">
            <v>13001.4710132</v>
          </cell>
          <cell r="P2305">
            <v>5</v>
          </cell>
          <cell r="Q2305">
            <v>1</v>
          </cell>
          <cell r="R2305">
            <v>1</v>
          </cell>
          <cell r="V2305">
            <v>1</v>
          </cell>
          <cell r="W2305">
            <v>1</v>
          </cell>
          <cell r="Y2305">
            <v>1</v>
          </cell>
          <cell r="Z2305">
            <v>364</v>
          </cell>
          <cell r="AA2305">
            <v>1</v>
          </cell>
        </row>
        <row r="2306">
          <cell r="I2306">
            <v>3022</v>
          </cell>
          <cell r="J2306">
            <v>31498.272012500001</v>
          </cell>
          <cell r="P2306">
            <v>9</v>
          </cell>
          <cell r="Q2306">
            <v>1</v>
          </cell>
          <cell r="R2306">
            <v>1</v>
          </cell>
          <cell r="V2306">
            <v>1</v>
          </cell>
          <cell r="W2306">
            <v>5</v>
          </cell>
          <cell r="Y2306">
            <v>1</v>
          </cell>
          <cell r="Z2306">
            <v>650</v>
          </cell>
          <cell r="AA2306">
            <v>1</v>
          </cell>
        </row>
        <row r="2307">
          <cell r="I2307">
            <v>3023</v>
          </cell>
          <cell r="J2307">
            <v>31737.362477999999</v>
          </cell>
          <cell r="P2307">
            <v>10</v>
          </cell>
          <cell r="Q2307">
            <v>1</v>
          </cell>
          <cell r="R2307">
            <v>1</v>
          </cell>
          <cell r="V2307">
            <v>1</v>
          </cell>
          <cell r="W2307">
            <v>1</v>
          </cell>
          <cell r="Y2307">
            <v>1</v>
          </cell>
          <cell r="Z2307">
            <v>156</v>
          </cell>
          <cell r="AA2307">
            <v>1</v>
          </cell>
        </row>
        <row r="2308">
          <cell r="I2308">
            <v>3024</v>
          </cell>
          <cell r="J2308">
            <v>31349.477922300001</v>
          </cell>
          <cell r="P2308">
            <v>1</v>
          </cell>
          <cell r="Q2308">
            <v>1</v>
          </cell>
          <cell r="R2308">
            <v>1</v>
          </cell>
          <cell r="V2308">
            <v>1</v>
          </cell>
          <cell r="W2308">
            <v>5</v>
          </cell>
          <cell r="Y2308">
            <v>5</v>
          </cell>
          <cell r="Z2308">
            <v>31.2</v>
          </cell>
          <cell r="AA2308">
            <v>0.25</v>
          </cell>
        </row>
        <row r="2309">
          <cell r="I2309">
            <v>3025</v>
          </cell>
          <cell r="J2309">
            <v>29421.383468299999</v>
          </cell>
          <cell r="P2309">
            <v>10</v>
          </cell>
          <cell r="Q2309">
            <v>1</v>
          </cell>
          <cell r="R2309">
            <v>1</v>
          </cell>
          <cell r="V2309">
            <v>1</v>
          </cell>
          <cell r="W2309">
            <v>5</v>
          </cell>
          <cell r="Y2309">
            <v>5</v>
          </cell>
          <cell r="Z2309">
            <v>364</v>
          </cell>
          <cell r="AA2309">
            <v>1</v>
          </cell>
        </row>
        <row r="2310">
          <cell r="I2310">
            <v>3026</v>
          </cell>
          <cell r="J2310">
            <v>19569.9645805</v>
          </cell>
          <cell r="P2310">
            <v>8</v>
          </cell>
          <cell r="Q2310">
            <v>1</v>
          </cell>
          <cell r="R2310">
            <v>1</v>
          </cell>
          <cell r="V2310">
            <v>1</v>
          </cell>
          <cell r="W2310">
            <v>5</v>
          </cell>
          <cell r="Y2310">
            <v>1</v>
          </cell>
          <cell r="Z2310">
            <v>156</v>
          </cell>
          <cell r="AA2310">
            <v>1</v>
          </cell>
        </row>
        <row r="2311">
          <cell r="I2311">
            <v>3027</v>
          </cell>
          <cell r="J2311">
            <v>31999.113572900002</v>
          </cell>
          <cell r="P2311">
            <v>3</v>
          </cell>
          <cell r="Q2311">
            <v>1</v>
          </cell>
          <cell r="R2311">
            <v>1</v>
          </cell>
          <cell r="V2311">
            <v>1</v>
          </cell>
          <cell r="W2311">
            <v>1</v>
          </cell>
          <cell r="Y2311">
            <v>1</v>
          </cell>
          <cell r="Z2311">
            <v>156</v>
          </cell>
          <cell r="AA2311">
            <v>1</v>
          </cell>
        </row>
        <row r="2312">
          <cell r="I2312">
            <v>3028</v>
          </cell>
          <cell r="J2312">
            <v>22788.052018499999</v>
          </cell>
          <cell r="P2312">
            <v>3</v>
          </cell>
          <cell r="Q2312">
            <v>1</v>
          </cell>
          <cell r="R2312">
            <v>1</v>
          </cell>
          <cell r="V2312">
            <v>1</v>
          </cell>
          <cell r="W2312">
            <v>5</v>
          </cell>
          <cell r="Y2312">
            <v>1</v>
          </cell>
          <cell r="Z2312">
            <v>156</v>
          </cell>
          <cell r="AA2312">
            <v>1</v>
          </cell>
        </row>
        <row r="2313">
          <cell r="I2313">
            <v>3031</v>
          </cell>
          <cell r="J2313">
            <v>13336.0374625</v>
          </cell>
          <cell r="P2313">
            <v>4</v>
          </cell>
          <cell r="Q2313">
            <v>1</v>
          </cell>
          <cell r="R2313">
            <v>1</v>
          </cell>
          <cell r="V2313">
            <v>1</v>
          </cell>
          <cell r="W2313">
            <v>5</v>
          </cell>
          <cell r="Y2313">
            <v>5</v>
          </cell>
          <cell r="Z2313">
            <v>364</v>
          </cell>
          <cell r="AA2313">
            <v>1</v>
          </cell>
        </row>
        <row r="2314">
          <cell r="I2314">
            <v>3032</v>
          </cell>
          <cell r="J2314">
            <v>24789.285609899998</v>
          </cell>
          <cell r="P2314">
            <v>5</v>
          </cell>
          <cell r="Q2314">
            <v>1</v>
          </cell>
          <cell r="R2314">
            <v>1</v>
          </cell>
          <cell r="V2314">
            <v>1</v>
          </cell>
          <cell r="W2314">
            <v>5</v>
          </cell>
          <cell r="Y2314">
            <v>1</v>
          </cell>
          <cell r="Z2314">
            <v>650</v>
          </cell>
          <cell r="AA2314">
            <v>1</v>
          </cell>
        </row>
        <row r="2315">
          <cell r="I2315">
            <v>3033</v>
          </cell>
          <cell r="J2315">
            <v>3902.0152042</v>
          </cell>
          <cell r="P2315">
            <v>5</v>
          </cell>
          <cell r="Q2315">
            <v>1</v>
          </cell>
          <cell r="R2315">
            <v>1</v>
          </cell>
          <cell r="V2315">
            <v>1</v>
          </cell>
          <cell r="W2315">
            <v>5</v>
          </cell>
          <cell r="Y2315">
            <v>1</v>
          </cell>
          <cell r="Z2315">
            <v>650</v>
          </cell>
          <cell r="AA2315">
            <v>1</v>
          </cell>
        </row>
        <row r="2316">
          <cell r="I2316">
            <v>3034</v>
          </cell>
          <cell r="J2316">
            <v>48416.560758699998</v>
          </cell>
          <cell r="P2316">
            <v>6</v>
          </cell>
          <cell r="Q2316">
            <v>1</v>
          </cell>
          <cell r="R2316">
            <v>1</v>
          </cell>
          <cell r="V2316">
            <v>1</v>
          </cell>
          <cell r="W2316">
            <v>5</v>
          </cell>
          <cell r="Y2316">
            <v>5</v>
          </cell>
          <cell r="Z2316">
            <v>156</v>
          </cell>
          <cell r="AA2316">
            <v>1</v>
          </cell>
        </row>
        <row r="2317">
          <cell r="I2317">
            <v>3036</v>
          </cell>
          <cell r="J2317">
            <v>29343.972696000001</v>
          </cell>
          <cell r="P2317">
            <v>10</v>
          </cell>
          <cell r="Q2317">
            <v>1</v>
          </cell>
          <cell r="R2317">
            <v>1</v>
          </cell>
          <cell r="V2317">
            <v>1</v>
          </cell>
          <cell r="W2317">
            <v>1</v>
          </cell>
          <cell r="Y2317">
            <v>1</v>
          </cell>
          <cell r="Z2317">
            <v>31.2</v>
          </cell>
          <cell r="AA2317">
            <v>1</v>
          </cell>
        </row>
        <row r="2318">
          <cell r="I2318">
            <v>3038</v>
          </cell>
          <cell r="J2318">
            <v>17489.417880199999</v>
          </cell>
          <cell r="P2318">
            <v>1</v>
          </cell>
          <cell r="Q2318">
            <v>1</v>
          </cell>
          <cell r="R2318">
            <v>1</v>
          </cell>
          <cell r="V2318">
            <v>1</v>
          </cell>
          <cell r="W2318">
            <v>5</v>
          </cell>
          <cell r="Y2318">
            <v>5</v>
          </cell>
          <cell r="Z2318">
            <v>364</v>
          </cell>
          <cell r="AA2318">
            <v>1</v>
          </cell>
        </row>
        <row r="2319">
          <cell r="I2319">
            <v>3040</v>
          </cell>
          <cell r="J2319">
            <v>7299.9904716000001</v>
          </cell>
          <cell r="P2319">
            <v>1</v>
          </cell>
          <cell r="Q2319">
            <v>1</v>
          </cell>
          <cell r="R2319">
            <v>1</v>
          </cell>
          <cell r="V2319">
            <v>1</v>
          </cell>
          <cell r="W2319">
            <v>1</v>
          </cell>
          <cell r="Y2319">
            <v>1</v>
          </cell>
          <cell r="Z2319">
            <v>31.2</v>
          </cell>
          <cell r="AA2319">
            <v>0.75</v>
          </cell>
        </row>
        <row r="2320">
          <cell r="I2320">
            <v>3041</v>
          </cell>
          <cell r="J2320">
            <v>8236.7058142999995</v>
          </cell>
          <cell r="P2320">
            <v>9</v>
          </cell>
          <cell r="Q2320">
            <v>1</v>
          </cell>
          <cell r="R2320">
            <v>1</v>
          </cell>
          <cell r="V2320">
            <v>1</v>
          </cell>
          <cell r="W2320">
            <v>1</v>
          </cell>
          <cell r="Y2320">
            <v>1</v>
          </cell>
          <cell r="Z2320">
            <v>156</v>
          </cell>
          <cell r="AA2320">
            <v>0.75</v>
          </cell>
        </row>
        <row r="2321">
          <cell r="I2321">
            <v>3043</v>
          </cell>
          <cell r="J2321">
            <v>26016.250915799999</v>
          </cell>
          <cell r="P2321">
            <v>10</v>
          </cell>
          <cell r="Q2321">
            <v>1</v>
          </cell>
          <cell r="R2321">
            <v>1</v>
          </cell>
          <cell r="V2321">
            <v>1</v>
          </cell>
          <cell r="W2321">
            <v>1</v>
          </cell>
          <cell r="Y2321">
            <v>1</v>
          </cell>
          <cell r="Z2321">
            <v>364</v>
          </cell>
          <cell r="AA2321">
            <v>1</v>
          </cell>
        </row>
        <row r="2322">
          <cell r="I2322">
            <v>3047</v>
          </cell>
          <cell r="J2322">
            <v>26362.7426122</v>
          </cell>
          <cell r="P2322">
            <v>8</v>
          </cell>
          <cell r="Q2322">
            <v>1</v>
          </cell>
          <cell r="R2322">
            <v>1</v>
          </cell>
          <cell r="V2322">
            <v>1</v>
          </cell>
          <cell r="W2322">
            <v>5</v>
          </cell>
          <cell r="Y2322">
            <v>5</v>
          </cell>
          <cell r="Z2322">
            <v>364</v>
          </cell>
          <cell r="AA2322">
            <v>1</v>
          </cell>
        </row>
        <row r="2323">
          <cell r="I2323">
            <v>3048</v>
          </cell>
          <cell r="J2323">
            <v>27565.842227000001</v>
          </cell>
          <cell r="P2323">
            <v>5</v>
          </cell>
          <cell r="Q2323">
            <v>1</v>
          </cell>
          <cell r="R2323">
            <v>1</v>
          </cell>
          <cell r="V2323">
            <v>1</v>
          </cell>
          <cell r="W2323">
            <v>1</v>
          </cell>
          <cell r="Y2323">
            <v>5</v>
          </cell>
          <cell r="Z2323">
            <v>364</v>
          </cell>
          <cell r="AA2323">
            <v>1</v>
          </cell>
        </row>
        <row r="2324">
          <cell r="I2324">
            <v>3051</v>
          </cell>
          <cell r="J2324">
            <v>37701.842004899998</v>
          </cell>
          <cell r="P2324">
            <v>6</v>
          </cell>
          <cell r="Q2324">
            <v>1</v>
          </cell>
          <cell r="R2324">
            <v>1</v>
          </cell>
          <cell r="V2324">
            <v>1</v>
          </cell>
          <cell r="W2324">
            <v>5</v>
          </cell>
          <cell r="Y2324">
            <v>1</v>
          </cell>
          <cell r="Z2324">
            <v>364</v>
          </cell>
          <cell r="AA2324">
            <v>1</v>
          </cell>
        </row>
        <row r="2325">
          <cell r="I2325">
            <v>3052</v>
          </cell>
          <cell r="J2325">
            <v>27824.740976500001</v>
          </cell>
          <cell r="P2325">
            <v>4</v>
          </cell>
          <cell r="Q2325">
            <v>1</v>
          </cell>
          <cell r="R2325">
            <v>1</v>
          </cell>
          <cell r="V2325">
            <v>1</v>
          </cell>
          <cell r="W2325">
            <v>5</v>
          </cell>
          <cell r="Y2325">
            <v>5</v>
          </cell>
          <cell r="Z2325">
            <v>364</v>
          </cell>
          <cell r="AA2325">
            <v>1</v>
          </cell>
        </row>
        <row r="2326">
          <cell r="I2326">
            <v>3053</v>
          </cell>
          <cell r="J2326">
            <v>37966.874688099997</v>
          </cell>
          <cell r="P2326">
            <v>3</v>
          </cell>
          <cell r="Q2326">
            <v>1</v>
          </cell>
          <cell r="R2326">
            <v>1</v>
          </cell>
          <cell r="V2326">
            <v>1</v>
          </cell>
          <cell r="W2326">
            <v>5</v>
          </cell>
          <cell r="Y2326">
            <v>1</v>
          </cell>
          <cell r="Z2326">
            <v>156</v>
          </cell>
          <cell r="AA2326">
            <v>0.75</v>
          </cell>
        </row>
        <row r="2327">
          <cell r="I2327">
            <v>3054</v>
          </cell>
          <cell r="J2327">
            <v>21349.537226299999</v>
          </cell>
          <cell r="P2327">
            <v>7</v>
          </cell>
          <cell r="Q2327">
            <v>1</v>
          </cell>
          <cell r="R2327">
            <v>1</v>
          </cell>
          <cell r="V2327">
            <v>1</v>
          </cell>
          <cell r="W2327">
            <v>5</v>
          </cell>
          <cell r="Y2327">
            <v>5</v>
          </cell>
          <cell r="Z2327">
            <v>156</v>
          </cell>
          <cell r="AA2327">
            <v>1</v>
          </cell>
        </row>
        <row r="2328">
          <cell r="I2328">
            <v>3057</v>
          </cell>
          <cell r="J2328">
            <v>31498.272012500001</v>
          </cell>
          <cell r="P2328">
            <v>2</v>
          </cell>
          <cell r="Q2328">
            <v>1</v>
          </cell>
          <cell r="R2328">
            <v>1</v>
          </cell>
          <cell r="V2328">
            <v>1</v>
          </cell>
          <cell r="W2328">
            <v>5</v>
          </cell>
          <cell r="Y2328">
            <v>1</v>
          </cell>
          <cell r="Z2328">
            <v>156</v>
          </cell>
          <cell r="AA2328">
            <v>1</v>
          </cell>
        </row>
        <row r="2329">
          <cell r="I2329">
            <v>3058</v>
          </cell>
          <cell r="J2329">
            <v>50360.127450400003</v>
          </cell>
          <cell r="P2329">
            <v>5</v>
          </cell>
          <cell r="Q2329">
            <v>1</v>
          </cell>
          <cell r="R2329">
            <v>1</v>
          </cell>
          <cell r="V2329">
            <v>1</v>
          </cell>
          <cell r="W2329">
            <v>1</v>
          </cell>
          <cell r="Y2329">
            <v>1</v>
          </cell>
          <cell r="Z2329">
            <v>364</v>
          </cell>
          <cell r="AA2329">
            <v>0.75</v>
          </cell>
        </row>
        <row r="2330">
          <cell r="I2330">
            <v>3062</v>
          </cell>
          <cell r="J2330">
            <v>11187.6978335</v>
          </cell>
          <cell r="P2330">
            <v>8</v>
          </cell>
          <cell r="Q2330">
            <v>1</v>
          </cell>
          <cell r="R2330">
            <v>1</v>
          </cell>
          <cell r="V2330">
            <v>1</v>
          </cell>
          <cell r="W2330">
            <v>5</v>
          </cell>
          <cell r="Y2330">
            <v>5</v>
          </cell>
          <cell r="Z2330">
            <v>364</v>
          </cell>
          <cell r="AA2330">
            <v>0.75</v>
          </cell>
        </row>
        <row r="2331">
          <cell r="I2331">
            <v>3064</v>
          </cell>
          <cell r="J2331">
            <v>21507.518973900002</v>
          </cell>
          <cell r="P2331">
            <v>9</v>
          </cell>
          <cell r="Q2331">
            <v>1</v>
          </cell>
          <cell r="R2331">
            <v>1</v>
          </cell>
          <cell r="V2331">
            <v>0</v>
          </cell>
          <cell r="W2331">
            <v>99</v>
          </cell>
          <cell r="Y2331">
            <v>1</v>
          </cell>
          <cell r="Z2331">
            <v>156</v>
          </cell>
          <cell r="AA2331">
            <v>0</v>
          </cell>
        </row>
        <row r="2332">
          <cell r="I2332">
            <v>3066</v>
          </cell>
          <cell r="J2332">
            <v>4161.5919702000001</v>
          </cell>
          <cell r="P2332">
            <v>6</v>
          </cell>
          <cell r="Q2332">
            <v>1</v>
          </cell>
          <cell r="R2332">
            <v>1</v>
          </cell>
          <cell r="V2332">
            <v>1</v>
          </cell>
          <cell r="W2332">
            <v>5</v>
          </cell>
          <cell r="Y2332">
            <v>1</v>
          </cell>
          <cell r="Z2332">
            <v>364</v>
          </cell>
          <cell r="AA2332">
            <v>1</v>
          </cell>
        </row>
        <row r="2333">
          <cell r="I2333">
            <v>3067</v>
          </cell>
          <cell r="J2333">
            <v>35172.0560549</v>
          </cell>
          <cell r="P2333">
            <v>8</v>
          </cell>
          <cell r="Q2333">
            <v>1</v>
          </cell>
          <cell r="R2333">
            <v>1</v>
          </cell>
          <cell r="V2333">
            <v>0</v>
          </cell>
          <cell r="W2333">
            <v>99</v>
          </cell>
          <cell r="Y2333">
            <v>5</v>
          </cell>
          <cell r="Z2333">
            <v>156</v>
          </cell>
          <cell r="AA2333">
            <v>0</v>
          </cell>
        </row>
        <row r="2334">
          <cell r="I2334">
            <v>3068</v>
          </cell>
          <cell r="J2334">
            <v>5278.5465981999996</v>
          </cell>
          <cell r="P2334">
            <v>1</v>
          </cell>
          <cell r="Q2334">
            <v>1</v>
          </cell>
          <cell r="R2334">
            <v>1</v>
          </cell>
          <cell r="V2334">
            <v>1</v>
          </cell>
          <cell r="W2334">
            <v>1</v>
          </cell>
          <cell r="Y2334">
            <v>1</v>
          </cell>
          <cell r="Z2334">
            <v>1014</v>
          </cell>
          <cell r="AA2334">
            <v>1</v>
          </cell>
        </row>
        <row r="2335">
          <cell r="I2335">
            <v>3069</v>
          </cell>
          <cell r="J2335">
            <v>22882.162562099998</v>
          </cell>
          <cell r="P2335">
            <v>8</v>
          </cell>
          <cell r="Q2335">
            <v>1</v>
          </cell>
          <cell r="R2335">
            <v>1</v>
          </cell>
          <cell r="V2335">
            <v>1</v>
          </cell>
          <cell r="W2335">
            <v>5</v>
          </cell>
          <cell r="Y2335">
            <v>5</v>
          </cell>
          <cell r="Z2335">
            <v>364</v>
          </cell>
          <cell r="AA2335">
            <v>1</v>
          </cell>
        </row>
        <row r="2336">
          <cell r="I2336">
            <v>3070</v>
          </cell>
          <cell r="J2336">
            <v>27068.149794100002</v>
          </cell>
          <cell r="P2336">
            <v>5</v>
          </cell>
          <cell r="Q2336">
            <v>1</v>
          </cell>
          <cell r="R2336">
            <v>1</v>
          </cell>
          <cell r="V2336">
            <v>0</v>
          </cell>
          <cell r="W2336">
            <v>99</v>
          </cell>
          <cell r="Y2336">
            <v>2</v>
          </cell>
          <cell r="Z2336">
            <v>31.2</v>
          </cell>
          <cell r="AA2336">
            <v>0</v>
          </cell>
        </row>
        <row r="2337">
          <cell r="I2337">
            <v>3071</v>
          </cell>
          <cell r="J2337">
            <v>19379.551419899999</v>
          </cell>
          <cell r="P2337">
            <v>5</v>
          </cell>
          <cell r="Q2337">
            <v>1</v>
          </cell>
          <cell r="R2337">
            <v>1</v>
          </cell>
          <cell r="V2337">
            <v>1</v>
          </cell>
          <cell r="W2337">
            <v>5</v>
          </cell>
          <cell r="Y2337">
            <v>5</v>
          </cell>
          <cell r="Z2337">
            <v>364</v>
          </cell>
          <cell r="AA2337">
            <v>0.75</v>
          </cell>
        </row>
        <row r="2338">
          <cell r="I2338">
            <v>3073</v>
          </cell>
          <cell r="J2338">
            <v>22696.5321802</v>
          </cell>
          <cell r="P2338">
            <v>5</v>
          </cell>
          <cell r="Q2338">
            <v>1</v>
          </cell>
          <cell r="R2338">
            <v>1</v>
          </cell>
          <cell r="V2338">
            <v>1</v>
          </cell>
          <cell r="W2338">
            <v>1</v>
          </cell>
          <cell r="Y2338">
            <v>1</v>
          </cell>
          <cell r="Z2338">
            <v>650</v>
          </cell>
          <cell r="AA2338">
            <v>1</v>
          </cell>
        </row>
        <row r="2339">
          <cell r="I2339">
            <v>3075</v>
          </cell>
          <cell r="J2339">
            <v>4735.4443886999998</v>
          </cell>
          <cell r="P2339">
            <v>5</v>
          </cell>
          <cell r="Q2339">
            <v>1</v>
          </cell>
          <cell r="R2339">
            <v>1</v>
          </cell>
          <cell r="V2339">
            <v>1</v>
          </cell>
          <cell r="W2339">
            <v>5</v>
          </cell>
          <cell r="Y2339">
            <v>5</v>
          </cell>
          <cell r="Z2339">
            <v>156</v>
          </cell>
          <cell r="AA2339">
            <v>1</v>
          </cell>
        </row>
        <row r="2340">
          <cell r="I2340">
            <v>3077</v>
          </cell>
          <cell r="J2340">
            <v>29156.195174199998</v>
          </cell>
          <cell r="P2340">
            <v>7</v>
          </cell>
          <cell r="Q2340">
            <v>1</v>
          </cell>
          <cell r="R2340">
            <v>1</v>
          </cell>
          <cell r="V2340">
            <v>1</v>
          </cell>
          <cell r="W2340">
            <v>5</v>
          </cell>
          <cell r="Y2340">
            <v>1</v>
          </cell>
          <cell r="Z2340">
            <v>156</v>
          </cell>
          <cell r="AA2340">
            <v>1</v>
          </cell>
        </row>
        <row r="2341">
          <cell r="I2341">
            <v>3079</v>
          </cell>
          <cell r="J2341">
            <v>31999.113572900002</v>
          </cell>
          <cell r="P2341">
            <v>3</v>
          </cell>
          <cell r="Q2341">
            <v>1</v>
          </cell>
          <cell r="R2341">
            <v>1</v>
          </cell>
          <cell r="V2341">
            <v>1</v>
          </cell>
          <cell r="W2341">
            <v>5</v>
          </cell>
          <cell r="Y2341">
            <v>1</v>
          </cell>
          <cell r="Z2341">
            <v>364</v>
          </cell>
          <cell r="AA2341">
            <v>1</v>
          </cell>
        </row>
        <row r="2342">
          <cell r="I2342">
            <v>3080</v>
          </cell>
          <cell r="J2342">
            <v>31113.3023478</v>
          </cell>
          <cell r="P2342">
            <v>3</v>
          </cell>
          <cell r="Q2342">
            <v>1</v>
          </cell>
          <cell r="R2342">
            <v>1</v>
          </cell>
          <cell r="V2342">
            <v>1</v>
          </cell>
          <cell r="W2342">
            <v>1</v>
          </cell>
          <cell r="Y2342">
            <v>1</v>
          </cell>
          <cell r="Z2342">
            <v>156</v>
          </cell>
          <cell r="AA2342">
            <v>1</v>
          </cell>
        </row>
        <row r="2343">
          <cell r="I2343">
            <v>3081</v>
          </cell>
          <cell r="J2343">
            <v>24273.850862300002</v>
          </cell>
          <cell r="P2343">
            <v>2</v>
          </cell>
          <cell r="Q2343">
            <v>1</v>
          </cell>
          <cell r="R2343">
            <v>1</v>
          </cell>
          <cell r="V2343">
            <v>1</v>
          </cell>
          <cell r="W2343">
            <v>1</v>
          </cell>
          <cell r="Y2343">
            <v>1</v>
          </cell>
          <cell r="Z2343">
            <v>650</v>
          </cell>
          <cell r="AA2343">
            <v>0.75</v>
          </cell>
        </row>
        <row r="2344">
          <cell r="I2344">
            <v>3084</v>
          </cell>
          <cell r="J2344">
            <v>27969.121337699999</v>
          </cell>
          <cell r="P2344">
            <v>1</v>
          </cell>
          <cell r="Q2344">
            <v>1</v>
          </cell>
          <cell r="R2344">
            <v>1</v>
          </cell>
          <cell r="V2344">
            <v>1</v>
          </cell>
          <cell r="W2344">
            <v>1</v>
          </cell>
          <cell r="Y2344">
            <v>1</v>
          </cell>
          <cell r="Z2344">
            <v>650</v>
          </cell>
          <cell r="AA2344">
            <v>1</v>
          </cell>
        </row>
        <row r="2345">
          <cell r="I2345">
            <v>3086</v>
          </cell>
          <cell r="J2345">
            <v>24134.4241052</v>
          </cell>
          <cell r="P2345">
            <v>5</v>
          </cell>
          <cell r="Q2345">
            <v>1</v>
          </cell>
          <cell r="R2345">
            <v>1</v>
          </cell>
          <cell r="V2345">
            <v>1</v>
          </cell>
          <cell r="W2345">
            <v>5</v>
          </cell>
          <cell r="Y2345">
            <v>5</v>
          </cell>
          <cell r="Z2345">
            <v>650</v>
          </cell>
          <cell r="AA2345">
            <v>1</v>
          </cell>
        </row>
        <row r="2346">
          <cell r="I2346">
            <v>3089</v>
          </cell>
          <cell r="J2346">
            <v>14719.724607300001</v>
          </cell>
          <cell r="P2346">
            <v>8</v>
          </cell>
          <cell r="Q2346">
            <v>1</v>
          </cell>
          <cell r="R2346">
            <v>1</v>
          </cell>
          <cell r="V2346">
            <v>1</v>
          </cell>
          <cell r="W2346">
            <v>5</v>
          </cell>
          <cell r="Y2346">
            <v>5</v>
          </cell>
          <cell r="Z2346">
            <v>156</v>
          </cell>
          <cell r="AA2346">
            <v>1</v>
          </cell>
        </row>
        <row r="2347">
          <cell r="I2347">
            <v>3090</v>
          </cell>
          <cell r="J2347">
            <v>7444.9513108000001</v>
          </cell>
          <cell r="P2347">
            <v>5</v>
          </cell>
          <cell r="Q2347">
            <v>1</v>
          </cell>
          <cell r="R2347">
            <v>1</v>
          </cell>
          <cell r="V2347">
            <v>0</v>
          </cell>
          <cell r="W2347">
            <v>99</v>
          </cell>
          <cell r="Y2347">
            <v>1</v>
          </cell>
          <cell r="Z2347">
            <v>156</v>
          </cell>
          <cell r="AA2347">
            <v>0</v>
          </cell>
        </row>
        <row r="2348">
          <cell r="I2348">
            <v>3091</v>
          </cell>
          <cell r="J2348">
            <v>22132.6167766</v>
          </cell>
          <cell r="P2348">
            <v>4</v>
          </cell>
          <cell r="Q2348">
            <v>1</v>
          </cell>
          <cell r="R2348">
            <v>1</v>
          </cell>
          <cell r="V2348">
            <v>1</v>
          </cell>
          <cell r="W2348">
            <v>5</v>
          </cell>
          <cell r="Y2348">
            <v>1</v>
          </cell>
          <cell r="Z2348">
            <v>1014</v>
          </cell>
          <cell r="AA2348">
            <v>1</v>
          </cell>
        </row>
        <row r="2349">
          <cell r="I2349">
            <v>3093</v>
          </cell>
          <cell r="J2349">
            <v>25840.237803700002</v>
          </cell>
          <cell r="P2349">
            <v>5</v>
          </cell>
          <cell r="Q2349">
            <v>1</v>
          </cell>
          <cell r="R2349">
            <v>1</v>
          </cell>
          <cell r="V2349">
            <v>1</v>
          </cell>
          <cell r="W2349">
            <v>5</v>
          </cell>
          <cell r="Y2349">
            <v>5</v>
          </cell>
          <cell r="Z2349">
            <v>156</v>
          </cell>
          <cell r="AA2349">
            <v>1</v>
          </cell>
        </row>
        <row r="2350">
          <cell r="I2350">
            <v>3094</v>
          </cell>
          <cell r="J2350">
            <v>24273.850862300002</v>
          </cell>
          <cell r="P2350">
            <v>5</v>
          </cell>
          <cell r="Q2350">
            <v>1</v>
          </cell>
          <cell r="R2350">
            <v>1</v>
          </cell>
          <cell r="V2350">
            <v>1</v>
          </cell>
          <cell r="W2350">
            <v>5</v>
          </cell>
          <cell r="Y2350">
            <v>1</v>
          </cell>
          <cell r="Z2350">
            <v>364</v>
          </cell>
          <cell r="AA2350">
            <v>1</v>
          </cell>
        </row>
        <row r="2351">
          <cell r="I2351">
            <v>3095</v>
          </cell>
          <cell r="J2351">
            <v>45682.311588800003</v>
          </cell>
          <cell r="P2351">
            <v>1</v>
          </cell>
          <cell r="Q2351">
            <v>1</v>
          </cell>
          <cell r="R2351">
            <v>1</v>
          </cell>
          <cell r="V2351">
            <v>1</v>
          </cell>
          <cell r="W2351">
            <v>1</v>
          </cell>
          <cell r="Y2351">
            <v>1</v>
          </cell>
          <cell r="Z2351">
            <v>156</v>
          </cell>
          <cell r="AA2351">
            <v>1</v>
          </cell>
        </row>
        <row r="2352">
          <cell r="I2352">
            <v>3096</v>
          </cell>
          <cell r="J2352">
            <v>26053.740582900002</v>
          </cell>
          <cell r="P2352">
            <v>9</v>
          </cell>
          <cell r="Q2352">
            <v>1</v>
          </cell>
          <cell r="R2352">
            <v>1</v>
          </cell>
          <cell r="V2352">
            <v>1</v>
          </cell>
          <cell r="W2352">
            <v>5</v>
          </cell>
          <cell r="Y2352">
            <v>5</v>
          </cell>
          <cell r="Z2352">
            <v>364</v>
          </cell>
          <cell r="AA2352">
            <v>1</v>
          </cell>
        </row>
        <row r="2353">
          <cell r="I2353">
            <v>3097</v>
          </cell>
          <cell r="J2353">
            <v>27784.543633000001</v>
          </cell>
          <cell r="P2353">
            <v>5</v>
          </cell>
          <cell r="Q2353">
            <v>1</v>
          </cell>
          <cell r="R2353">
            <v>1</v>
          </cell>
          <cell r="V2353">
            <v>1</v>
          </cell>
          <cell r="W2353">
            <v>5</v>
          </cell>
          <cell r="Y2353">
            <v>5</v>
          </cell>
          <cell r="Z2353">
            <v>364</v>
          </cell>
          <cell r="AA2353">
            <v>1</v>
          </cell>
        </row>
        <row r="2354">
          <cell r="I2354">
            <v>3098</v>
          </cell>
          <cell r="J2354">
            <v>17905.278747299999</v>
          </cell>
          <cell r="P2354">
            <v>9</v>
          </cell>
          <cell r="Q2354">
            <v>1</v>
          </cell>
          <cell r="R2354">
            <v>1</v>
          </cell>
          <cell r="V2354">
            <v>1</v>
          </cell>
          <cell r="W2354">
            <v>5</v>
          </cell>
          <cell r="Y2354">
            <v>1</v>
          </cell>
          <cell r="Z2354">
            <v>364</v>
          </cell>
          <cell r="AA2354">
            <v>1</v>
          </cell>
        </row>
        <row r="2355">
          <cell r="I2355">
            <v>3099</v>
          </cell>
          <cell r="J2355">
            <v>30628.713585599999</v>
          </cell>
          <cell r="P2355">
            <v>5</v>
          </cell>
          <cell r="Q2355">
            <v>1</v>
          </cell>
          <cell r="R2355">
            <v>1</v>
          </cell>
          <cell r="V2355">
            <v>1</v>
          </cell>
          <cell r="W2355">
            <v>5</v>
          </cell>
          <cell r="Y2355">
            <v>1</v>
          </cell>
          <cell r="Z2355">
            <v>650</v>
          </cell>
          <cell r="AA2355">
            <v>1</v>
          </cell>
        </row>
        <row r="2356">
          <cell r="I2356">
            <v>3100</v>
          </cell>
          <cell r="J2356">
            <v>26641.865600000001</v>
          </cell>
          <cell r="P2356">
            <v>1</v>
          </cell>
          <cell r="Q2356">
            <v>1</v>
          </cell>
          <cell r="R2356">
            <v>1</v>
          </cell>
          <cell r="V2356">
            <v>1</v>
          </cell>
          <cell r="W2356">
            <v>5</v>
          </cell>
          <cell r="Y2356">
            <v>3</v>
          </cell>
          <cell r="Z2356">
            <v>156</v>
          </cell>
          <cell r="AA2356">
            <v>0.75</v>
          </cell>
        </row>
        <row r="2357">
          <cell r="I2357">
            <v>3101</v>
          </cell>
          <cell r="J2357">
            <v>25950.8386398</v>
          </cell>
          <cell r="P2357">
            <v>10</v>
          </cell>
          <cell r="Q2357">
            <v>1</v>
          </cell>
          <cell r="R2357">
            <v>1</v>
          </cell>
          <cell r="V2357">
            <v>1</v>
          </cell>
          <cell r="W2357">
            <v>2</v>
          </cell>
          <cell r="Y2357">
            <v>2</v>
          </cell>
          <cell r="Z2357">
            <v>364</v>
          </cell>
          <cell r="AA2357">
            <v>0.75</v>
          </cell>
        </row>
        <row r="2358">
          <cell r="I2358">
            <v>3102</v>
          </cell>
          <cell r="J2358">
            <v>25955.156549700001</v>
          </cell>
          <cell r="P2358">
            <v>5</v>
          </cell>
          <cell r="Q2358">
            <v>1</v>
          </cell>
          <cell r="R2358">
            <v>1</v>
          </cell>
          <cell r="V2358">
            <v>1</v>
          </cell>
          <cell r="W2358">
            <v>1</v>
          </cell>
          <cell r="Y2358">
            <v>1</v>
          </cell>
          <cell r="Z2358">
            <v>364</v>
          </cell>
          <cell r="AA2358">
            <v>1</v>
          </cell>
        </row>
        <row r="2359">
          <cell r="I2359">
            <v>3105</v>
          </cell>
          <cell r="J2359">
            <v>35872.7670296</v>
          </cell>
          <cell r="P2359">
            <v>4</v>
          </cell>
          <cell r="Q2359">
            <v>1</v>
          </cell>
          <cell r="R2359">
            <v>1</v>
          </cell>
          <cell r="V2359">
            <v>1</v>
          </cell>
          <cell r="W2359">
            <v>5</v>
          </cell>
          <cell r="Y2359">
            <v>1</v>
          </cell>
          <cell r="Z2359">
            <v>364</v>
          </cell>
          <cell r="AA2359">
            <v>1</v>
          </cell>
        </row>
        <row r="2360">
          <cell r="I2360">
            <v>3106</v>
          </cell>
          <cell r="J2360">
            <v>36816.709056699998</v>
          </cell>
          <cell r="P2360">
            <v>8</v>
          </cell>
          <cell r="Q2360">
            <v>1</v>
          </cell>
          <cell r="R2360">
            <v>1</v>
          </cell>
          <cell r="V2360">
            <v>1</v>
          </cell>
          <cell r="W2360">
            <v>5</v>
          </cell>
          <cell r="Y2360">
            <v>2</v>
          </cell>
          <cell r="Z2360">
            <v>156</v>
          </cell>
          <cell r="AA2360">
            <v>0.75</v>
          </cell>
        </row>
        <row r="2361">
          <cell r="I2361">
            <v>3107</v>
          </cell>
          <cell r="J2361">
            <v>25292.6641772</v>
          </cell>
          <cell r="P2361">
            <v>5</v>
          </cell>
          <cell r="Q2361">
            <v>1</v>
          </cell>
          <cell r="R2361">
            <v>1</v>
          </cell>
          <cell r="V2361">
            <v>1</v>
          </cell>
          <cell r="W2361">
            <v>5</v>
          </cell>
          <cell r="Y2361">
            <v>5</v>
          </cell>
          <cell r="Z2361">
            <v>364</v>
          </cell>
          <cell r="AA2361">
            <v>1</v>
          </cell>
        </row>
        <row r="2362">
          <cell r="I2362">
            <v>3108</v>
          </cell>
          <cell r="J2362">
            <v>26420.843230900002</v>
          </cell>
          <cell r="P2362">
            <v>3</v>
          </cell>
          <cell r="Q2362">
            <v>1</v>
          </cell>
          <cell r="R2362">
            <v>1</v>
          </cell>
          <cell r="V2362">
            <v>1</v>
          </cell>
          <cell r="W2362">
            <v>5</v>
          </cell>
          <cell r="Y2362">
            <v>5</v>
          </cell>
          <cell r="Z2362">
            <v>156</v>
          </cell>
          <cell r="AA2362">
            <v>1</v>
          </cell>
        </row>
        <row r="2363">
          <cell r="I2363">
            <v>3110</v>
          </cell>
          <cell r="J2363">
            <v>24411.019366500001</v>
          </cell>
          <cell r="P2363">
            <v>8</v>
          </cell>
          <cell r="Q2363">
            <v>1</v>
          </cell>
          <cell r="R2363">
            <v>1</v>
          </cell>
          <cell r="V2363">
            <v>1</v>
          </cell>
          <cell r="W2363">
            <v>5</v>
          </cell>
          <cell r="Y2363">
            <v>3</v>
          </cell>
          <cell r="Z2363">
            <v>650</v>
          </cell>
          <cell r="AA2363">
            <v>1</v>
          </cell>
        </row>
        <row r="2364">
          <cell r="I2364">
            <v>3112</v>
          </cell>
          <cell r="J2364">
            <v>7299.9904716000001</v>
          </cell>
          <cell r="P2364">
            <v>1</v>
          </cell>
          <cell r="Q2364">
            <v>1</v>
          </cell>
          <cell r="R2364">
            <v>1</v>
          </cell>
          <cell r="V2364">
            <v>1</v>
          </cell>
          <cell r="W2364">
            <v>5</v>
          </cell>
          <cell r="Y2364">
            <v>5</v>
          </cell>
          <cell r="Z2364">
            <v>650</v>
          </cell>
          <cell r="AA2364">
            <v>1</v>
          </cell>
        </row>
        <row r="2365">
          <cell r="I2365">
            <v>3114</v>
          </cell>
          <cell r="J2365">
            <v>24273.850862300002</v>
          </cell>
          <cell r="P2365">
            <v>5</v>
          </cell>
          <cell r="Q2365">
            <v>1</v>
          </cell>
          <cell r="R2365">
            <v>1</v>
          </cell>
          <cell r="V2365">
            <v>1</v>
          </cell>
          <cell r="W2365">
            <v>5</v>
          </cell>
          <cell r="Y2365">
            <v>1</v>
          </cell>
          <cell r="Z2365">
            <v>364</v>
          </cell>
          <cell r="AA2365">
            <v>1</v>
          </cell>
        </row>
        <row r="2366">
          <cell r="I2366">
            <v>3116</v>
          </cell>
          <cell r="J2366">
            <v>3912.0378285000002</v>
          </cell>
          <cell r="P2366">
            <v>9</v>
          </cell>
          <cell r="Q2366">
            <v>1</v>
          </cell>
          <cell r="R2366">
            <v>1</v>
          </cell>
          <cell r="V2366">
            <v>1</v>
          </cell>
          <cell r="W2366">
            <v>5</v>
          </cell>
          <cell r="Y2366">
            <v>5</v>
          </cell>
          <cell r="Z2366">
            <v>364</v>
          </cell>
          <cell r="AA2366">
            <v>1</v>
          </cell>
        </row>
        <row r="2367">
          <cell r="I2367">
            <v>3117</v>
          </cell>
          <cell r="J2367">
            <v>32103.4725688</v>
          </cell>
          <cell r="P2367">
            <v>7</v>
          </cell>
          <cell r="Q2367">
            <v>1</v>
          </cell>
          <cell r="R2367">
            <v>1</v>
          </cell>
          <cell r="V2367">
            <v>1</v>
          </cell>
          <cell r="W2367">
            <v>5</v>
          </cell>
          <cell r="Y2367">
            <v>5</v>
          </cell>
          <cell r="Z2367">
            <v>156</v>
          </cell>
          <cell r="AA2367">
            <v>1</v>
          </cell>
        </row>
        <row r="2368">
          <cell r="I2368">
            <v>3118</v>
          </cell>
          <cell r="J2368">
            <v>31449.167621100001</v>
          </cell>
          <cell r="P2368">
            <v>2</v>
          </cell>
          <cell r="Q2368">
            <v>1</v>
          </cell>
          <cell r="R2368">
            <v>1</v>
          </cell>
          <cell r="V2368">
            <v>1</v>
          </cell>
          <cell r="W2368">
            <v>1</v>
          </cell>
          <cell r="Y2368">
            <v>1</v>
          </cell>
          <cell r="Z2368">
            <v>156</v>
          </cell>
          <cell r="AA2368">
            <v>1</v>
          </cell>
        </row>
        <row r="2369">
          <cell r="I2369">
            <v>3119</v>
          </cell>
          <cell r="J2369">
            <v>26711.663324900001</v>
          </cell>
          <cell r="P2369">
            <v>8</v>
          </cell>
          <cell r="Q2369">
            <v>1</v>
          </cell>
          <cell r="R2369">
            <v>1</v>
          </cell>
          <cell r="V2369">
            <v>1</v>
          </cell>
          <cell r="W2369">
            <v>5</v>
          </cell>
          <cell r="Y2369">
            <v>5</v>
          </cell>
          <cell r="Z2369">
            <v>156</v>
          </cell>
          <cell r="AA2369">
            <v>1</v>
          </cell>
        </row>
        <row r="2370">
          <cell r="I2370">
            <v>3120</v>
          </cell>
          <cell r="J2370">
            <v>20428.682534600001</v>
          </cell>
          <cell r="P2370">
            <v>4</v>
          </cell>
          <cell r="Q2370">
            <v>1</v>
          </cell>
          <cell r="R2370">
            <v>1</v>
          </cell>
          <cell r="V2370">
            <v>1</v>
          </cell>
          <cell r="W2370">
            <v>5</v>
          </cell>
          <cell r="Y2370">
            <v>5</v>
          </cell>
          <cell r="Z2370">
            <v>364</v>
          </cell>
          <cell r="AA2370">
            <v>0.75</v>
          </cell>
        </row>
        <row r="2371">
          <cell r="I2371">
            <v>3121</v>
          </cell>
          <cell r="J2371">
            <v>33796.119514899998</v>
          </cell>
          <cell r="P2371">
            <v>9</v>
          </cell>
          <cell r="Q2371">
            <v>1</v>
          </cell>
          <cell r="R2371">
            <v>1</v>
          </cell>
          <cell r="V2371">
            <v>1</v>
          </cell>
          <cell r="W2371">
            <v>5</v>
          </cell>
          <cell r="Y2371">
            <v>5</v>
          </cell>
          <cell r="Z2371">
            <v>156</v>
          </cell>
          <cell r="AA2371">
            <v>1</v>
          </cell>
        </row>
        <row r="2372">
          <cell r="I2372">
            <v>3122</v>
          </cell>
          <cell r="J2372">
            <v>18515.051850399999</v>
          </cell>
          <cell r="P2372">
            <v>1</v>
          </cell>
          <cell r="Q2372">
            <v>1</v>
          </cell>
          <cell r="R2372">
            <v>1</v>
          </cell>
          <cell r="V2372">
            <v>1</v>
          </cell>
          <cell r="W2372">
            <v>5</v>
          </cell>
          <cell r="Y2372">
            <v>1</v>
          </cell>
          <cell r="Z2372">
            <v>364</v>
          </cell>
          <cell r="AA2372">
            <v>1</v>
          </cell>
        </row>
        <row r="2373">
          <cell r="I2373">
            <v>3123</v>
          </cell>
          <cell r="J2373">
            <v>4762.1851446999999</v>
          </cell>
          <cell r="P2373">
            <v>9</v>
          </cell>
          <cell r="Q2373">
            <v>1</v>
          </cell>
          <cell r="R2373">
            <v>1</v>
          </cell>
          <cell r="V2373">
            <v>1</v>
          </cell>
          <cell r="W2373">
            <v>5</v>
          </cell>
          <cell r="Y2373">
            <v>5</v>
          </cell>
          <cell r="Z2373">
            <v>156</v>
          </cell>
          <cell r="AA2373">
            <v>1</v>
          </cell>
        </row>
        <row r="2374">
          <cell r="I2374">
            <v>3124</v>
          </cell>
          <cell r="J2374">
            <v>31965.687275600001</v>
          </cell>
          <cell r="P2374">
            <v>9</v>
          </cell>
          <cell r="Q2374">
            <v>1</v>
          </cell>
          <cell r="R2374">
            <v>1</v>
          </cell>
          <cell r="V2374">
            <v>1</v>
          </cell>
          <cell r="W2374">
            <v>5</v>
          </cell>
          <cell r="Y2374">
            <v>5</v>
          </cell>
          <cell r="Z2374">
            <v>650</v>
          </cell>
          <cell r="AA2374">
            <v>1</v>
          </cell>
        </row>
        <row r="2375">
          <cell r="I2375">
            <v>3125</v>
          </cell>
          <cell r="J2375">
            <v>22696.5321802</v>
          </cell>
          <cell r="P2375">
            <v>5</v>
          </cell>
          <cell r="Q2375">
            <v>1</v>
          </cell>
          <cell r="R2375">
            <v>1</v>
          </cell>
          <cell r="V2375">
            <v>1</v>
          </cell>
          <cell r="W2375">
            <v>1</v>
          </cell>
          <cell r="Y2375">
            <v>1</v>
          </cell>
          <cell r="Z2375">
            <v>364</v>
          </cell>
          <cell r="AA2375">
            <v>1</v>
          </cell>
        </row>
        <row r="2376">
          <cell r="I2376">
            <v>3126</v>
          </cell>
          <cell r="J2376">
            <v>30280.660022100001</v>
          </cell>
          <cell r="P2376">
            <v>4</v>
          </cell>
          <cell r="Q2376">
            <v>1</v>
          </cell>
          <cell r="R2376">
            <v>1</v>
          </cell>
          <cell r="V2376">
            <v>1</v>
          </cell>
          <cell r="W2376">
            <v>5</v>
          </cell>
          <cell r="Y2376">
            <v>1</v>
          </cell>
          <cell r="Z2376">
            <v>364</v>
          </cell>
          <cell r="AA2376">
            <v>1</v>
          </cell>
        </row>
        <row r="2377">
          <cell r="I2377">
            <v>3127</v>
          </cell>
          <cell r="J2377">
            <v>22447.805410100002</v>
          </cell>
          <cell r="P2377">
            <v>9</v>
          </cell>
          <cell r="Q2377">
            <v>1</v>
          </cell>
          <cell r="R2377">
            <v>1</v>
          </cell>
          <cell r="V2377">
            <v>1</v>
          </cell>
          <cell r="W2377">
            <v>1</v>
          </cell>
          <cell r="Y2377">
            <v>1</v>
          </cell>
          <cell r="Z2377">
            <v>156</v>
          </cell>
          <cell r="AA2377">
            <v>1</v>
          </cell>
        </row>
        <row r="2378">
          <cell r="I2378">
            <v>3128</v>
          </cell>
          <cell r="J2378">
            <v>27504.078578600001</v>
          </cell>
          <cell r="P2378">
            <v>9</v>
          </cell>
          <cell r="Q2378">
            <v>1</v>
          </cell>
          <cell r="R2378">
            <v>1</v>
          </cell>
          <cell r="V2378">
            <v>1</v>
          </cell>
          <cell r="W2378">
            <v>5</v>
          </cell>
          <cell r="Y2378">
            <v>5</v>
          </cell>
          <cell r="Z2378">
            <v>364</v>
          </cell>
          <cell r="AA2378">
            <v>1</v>
          </cell>
        </row>
        <row r="2379">
          <cell r="I2379">
            <v>3129</v>
          </cell>
          <cell r="J2379">
            <v>22825.956290800001</v>
          </cell>
          <cell r="P2379">
            <v>4</v>
          </cell>
          <cell r="Q2379">
            <v>1</v>
          </cell>
          <cell r="R2379">
            <v>1</v>
          </cell>
          <cell r="V2379">
            <v>1</v>
          </cell>
          <cell r="W2379">
            <v>5</v>
          </cell>
          <cell r="Y2379">
            <v>1</v>
          </cell>
          <cell r="Z2379">
            <v>364</v>
          </cell>
          <cell r="AA2379">
            <v>1</v>
          </cell>
        </row>
        <row r="2380">
          <cell r="I2380">
            <v>3130</v>
          </cell>
          <cell r="J2380">
            <v>28060.1948452</v>
          </cell>
          <cell r="P2380">
            <v>4</v>
          </cell>
          <cell r="Q2380">
            <v>1</v>
          </cell>
          <cell r="R2380">
            <v>1</v>
          </cell>
          <cell r="V2380">
            <v>1</v>
          </cell>
          <cell r="W2380">
            <v>5</v>
          </cell>
          <cell r="Y2380">
            <v>1</v>
          </cell>
          <cell r="Z2380">
            <v>364</v>
          </cell>
          <cell r="AA2380">
            <v>1</v>
          </cell>
        </row>
        <row r="2381">
          <cell r="I2381">
            <v>3131</v>
          </cell>
          <cell r="J2381">
            <v>27892.1077768</v>
          </cell>
          <cell r="P2381">
            <v>7</v>
          </cell>
          <cell r="Q2381">
            <v>1</v>
          </cell>
          <cell r="R2381">
            <v>1</v>
          </cell>
          <cell r="V2381">
            <v>1</v>
          </cell>
          <cell r="W2381">
            <v>5</v>
          </cell>
          <cell r="Y2381">
            <v>5</v>
          </cell>
          <cell r="Z2381">
            <v>650</v>
          </cell>
          <cell r="AA2381">
            <v>1</v>
          </cell>
        </row>
        <row r="2382">
          <cell r="I2382">
            <v>3132</v>
          </cell>
          <cell r="J2382">
            <v>13303.094469</v>
          </cell>
          <cell r="P2382">
            <v>1</v>
          </cell>
          <cell r="Q2382">
            <v>1</v>
          </cell>
          <cell r="R2382">
            <v>1</v>
          </cell>
          <cell r="V2382">
            <v>1</v>
          </cell>
          <cell r="W2382">
            <v>5</v>
          </cell>
          <cell r="Y2382">
            <v>5</v>
          </cell>
          <cell r="Z2382">
            <v>650</v>
          </cell>
          <cell r="AA2382">
            <v>1</v>
          </cell>
        </row>
        <row r="2383">
          <cell r="I2383">
            <v>3133</v>
          </cell>
          <cell r="J2383">
            <v>33890.4707977</v>
          </cell>
          <cell r="P2383">
            <v>8</v>
          </cell>
          <cell r="Q2383">
            <v>1</v>
          </cell>
          <cell r="R2383">
            <v>1</v>
          </cell>
          <cell r="V2383">
            <v>1</v>
          </cell>
          <cell r="W2383">
            <v>5</v>
          </cell>
          <cell r="Y2383">
            <v>5</v>
          </cell>
          <cell r="Z2383">
            <v>156</v>
          </cell>
          <cell r="AA2383">
            <v>1</v>
          </cell>
        </row>
        <row r="2384">
          <cell r="I2384">
            <v>3134</v>
          </cell>
          <cell r="J2384">
            <v>27699.291938499999</v>
          </cell>
          <cell r="P2384">
            <v>5</v>
          </cell>
          <cell r="Q2384">
            <v>1</v>
          </cell>
          <cell r="R2384">
            <v>1</v>
          </cell>
          <cell r="V2384">
            <v>1</v>
          </cell>
          <cell r="W2384">
            <v>2</v>
          </cell>
          <cell r="Y2384">
            <v>2</v>
          </cell>
          <cell r="Z2384">
            <v>364</v>
          </cell>
          <cell r="AA2384">
            <v>1</v>
          </cell>
        </row>
        <row r="2385">
          <cell r="I2385">
            <v>3135</v>
          </cell>
          <cell r="J2385">
            <v>22659.8959469</v>
          </cell>
          <cell r="P2385">
            <v>1</v>
          </cell>
          <cell r="Q2385">
            <v>1</v>
          </cell>
          <cell r="R2385">
            <v>1</v>
          </cell>
          <cell r="V2385">
            <v>1</v>
          </cell>
          <cell r="W2385">
            <v>5</v>
          </cell>
          <cell r="Y2385">
            <v>5</v>
          </cell>
          <cell r="Z2385">
            <v>156</v>
          </cell>
          <cell r="AA2385">
            <v>1</v>
          </cell>
        </row>
        <row r="2386">
          <cell r="I2386">
            <v>3136</v>
          </cell>
          <cell r="J2386">
            <v>29066.958494400002</v>
          </cell>
          <cell r="P2386">
            <v>5</v>
          </cell>
          <cell r="Q2386">
            <v>1</v>
          </cell>
          <cell r="R2386">
            <v>1</v>
          </cell>
          <cell r="V2386">
            <v>1</v>
          </cell>
          <cell r="W2386">
            <v>5</v>
          </cell>
          <cell r="Y2386">
            <v>3</v>
          </cell>
          <cell r="Z2386">
            <v>650</v>
          </cell>
          <cell r="AA2386">
            <v>1</v>
          </cell>
        </row>
        <row r="2387">
          <cell r="I2387">
            <v>3137</v>
          </cell>
          <cell r="J2387">
            <v>31737.362477999999</v>
          </cell>
          <cell r="P2387">
            <v>6</v>
          </cell>
          <cell r="Q2387">
            <v>1</v>
          </cell>
          <cell r="R2387">
            <v>1</v>
          </cell>
          <cell r="V2387">
            <v>1</v>
          </cell>
          <cell r="W2387">
            <v>1</v>
          </cell>
          <cell r="Y2387">
            <v>1</v>
          </cell>
          <cell r="Z2387">
            <v>31.2</v>
          </cell>
          <cell r="AA2387">
            <v>1</v>
          </cell>
        </row>
        <row r="2388">
          <cell r="I2388">
            <v>3138</v>
          </cell>
          <cell r="J2388">
            <v>27110.420244000001</v>
          </cell>
          <cell r="P2388">
            <v>8</v>
          </cell>
          <cell r="Q2388">
            <v>1</v>
          </cell>
          <cell r="R2388">
            <v>1</v>
          </cell>
          <cell r="V2388">
            <v>1</v>
          </cell>
          <cell r="W2388">
            <v>1</v>
          </cell>
          <cell r="Y2388">
            <v>1</v>
          </cell>
          <cell r="Z2388">
            <v>650</v>
          </cell>
          <cell r="AA2388">
            <v>1</v>
          </cell>
        </row>
        <row r="2389">
          <cell r="I2389">
            <v>3139</v>
          </cell>
          <cell r="J2389">
            <v>31187.882844299998</v>
          </cell>
          <cell r="P2389">
            <v>6</v>
          </cell>
          <cell r="Q2389">
            <v>1</v>
          </cell>
          <cell r="R2389">
            <v>1</v>
          </cell>
          <cell r="V2389">
            <v>1</v>
          </cell>
          <cell r="W2389">
            <v>5</v>
          </cell>
          <cell r="Y2389">
            <v>5</v>
          </cell>
          <cell r="Z2389">
            <v>156</v>
          </cell>
          <cell r="AA2389">
            <v>1</v>
          </cell>
        </row>
        <row r="2390">
          <cell r="I2390">
            <v>3140</v>
          </cell>
          <cell r="J2390">
            <v>24106.7786734</v>
          </cell>
          <cell r="P2390">
            <v>7</v>
          </cell>
          <cell r="Q2390">
            <v>1</v>
          </cell>
          <cell r="R2390">
            <v>1</v>
          </cell>
          <cell r="V2390">
            <v>1</v>
          </cell>
          <cell r="W2390">
            <v>5</v>
          </cell>
          <cell r="Y2390">
            <v>5</v>
          </cell>
          <cell r="Z2390">
            <v>31.2</v>
          </cell>
          <cell r="AA2390">
            <v>1</v>
          </cell>
        </row>
        <row r="2391">
          <cell r="I2391">
            <v>3141</v>
          </cell>
          <cell r="J2391">
            <v>30639.956176299998</v>
          </cell>
          <cell r="P2391">
            <v>1</v>
          </cell>
          <cell r="Q2391">
            <v>1</v>
          </cell>
          <cell r="R2391">
            <v>1</v>
          </cell>
          <cell r="V2391">
            <v>1</v>
          </cell>
          <cell r="W2391">
            <v>5</v>
          </cell>
          <cell r="Y2391">
            <v>1</v>
          </cell>
          <cell r="Z2391">
            <v>364</v>
          </cell>
          <cell r="AA2391">
            <v>1</v>
          </cell>
        </row>
        <row r="2392">
          <cell r="I2392">
            <v>3142</v>
          </cell>
          <cell r="J2392">
            <v>18997.266918400001</v>
          </cell>
          <cell r="P2392">
            <v>6</v>
          </cell>
          <cell r="Q2392">
            <v>1</v>
          </cell>
          <cell r="R2392">
            <v>1</v>
          </cell>
          <cell r="V2392">
            <v>1</v>
          </cell>
          <cell r="W2392">
            <v>5</v>
          </cell>
          <cell r="Y2392">
            <v>1</v>
          </cell>
          <cell r="Z2392">
            <v>156</v>
          </cell>
          <cell r="AA2392">
            <v>1</v>
          </cell>
        </row>
        <row r="2393">
          <cell r="I2393">
            <v>3143</v>
          </cell>
          <cell r="J2393">
            <v>32189.652226300001</v>
          </cell>
          <cell r="P2393">
            <v>1</v>
          </cell>
          <cell r="Q2393">
            <v>1</v>
          </cell>
          <cell r="R2393">
            <v>1</v>
          </cell>
          <cell r="V2393">
            <v>1</v>
          </cell>
          <cell r="W2393">
            <v>5</v>
          </cell>
          <cell r="Y2393">
            <v>1</v>
          </cell>
          <cell r="Z2393">
            <v>156</v>
          </cell>
          <cell r="AA2393">
            <v>0.75</v>
          </cell>
        </row>
        <row r="2394">
          <cell r="I2394">
            <v>3144</v>
          </cell>
          <cell r="J2394">
            <v>28107.329489799999</v>
          </cell>
          <cell r="P2394">
            <v>4</v>
          </cell>
          <cell r="Q2394">
            <v>1</v>
          </cell>
          <cell r="R2394">
            <v>1</v>
          </cell>
          <cell r="V2394">
            <v>1</v>
          </cell>
          <cell r="W2394">
            <v>1</v>
          </cell>
          <cell r="Y2394">
            <v>1</v>
          </cell>
          <cell r="Z2394">
            <v>156</v>
          </cell>
          <cell r="AA2394">
            <v>1</v>
          </cell>
        </row>
        <row r="2395">
          <cell r="I2395">
            <v>3145</v>
          </cell>
          <cell r="J2395">
            <v>41506.547327300003</v>
          </cell>
          <cell r="P2395">
            <v>2</v>
          </cell>
          <cell r="Q2395">
            <v>1</v>
          </cell>
          <cell r="R2395">
            <v>1</v>
          </cell>
          <cell r="V2395">
            <v>1</v>
          </cell>
          <cell r="W2395">
            <v>5</v>
          </cell>
          <cell r="Y2395">
            <v>5</v>
          </cell>
          <cell r="Z2395">
            <v>31.2</v>
          </cell>
          <cell r="AA2395">
            <v>1</v>
          </cell>
        </row>
        <row r="2396">
          <cell r="I2396">
            <v>3146</v>
          </cell>
          <cell r="J2396">
            <v>26362.7426122</v>
          </cell>
          <cell r="P2396">
            <v>9</v>
          </cell>
          <cell r="Q2396">
            <v>1</v>
          </cell>
          <cell r="R2396">
            <v>1</v>
          </cell>
          <cell r="V2396">
            <v>1</v>
          </cell>
          <cell r="W2396">
            <v>5</v>
          </cell>
          <cell r="Y2396">
            <v>5</v>
          </cell>
          <cell r="Z2396">
            <v>156</v>
          </cell>
          <cell r="AA2396">
            <v>1</v>
          </cell>
        </row>
        <row r="2397">
          <cell r="I2397">
            <v>3147</v>
          </cell>
          <cell r="J2397">
            <v>25292.6641772</v>
          </cell>
          <cell r="P2397">
            <v>6</v>
          </cell>
          <cell r="Q2397">
            <v>1</v>
          </cell>
          <cell r="R2397">
            <v>1</v>
          </cell>
          <cell r="V2397">
            <v>1</v>
          </cell>
          <cell r="W2397">
            <v>1</v>
          </cell>
          <cell r="Y2397">
            <v>1</v>
          </cell>
          <cell r="Z2397">
            <v>156</v>
          </cell>
          <cell r="AA2397">
            <v>1</v>
          </cell>
        </row>
        <row r="2398">
          <cell r="I2398">
            <v>3148</v>
          </cell>
          <cell r="J2398">
            <v>34570.335941999998</v>
          </cell>
          <cell r="P2398">
            <v>5</v>
          </cell>
          <cell r="Q2398">
            <v>1</v>
          </cell>
          <cell r="R2398">
            <v>1</v>
          </cell>
          <cell r="V2398">
            <v>1</v>
          </cell>
          <cell r="W2398">
            <v>5</v>
          </cell>
          <cell r="Y2398">
            <v>5</v>
          </cell>
          <cell r="Z2398">
            <v>156</v>
          </cell>
          <cell r="AA2398">
            <v>1</v>
          </cell>
        </row>
        <row r="2399">
          <cell r="I2399">
            <v>3149</v>
          </cell>
          <cell r="J2399">
            <v>31823.3415499</v>
          </cell>
          <cell r="P2399">
            <v>5</v>
          </cell>
          <cell r="Q2399">
            <v>1</v>
          </cell>
          <cell r="R2399">
            <v>1</v>
          </cell>
          <cell r="V2399">
            <v>1</v>
          </cell>
          <cell r="W2399">
            <v>5</v>
          </cell>
          <cell r="Y2399">
            <v>5</v>
          </cell>
          <cell r="Z2399">
            <v>156</v>
          </cell>
          <cell r="AA2399">
            <v>1</v>
          </cell>
        </row>
        <row r="2400">
          <cell r="I2400">
            <v>3150</v>
          </cell>
          <cell r="J2400">
            <v>19093.404504499998</v>
          </cell>
          <cell r="P2400">
            <v>10</v>
          </cell>
          <cell r="Q2400">
            <v>1</v>
          </cell>
          <cell r="R2400">
            <v>1</v>
          </cell>
          <cell r="V2400">
            <v>1</v>
          </cell>
          <cell r="W2400">
            <v>5</v>
          </cell>
          <cell r="Y2400">
            <v>5</v>
          </cell>
          <cell r="Z2400">
            <v>364</v>
          </cell>
          <cell r="AA2400">
            <v>0.75</v>
          </cell>
        </row>
        <row r="2401">
          <cell r="I2401">
            <v>3151</v>
          </cell>
          <cell r="J2401">
            <v>18630.3611719</v>
          </cell>
          <cell r="P2401">
            <v>2</v>
          </cell>
          <cell r="Q2401">
            <v>1</v>
          </cell>
          <cell r="R2401">
            <v>1</v>
          </cell>
          <cell r="V2401">
            <v>1</v>
          </cell>
          <cell r="W2401">
            <v>5</v>
          </cell>
          <cell r="Y2401">
            <v>5</v>
          </cell>
          <cell r="Z2401">
            <v>31.2</v>
          </cell>
          <cell r="AA2401">
            <v>1</v>
          </cell>
        </row>
        <row r="2402">
          <cell r="I2402">
            <v>3152</v>
          </cell>
          <cell r="J2402">
            <v>31766.246925700001</v>
          </cell>
          <cell r="P2402">
            <v>9</v>
          </cell>
          <cell r="Q2402">
            <v>1</v>
          </cell>
          <cell r="R2402">
            <v>1</v>
          </cell>
          <cell r="V2402">
            <v>1</v>
          </cell>
          <cell r="W2402">
            <v>5</v>
          </cell>
          <cell r="Y2402">
            <v>1</v>
          </cell>
          <cell r="Z2402">
            <v>31.2</v>
          </cell>
          <cell r="AA2402">
            <v>1</v>
          </cell>
        </row>
        <row r="2403">
          <cell r="I2403">
            <v>3154</v>
          </cell>
          <cell r="J2403">
            <v>4537.2950152000003</v>
          </cell>
          <cell r="P2403">
            <v>3</v>
          </cell>
          <cell r="Q2403">
            <v>1</v>
          </cell>
          <cell r="R2403">
            <v>1</v>
          </cell>
          <cell r="V2403">
            <v>1</v>
          </cell>
          <cell r="W2403">
            <v>5</v>
          </cell>
          <cell r="Y2403">
            <v>1</v>
          </cell>
          <cell r="Z2403">
            <v>156</v>
          </cell>
          <cell r="AA2403">
            <v>1</v>
          </cell>
        </row>
        <row r="2404">
          <cell r="I2404">
            <v>3155</v>
          </cell>
          <cell r="J2404">
            <v>23540.060686199999</v>
          </cell>
          <cell r="P2404">
            <v>3</v>
          </cell>
          <cell r="Q2404">
            <v>1</v>
          </cell>
          <cell r="R2404">
            <v>1</v>
          </cell>
          <cell r="V2404">
            <v>1</v>
          </cell>
          <cell r="W2404">
            <v>5</v>
          </cell>
          <cell r="Y2404">
            <v>1</v>
          </cell>
          <cell r="Z2404">
            <v>156</v>
          </cell>
          <cell r="AA2404">
            <v>0.75</v>
          </cell>
        </row>
        <row r="2405">
          <cell r="I2405">
            <v>3157</v>
          </cell>
          <cell r="J2405">
            <v>34570.335941999998</v>
          </cell>
          <cell r="P2405">
            <v>2</v>
          </cell>
          <cell r="Q2405">
            <v>1</v>
          </cell>
          <cell r="R2405">
            <v>1</v>
          </cell>
          <cell r="V2405">
            <v>1</v>
          </cell>
          <cell r="W2405">
            <v>5</v>
          </cell>
          <cell r="Y2405">
            <v>1</v>
          </cell>
          <cell r="Z2405">
            <v>156</v>
          </cell>
          <cell r="AA2405">
            <v>0.75</v>
          </cell>
        </row>
        <row r="2406">
          <cell r="I2406">
            <v>3158</v>
          </cell>
          <cell r="J2406">
            <v>31439.199841599999</v>
          </cell>
          <cell r="P2406">
            <v>3</v>
          </cell>
          <cell r="Q2406">
            <v>1</v>
          </cell>
          <cell r="R2406">
            <v>1</v>
          </cell>
          <cell r="V2406">
            <v>1</v>
          </cell>
          <cell r="W2406">
            <v>1</v>
          </cell>
          <cell r="Y2406">
            <v>5</v>
          </cell>
          <cell r="Z2406">
            <v>650</v>
          </cell>
          <cell r="AA2406">
            <v>1</v>
          </cell>
        </row>
        <row r="2407">
          <cell r="I2407">
            <v>3161</v>
          </cell>
          <cell r="J2407">
            <v>26711.663324900001</v>
          </cell>
          <cell r="P2407">
            <v>5</v>
          </cell>
          <cell r="Q2407">
            <v>1</v>
          </cell>
          <cell r="R2407">
            <v>1</v>
          </cell>
          <cell r="V2407">
            <v>1</v>
          </cell>
          <cell r="W2407">
            <v>5</v>
          </cell>
          <cell r="Y2407">
            <v>5</v>
          </cell>
          <cell r="Z2407">
            <v>156</v>
          </cell>
          <cell r="AA2407">
            <v>1</v>
          </cell>
        </row>
        <row r="2408">
          <cell r="I2408">
            <v>3162</v>
          </cell>
          <cell r="J2408">
            <v>40880.671752499999</v>
          </cell>
          <cell r="P2408">
            <v>4</v>
          </cell>
          <cell r="Q2408">
            <v>1</v>
          </cell>
          <cell r="R2408">
            <v>1</v>
          </cell>
          <cell r="V2408">
            <v>1</v>
          </cell>
          <cell r="W2408">
            <v>5</v>
          </cell>
          <cell r="Y2408">
            <v>1</v>
          </cell>
          <cell r="Z2408">
            <v>156</v>
          </cell>
          <cell r="AA2408">
            <v>1</v>
          </cell>
        </row>
        <row r="2409">
          <cell r="I2409">
            <v>3163</v>
          </cell>
          <cell r="J2409">
            <v>4125.2324732999996</v>
          </cell>
          <cell r="P2409">
            <v>5</v>
          </cell>
          <cell r="Q2409">
            <v>1</v>
          </cell>
          <cell r="R2409">
            <v>1</v>
          </cell>
          <cell r="V2409">
            <v>1</v>
          </cell>
          <cell r="W2409">
            <v>5</v>
          </cell>
          <cell r="Y2409">
            <v>1</v>
          </cell>
          <cell r="Z2409">
            <v>650</v>
          </cell>
          <cell r="AA2409">
            <v>1</v>
          </cell>
        </row>
        <row r="2410">
          <cell r="I2410">
            <v>3164</v>
          </cell>
          <cell r="J2410">
            <v>59791.759357100003</v>
          </cell>
          <cell r="P2410">
            <v>12</v>
          </cell>
          <cell r="Q2410">
            <v>1</v>
          </cell>
          <cell r="R2410">
            <v>1</v>
          </cell>
          <cell r="V2410">
            <v>1</v>
          </cell>
          <cell r="W2410">
            <v>5</v>
          </cell>
          <cell r="Y2410">
            <v>5</v>
          </cell>
          <cell r="Z2410">
            <v>156</v>
          </cell>
          <cell r="AA2410">
            <v>1</v>
          </cell>
        </row>
        <row r="2411">
          <cell r="I2411">
            <v>3167</v>
          </cell>
          <cell r="J2411">
            <v>22819.196755699999</v>
          </cell>
          <cell r="P2411">
            <v>1</v>
          </cell>
          <cell r="Q2411">
            <v>1</v>
          </cell>
          <cell r="R2411">
            <v>1</v>
          </cell>
          <cell r="V2411">
            <v>1</v>
          </cell>
          <cell r="W2411">
            <v>5</v>
          </cell>
          <cell r="Y2411">
            <v>5</v>
          </cell>
          <cell r="Z2411">
            <v>156</v>
          </cell>
          <cell r="AA2411">
            <v>1</v>
          </cell>
        </row>
        <row r="2412">
          <cell r="I2412">
            <v>3168</v>
          </cell>
          <cell r="J2412">
            <v>15100.809937800001</v>
          </cell>
          <cell r="P2412">
            <v>7</v>
          </cell>
          <cell r="Q2412">
            <v>1</v>
          </cell>
          <cell r="R2412">
            <v>1</v>
          </cell>
          <cell r="V2412">
            <v>1</v>
          </cell>
          <cell r="W2412">
            <v>5</v>
          </cell>
          <cell r="Y2412">
            <v>3</v>
          </cell>
          <cell r="Z2412">
            <v>364</v>
          </cell>
          <cell r="AA2412">
            <v>1</v>
          </cell>
        </row>
        <row r="2413">
          <cell r="I2413">
            <v>3169</v>
          </cell>
          <cell r="J2413">
            <v>42967.977481499998</v>
          </cell>
          <cell r="P2413">
            <v>4</v>
          </cell>
          <cell r="Q2413">
            <v>1</v>
          </cell>
          <cell r="R2413">
            <v>1</v>
          </cell>
          <cell r="V2413">
            <v>1</v>
          </cell>
          <cell r="W2413">
            <v>5</v>
          </cell>
          <cell r="Y2413">
            <v>1</v>
          </cell>
          <cell r="Z2413">
            <v>31.2</v>
          </cell>
          <cell r="AA2413">
            <v>1</v>
          </cell>
        </row>
        <row r="2414">
          <cell r="I2414">
            <v>3171</v>
          </cell>
          <cell r="J2414">
            <v>24788.530789799999</v>
          </cell>
          <cell r="P2414">
            <v>6</v>
          </cell>
          <cell r="Q2414">
            <v>1</v>
          </cell>
          <cell r="R2414">
            <v>1</v>
          </cell>
          <cell r="V2414">
            <v>1</v>
          </cell>
          <cell r="W2414">
            <v>5</v>
          </cell>
          <cell r="Y2414">
            <v>1</v>
          </cell>
          <cell r="Z2414">
            <v>364</v>
          </cell>
          <cell r="AA2414">
            <v>1</v>
          </cell>
        </row>
        <row r="2415">
          <cell r="I2415">
            <v>3173</v>
          </cell>
          <cell r="J2415">
            <v>37178.379368599999</v>
          </cell>
          <cell r="P2415">
            <v>4</v>
          </cell>
          <cell r="Q2415">
            <v>1</v>
          </cell>
          <cell r="R2415">
            <v>1</v>
          </cell>
          <cell r="V2415">
            <v>1</v>
          </cell>
          <cell r="W2415">
            <v>1</v>
          </cell>
          <cell r="Y2415">
            <v>1</v>
          </cell>
          <cell r="Z2415">
            <v>156</v>
          </cell>
          <cell r="AA2415">
            <v>1</v>
          </cell>
        </row>
        <row r="2416">
          <cell r="I2416">
            <v>3174</v>
          </cell>
          <cell r="J2416">
            <v>14293.0911333</v>
          </cell>
          <cell r="P2416">
            <v>1</v>
          </cell>
          <cell r="Q2416">
            <v>1</v>
          </cell>
          <cell r="R2416">
            <v>1</v>
          </cell>
          <cell r="V2416">
            <v>1</v>
          </cell>
          <cell r="W2416">
            <v>5</v>
          </cell>
          <cell r="Y2416">
            <v>3</v>
          </cell>
          <cell r="Z2416">
            <v>156</v>
          </cell>
          <cell r="AA2416">
            <v>1</v>
          </cell>
        </row>
        <row r="2417">
          <cell r="I2417">
            <v>3176</v>
          </cell>
          <cell r="J2417">
            <v>29638.015709700001</v>
          </cell>
          <cell r="P2417">
            <v>8</v>
          </cell>
          <cell r="Q2417">
            <v>1</v>
          </cell>
          <cell r="R2417">
            <v>1</v>
          </cell>
          <cell r="V2417">
            <v>1</v>
          </cell>
          <cell r="W2417">
            <v>5</v>
          </cell>
          <cell r="Y2417">
            <v>1</v>
          </cell>
          <cell r="Z2417">
            <v>156</v>
          </cell>
          <cell r="AA2417">
            <v>1</v>
          </cell>
        </row>
        <row r="2418">
          <cell r="I2418">
            <v>3177</v>
          </cell>
          <cell r="J2418">
            <v>27110.420244000001</v>
          </cell>
          <cell r="P2418">
            <v>3</v>
          </cell>
          <cell r="Q2418">
            <v>1</v>
          </cell>
          <cell r="R2418">
            <v>1</v>
          </cell>
          <cell r="V2418">
            <v>1</v>
          </cell>
          <cell r="W2418">
            <v>1</v>
          </cell>
          <cell r="Y2418">
            <v>1</v>
          </cell>
          <cell r="Z2418">
            <v>650</v>
          </cell>
          <cell r="AA2418">
            <v>1</v>
          </cell>
        </row>
        <row r="2419">
          <cell r="I2419">
            <v>3178</v>
          </cell>
          <cell r="J2419">
            <v>25500.613510300002</v>
          </cell>
          <cell r="P2419">
            <v>10</v>
          </cell>
          <cell r="Q2419">
            <v>1</v>
          </cell>
          <cell r="R2419">
            <v>1</v>
          </cell>
          <cell r="V2419">
            <v>1</v>
          </cell>
          <cell r="W2419">
            <v>1</v>
          </cell>
          <cell r="Y2419">
            <v>1</v>
          </cell>
          <cell r="Z2419">
            <v>650</v>
          </cell>
          <cell r="AA2419">
            <v>1</v>
          </cell>
        </row>
        <row r="2420">
          <cell r="I2420">
            <v>3181</v>
          </cell>
          <cell r="J2420">
            <v>31978.393774299999</v>
          </cell>
          <cell r="P2420">
            <v>2</v>
          </cell>
          <cell r="Q2420">
            <v>1</v>
          </cell>
          <cell r="R2420">
            <v>1</v>
          </cell>
          <cell r="V2420">
            <v>1</v>
          </cell>
          <cell r="W2420">
            <v>5</v>
          </cell>
          <cell r="Y2420">
            <v>5</v>
          </cell>
          <cell r="Z2420">
            <v>364</v>
          </cell>
          <cell r="AA2420">
            <v>1</v>
          </cell>
        </row>
        <row r="2421">
          <cell r="I2421">
            <v>3182</v>
          </cell>
          <cell r="J2421">
            <v>34586.192738999998</v>
          </cell>
          <cell r="P2421">
            <v>6</v>
          </cell>
          <cell r="Q2421">
            <v>1</v>
          </cell>
          <cell r="R2421">
            <v>1</v>
          </cell>
          <cell r="V2421">
            <v>1</v>
          </cell>
          <cell r="W2421">
            <v>5</v>
          </cell>
          <cell r="Y2421">
            <v>5</v>
          </cell>
          <cell r="Z2421">
            <v>156</v>
          </cell>
          <cell r="AA2421">
            <v>1</v>
          </cell>
        </row>
        <row r="2422">
          <cell r="I2422">
            <v>3183</v>
          </cell>
          <cell r="J2422">
            <v>19849.295414200002</v>
          </cell>
          <cell r="P2422">
            <v>8</v>
          </cell>
          <cell r="Q2422">
            <v>1</v>
          </cell>
          <cell r="R2422">
            <v>1</v>
          </cell>
          <cell r="V2422">
            <v>1</v>
          </cell>
          <cell r="W2422">
            <v>5</v>
          </cell>
          <cell r="Y2422">
            <v>1</v>
          </cell>
          <cell r="Z2422">
            <v>364</v>
          </cell>
          <cell r="AA2422">
            <v>1</v>
          </cell>
        </row>
        <row r="2423">
          <cell r="I2423">
            <v>3185</v>
          </cell>
          <cell r="J2423">
            <v>8236.7058142999995</v>
          </cell>
          <cell r="P2423">
            <v>6</v>
          </cell>
          <cell r="Q2423">
            <v>1</v>
          </cell>
          <cell r="R2423">
            <v>1</v>
          </cell>
          <cell r="V2423">
            <v>1</v>
          </cell>
          <cell r="W2423">
            <v>5</v>
          </cell>
          <cell r="Y2423">
            <v>1</v>
          </cell>
          <cell r="Z2423">
            <v>156</v>
          </cell>
          <cell r="AA2423">
            <v>1</v>
          </cell>
        </row>
        <row r="2424">
          <cell r="I2424">
            <v>3187</v>
          </cell>
          <cell r="J2424">
            <v>36912.037514700001</v>
          </cell>
          <cell r="P2424">
            <v>3</v>
          </cell>
          <cell r="Q2424">
            <v>1</v>
          </cell>
          <cell r="R2424">
            <v>1</v>
          </cell>
          <cell r="V2424">
            <v>1</v>
          </cell>
          <cell r="W2424">
            <v>1</v>
          </cell>
          <cell r="Y2424">
            <v>1</v>
          </cell>
          <cell r="Z2424">
            <v>1014</v>
          </cell>
          <cell r="AA2424">
            <v>1</v>
          </cell>
        </row>
        <row r="2425">
          <cell r="I2425">
            <v>3188</v>
          </cell>
          <cell r="J2425">
            <v>27500.874505200001</v>
          </cell>
          <cell r="P2425">
            <v>6</v>
          </cell>
          <cell r="Q2425">
            <v>1</v>
          </cell>
          <cell r="R2425">
            <v>1</v>
          </cell>
          <cell r="V2425">
            <v>1</v>
          </cell>
          <cell r="W2425">
            <v>5</v>
          </cell>
          <cell r="Y2425">
            <v>5</v>
          </cell>
          <cell r="Z2425">
            <v>364</v>
          </cell>
          <cell r="AA2425">
            <v>1</v>
          </cell>
        </row>
        <row r="2426">
          <cell r="I2426">
            <v>3189</v>
          </cell>
          <cell r="J2426">
            <v>24610.648156800002</v>
          </cell>
          <cell r="P2426">
            <v>3</v>
          </cell>
          <cell r="Q2426">
            <v>1</v>
          </cell>
          <cell r="R2426">
            <v>1</v>
          </cell>
          <cell r="V2426">
            <v>1</v>
          </cell>
          <cell r="W2426">
            <v>5</v>
          </cell>
          <cell r="Y2426">
            <v>1</v>
          </cell>
          <cell r="Z2426">
            <v>364</v>
          </cell>
          <cell r="AA2426">
            <v>0.75</v>
          </cell>
        </row>
        <row r="2427">
          <cell r="I2427">
            <v>3190</v>
          </cell>
          <cell r="J2427">
            <v>22132.6167766</v>
          </cell>
          <cell r="P2427">
            <v>4</v>
          </cell>
          <cell r="Q2427">
            <v>1</v>
          </cell>
          <cell r="R2427">
            <v>1</v>
          </cell>
          <cell r="V2427">
            <v>0</v>
          </cell>
          <cell r="W2427">
            <v>99</v>
          </cell>
          <cell r="Y2427">
            <v>1</v>
          </cell>
          <cell r="Z2427">
            <v>156</v>
          </cell>
          <cell r="AA2427">
            <v>0</v>
          </cell>
        </row>
        <row r="2428">
          <cell r="I2428">
            <v>3191</v>
          </cell>
          <cell r="J2428">
            <v>29873.992133</v>
          </cell>
          <cell r="P2428">
            <v>2</v>
          </cell>
          <cell r="Q2428">
            <v>1</v>
          </cell>
          <cell r="R2428">
            <v>1</v>
          </cell>
          <cell r="V2428">
            <v>0</v>
          </cell>
          <cell r="W2428">
            <v>99</v>
          </cell>
          <cell r="Y2428">
            <v>5</v>
          </cell>
          <cell r="Z2428">
            <v>364</v>
          </cell>
          <cell r="AA2428">
            <v>0</v>
          </cell>
        </row>
        <row r="2429">
          <cell r="I2429">
            <v>3192</v>
          </cell>
          <cell r="J2429">
            <v>28195.318648699998</v>
          </cell>
          <cell r="P2429">
            <v>1</v>
          </cell>
          <cell r="Q2429">
            <v>1</v>
          </cell>
          <cell r="R2429">
            <v>1</v>
          </cell>
          <cell r="V2429">
            <v>1</v>
          </cell>
          <cell r="W2429">
            <v>5</v>
          </cell>
          <cell r="Y2429">
            <v>5</v>
          </cell>
          <cell r="Z2429">
            <v>1014</v>
          </cell>
          <cell r="AA2429">
            <v>1</v>
          </cell>
        </row>
        <row r="2430">
          <cell r="I2430">
            <v>3193</v>
          </cell>
          <cell r="J2430">
            <v>14027.889149099999</v>
          </cell>
          <cell r="P2430">
            <v>3</v>
          </cell>
          <cell r="Q2430">
            <v>1</v>
          </cell>
          <cell r="R2430">
            <v>1</v>
          </cell>
          <cell r="V2430">
            <v>1</v>
          </cell>
          <cell r="W2430">
            <v>5</v>
          </cell>
          <cell r="Y2430">
            <v>5</v>
          </cell>
          <cell r="Z2430">
            <v>156</v>
          </cell>
          <cell r="AA2430">
            <v>0.75</v>
          </cell>
        </row>
        <row r="2431">
          <cell r="I2431">
            <v>3195</v>
          </cell>
          <cell r="J2431">
            <v>28427.065762800001</v>
          </cell>
          <cell r="P2431">
            <v>5</v>
          </cell>
          <cell r="Q2431">
            <v>1</v>
          </cell>
          <cell r="R2431">
            <v>1</v>
          </cell>
          <cell r="V2431">
            <v>1</v>
          </cell>
          <cell r="W2431">
            <v>5</v>
          </cell>
          <cell r="Y2431">
            <v>2</v>
          </cell>
          <cell r="Z2431">
            <v>650</v>
          </cell>
          <cell r="AA2431">
            <v>1</v>
          </cell>
        </row>
        <row r="2432">
          <cell r="I2432">
            <v>3196</v>
          </cell>
          <cell r="J2432">
            <v>30842.501128299999</v>
          </cell>
          <cell r="P2432">
            <v>4</v>
          </cell>
          <cell r="Q2432">
            <v>1</v>
          </cell>
          <cell r="R2432">
            <v>1</v>
          </cell>
          <cell r="V2432">
            <v>1</v>
          </cell>
          <cell r="W2432">
            <v>1</v>
          </cell>
          <cell r="Y2432">
            <v>1</v>
          </cell>
          <cell r="Z2432">
            <v>156</v>
          </cell>
          <cell r="AA2432">
            <v>0.75</v>
          </cell>
        </row>
        <row r="2433">
          <cell r="I2433">
            <v>3197</v>
          </cell>
          <cell r="J2433">
            <v>23378.834268099999</v>
          </cell>
          <cell r="P2433">
            <v>3</v>
          </cell>
          <cell r="Q2433">
            <v>1</v>
          </cell>
          <cell r="R2433">
            <v>1</v>
          </cell>
          <cell r="V2433">
            <v>1</v>
          </cell>
          <cell r="W2433">
            <v>5</v>
          </cell>
          <cell r="Y2433">
            <v>5</v>
          </cell>
          <cell r="Z2433">
            <v>156</v>
          </cell>
          <cell r="AA2433">
            <v>1</v>
          </cell>
        </row>
        <row r="2434">
          <cell r="I2434">
            <v>3198</v>
          </cell>
          <cell r="J2434">
            <v>14381.723750200001</v>
          </cell>
          <cell r="P2434">
            <v>1</v>
          </cell>
          <cell r="Q2434">
            <v>1</v>
          </cell>
          <cell r="R2434">
            <v>1</v>
          </cell>
          <cell r="V2434">
            <v>1</v>
          </cell>
          <cell r="W2434">
            <v>1</v>
          </cell>
          <cell r="Y2434">
            <v>1</v>
          </cell>
          <cell r="Z2434">
            <v>156</v>
          </cell>
          <cell r="AA2434">
            <v>1</v>
          </cell>
        </row>
        <row r="2435">
          <cell r="I2435">
            <v>3199</v>
          </cell>
          <cell r="J2435">
            <v>15379.325876700001</v>
          </cell>
          <cell r="P2435">
            <v>1</v>
          </cell>
          <cell r="Q2435">
            <v>1</v>
          </cell>
          <cell r="R2435">
            <v>1</v>
          </cell>
          <cell r="V2435">
            <v>1</v>
          </cell>
          <cell r="W2435">
            <v>5</v>
          </cell>
          <cell r="Y2435">
            <v>1</v>
          </cell>
          <cell r="Z2435">
            <v>364</v>
          </cell>
          <cell r="AA2435">
            <v>1</v>
          </cell>
        </row>
        <row r="2436">
          <cell r="I2436">
            <v>3200</v>
          </cell>
          <cell r="J2436">
            <v>28880.850318299999</v>
          </cell>
          <cell r="P2436">
            <v>1</v>
          </cell>
          <cell r="Q2436">
            <v>1</v>
          </cell>
          <cell r="R2436">
            <v>1</v>
          </cell>
          <cell r="V2436">
            <v>1</v>
          </cell>
          <cell r="W2436">
            <v>1</v>
          </cell>
          <cell r="Y2436">
            <v>1</v>
          </cell>
          <cell r="Z2436">
            <v>156</v>
          </cell>
          <cell r="AA2436">
            <v>1</v>
          </cell>
        </row>
        <row r="2437">
          <cell r="I2437">
            <v>3201</v>
          </cell>
          <cell r="J2437">
            <v>21147.977546499998</v>
          </cell>
          <cell r="P2437">
            <v>6</v>
          </cell>
          <cell r="Q2437">
            <v>1</v>
          </cell>
          <cell r="R2437">
            <v>1</v>
          </cell>
          <cell r="V2437">
            <v>1</v>
          </cell>
          <cell r="W2437">
            <v>5</v>
          </cell>
          <cell r="Y2437">
            <v>5</v>
          </cell>
          <cell r="Z2437">
            <v>31.2</v>
          </cell>
          <cell r="AA2437">
            <v>1</v>
          </cell>
        </row>
        <row r="2438">
          <cell r="I2438">
            <v>3202</v>
          </cell>
          <cell r="J2438">
            <v>30842.501128299999</v>
          </cell>
          <cell r="P2438">
            <v>3</v>
          </cell>
          <cell r="Q2438">
            <v>1</v>
          </cell>
          <cell r="R2438">
            <v>1</v>
          </cell>
          <cell r="V2438">
            <v>1</v>
          </cell>
          <cell r="W2438">
            <v>5</v>
          </cell>
          <cell r="Y2438">
            <v>5</v>
          </cell>
          <cell r="Z2438">
            <v>364</v>
          </cell>
          <cell r="AA2438">
            <v>0.25</v>
          </cell>
        </row>
        <row r="2439">
          <cell r="I2439">
            <v>3203</v>
          </cell>
          <cell r="J2439">
            <v>27419.364872999999</v>
          </cell>
          <cell r="P2439">
            <v>6</v>
          </cell>
          <cell r="Q2439">
            <v>1</v>
          </cell>
          <cell r="R2439">
            <v>1</v>
          </cell>
          <cell r="V2439">
            <v>1</v>
          </cell>
          <cell r="W2439">
            <v>5</v>
          </cell>
          <cell r="Y2439">
            <v>1</v>
          </cell>
          <cell r="Z2439">
            <v>364</v>
          </cell>
          <cell r="AA2439">
            <v>1</v>
          </cell>
        </row>
        <row r="2440">
          <cell r="I2440">
            <v>3204</v>
          </cell>
          <cell r="J2440">
            <v>31020.098327299998</v>
          </cell>
          <cell r="P2440">
            <v>10</v>
          </cell>
          <cell r="Q2440">
            <v>1</v>
          </cell>
          <cell r="R2440">
            <v>1</v>
          </cell>
          <cell r="V2440">
            <v>1</v>
          </cell>
          <cell r="W2440">
            <v>5</v>
          </cell>
          <cell r="Y2440">
            <v>5</v>
          </cell>
          <cell r="Z2440">
            <v>650</v>
          </cell>
          <cell r="AA2440">
            <v>1</v>
          </cell>
        </row>
        <row r="2441">
          <cell r="I2441">
            <v>3205</v>
          </cell>
          <cell r="J2441">
            <v>31823.3415499</v>
          </cell>
          <cell r="P2441">
            <v>5</v>
          </cell>
          <cell r="Q2441">
            <v>1</v>
          </cell>
          <cell r="R2441">
            <v>1</v>
          </cell>
          <cell r="V2441">
            <v>1</v>
          </cell>
          <cell r="W2441">
            <v>5</v>
          </cell>
          <cell r="Y2441">
            <v>5</v>
          </cell>
          <cell r="Z2441">
            <v>650</v>
          </cell>
          <cell r="AA2441">
            <v>1</v>
          </cell>
        </row>
        <row r="2442">
          <cell r="I2442">
            <v>3206</v>
          </cell>
          <cell r="J2442">
            <v>22849.744787899999</v>
          </cell>
          <cell r="P2442">
            <v>10</v>
          </cell>
          <cell r="Q2442">
            <v>1</v>
          </cell>
          <cell r="R2442">
            <v>1</v>
          </cell>
          <cell r="V2442">
            <v>1</v>
          </cell>
          <cell r="W2442">
            <v>5</v>
          </cell>
          <cell r="Y2442">
            <v>95</v>
          </cell>
          <cell r="Z2442">
            <v>156</v>
          </cell>
          <cell r="AA2442">
            <v>1</v>
          </cell>
        </row>
        <row r="2443">
          <cell r="I2443">
            <v>3207</v>
          </cell>
          <cell r="J2443">
            <v>4679.7800794000004</v>
          </cell>
          <cell r="P2443">
            <v>1</v>
          </cell>
          <cell r="Q2443">
            <v>1</v>
          </cell>
          <cell r="R2443">
            <v>1</v>
          </cell>
          <cell r="V2443">
            <v>1</v>
          </cell>
          <cell r="W2443">
            <v>1</v>
          </cell>
          <cell r="Y2443">
            <v>1</v>
          </cell>
          <cell r="Z2443">
            <v>156</v>
          </cell>
          <cell r="AA2443">
            <v>1</v>
          </cell>
        </row>
        <row r="2444">
          <cell r="I2444">
            <v>3208</v>
          </cell>
          <cell r="J2444">
            <v>22174.8502916</v>
          </cell>
          <cell r="P2444">
            <v>2</v>
          </cell>
          <cell r="Q2444">
            <v>1</v>
          </cell>
          <cell r="R2444">
            <v>1</v>
          </cell>
          <cell r="V2444">
            <v>1</v>
          </cell>
          <cell r="W2444">
            <v>5</v>
          </cell>
          <cell r="Y2444">
            <v>5</v>
          </cell>
          <cell r="Z2444">
            <v>650</v>
          </cell>
          <cell r="AA2444">
            <v>1</v>
          </cell>
        </row>
        <row r="2445">
          <cell r="I2445">
            <v>3209</v>
          </cell>
          <cell r="J2445">
            <v>25355.7065711</v>
          </cell>
          <cell r="P2445">
            <v>8</v>
          </cell>
          <cell r="Q2445">
            <v>1</v>
          </cell>
          <cell r="R2445">
            <v>1</v>
          </cell>
          <cell r="V2445">
            <v>1</v>
          </cell>
          <cell r="W2445">
            <v>5</v>
          </cell>
          <cell r="Y2445">
            <v>3</v>
          </cell>
          <cell r="Z2445">
            <v>364</v>
          </cell>
          <cell r="AA2445">
            <v>1</v>
          </cell>
        </row>
        <row r="2446">
          <cell r="I2446">
            <v>3211</v>
          </cell>
          <cell r="J2446">
            <v>23815.053943200001</v>
          </cell>
          <cell r="P2446">
            <v>8</v>
          </cell>
          <cell r="Q2446">
            <v>1</v>
          </cell>
          <cell r="R2446">
            <v>1</v>
          </cell>
          <cell r="V2446">
            <v>1</v>
          </cell>
          <cell r="W2446">
            <v>5</v>
          </cell>
          <cell r="Y2446">
            <v>5</v>
          </cell>
          <cell r="Z2446">
            <v>31.2</v>
          </cell>
          <cell r="AA2446">
            <v>0.75</v>
          </cell>
        </row>
        <row r="2447">
          <cell r="I2447">
            <v>3212</v>
          </cell>
          <cell r="J2447">
            <v>35445.085916700002</v>
          </cell>
          <cell r="P2447">
            <v>5</v>
          </cell>
          <cell r="Q2447">
            <v>1</v>
          </cell>
          <cell r="R2447">
            <v>1</v>
          </cell>
          <cell r="V2447">
            <v>1</v>
          </cell>
          <cell r="W2447">
            <v>5</v>
          </cell>
          <cell r="Y2447">
            <v>1</v>
          </cell>
          <cell r="Z2447">
            <v>156</v>
          </cell>
          <cell r="AA2447">
            <v>1</v>
          </cell>
        </row>
        <row r="2448">
          <cell r="I2448">
            <v>3213</v>
          </cell>
          <cell r="J2448">
            <v>22805.874748499999</v>
          </cell>
          <cell r="P2448">
            <v>5</v>
          </cell>
          <cell r="Q2448">
            <v>1</v>
          </cell>
          <cell r="R2448">
            <v>1</v>
          </cell>
          <cell r="V2448">
            <v>1</v>
          </cell>
          <cell r="W2448">
            <v>5</v>
          </cell>
          <cell r="Y2448">
            <v>5</v>
          </cell>
          <cell r="Z2448">
            <v>156</v>
          </cell>
          <cell r="AA2448">
            <v>1</v>
          </cell>
        </row>
        <row r="2449">
          <cell r="I2449">
            <v>3214</v>
          </cell>
          <cell r="J2449">
            <v>48885.262288600003</v>
          </cell>
          <cell r="P2449">
            <v>9</v>
          </cell>
          <cell r="Q2449">
            <v>1</v>
          </cell>
          <cell r="R2449">
            <v>1</v>
          </cell>
          <cell r="V2449">
            <v>1</v>
          </cell>
          <cell r="W2449">
            <v>5</v>
          </cell>
          <cell r="Y2449">
            <v>5</v>
          </cell>
          <cell r="Z2449">
            <v>364</v>
          </cell>
          <cell r="AA2449">
            <v>1</v>
          </cell>
        </row>
        <row r="2450">
          <cell r="I2450">
            <v>3215</v>
          </cell>
          <cell r="J2450">
            <v>28252.941146100002</v>
          </cell>
          <cell r="P2450">
            <v>2</v>
          </cell>
          <cell r="Q2450">
            <v>1</v>
          </cell>
          <cell r="R2450">
            <v>1</v>
          </cell>
          <cell r="V2450">
            <v>1</v>
          </cell>
          <cell r="W2450">
            <v>5</v>
          </cell>
          <cell r="Y2450">
            <v>1</v>
          </cell>
          <cell r="Z2450">
            <v>156</v>
          </cell>
          <cell r="AA2450">
            <v>1</v>
          </cell>
        </row>
        <row r="2451">
          <cell r="I2451">
            <v>3219</v>
          </cell>
          <cell r="J2451">
            <v>29605.975437599998</v>
          </cell>
          <cell r="P2451">
            <v>4</v>
          </cell>
          <cell r="Q2451">
            <v>1</v>
          </cell>
          <cell r="R2451">
            <v>1</v>
          </cell>
          <cell r="V2451">
            <v>1</v>
          </cell>
          <cell r="W2451">
            <v>5</v>
          </cell>
          <cell r="Y2451">
            <v>1</v>
          </cell>
          <cell r="Z2451">
            <v>364</v>
          </cell>
          <cell r="AA2451">
            <v>1</v>
          </cell>
        </row>
        <row r="2452">
          <cell r="I2452">
            <v>3220</v>
          </cell>
          <cell r="J2452">
            <v>22464.6060282</v>
          </cell>
          <cell r="P2452">
            <v>2</v>
          </cell>
          <cell r="Q2452">
            <v>1</v>
          </cell>
          <cell r="R2452">
            <v>1</v>
          </cell>
          <cell r="V2452">
            <v>1</v>
          </cell>
          <cell r="W2452">
            <v>5</v>
          </cell>
          <cell r="Y2452">
            <v>1</v>
          </cell>
          <cell r="Z2452">
            <v>650</v>
          </cell>
          <cell r="AA2452">
            <v>1</v>
          </cell>
        </row>
        <row r="2453">
          <cell r="I2453">
            <v>3221</v>
          </cell>
          <cell r="J2453">
            <v>22742.4361599</v>
          </cell>
          <cell r="P2453">
            <v>7</v>
          </cell>
          <cell r="Q2453">
            <v>1</v>
          </cell>
          <cell r="R2453">
            <v>1</v>
          </cell>
          <cell r="V2453">
            <v>1</v>
          </cell>
          <cell r="W2453">
            <v>5</v>
          </cell>
          <cell r="Y2453">
            <v>5</v>
          </cell>
          <cell r="Z2453">
            <v>364</v>
          </cell>
          <cell r="AA2453">
            <v>1</v>
          </cell>
        </row>
        <row r="2454">
          <cell r="I2454">
            <v>3222</v>
          </cell>
          <cell r="J2454">
            <v>34255.562712999999</v>
          </cell>
          <cell r="P2454">
            <v>1</v>
          </cell>
          <cell r="Q2454">
            <v>1</v>
          </cell>
          <cell r="R2454">
            <v>1</v>
          </cell>
          <cell r="V2454">
            <v>1</v>
          </cell>
          <cell r="W2454">
            <v>5</v>
          </cell>
          <cell r="Y2454">
            <v>1</v>
          </cell>
          <cell r="Z2454">
            <v>156</v>
          </cell>
          <cell r="AA2454">
            <v>1</v>
          </cell>
        </row>
        <row r="2455">
          <cell r="I2455">
            <v>3223</v>
          </cell>
          <cell r="J2455">
            <v>35172.0560549</v>
          </cell>
          <cell r="P2455">
            <v>12</v>
          </cell>
          <cell r="Q2455">
            <v>1</v>
          </cell>
          <cell r="R2455">
            <v>1</v>
          </cell>
          <cell r="V2455">
            <v>1</v>
          </cell>
          <cell r="W2455">
            <v>5</v>
          </cell>
          <cell r="Y2455">
            <v>5</v>
          </cell>
          <cell r="Z2455">
            <v>156</v>
          </cell>
          <cell r="AA2455">
            <v>1</v>
          </cell>
        </row>
        <row r="2456">
          <cell r="I2456">
            <v>3226</v>
          </cell>
          <cell r="J2456">
            <v>24344.8308779</v>
          </cell>
          <cell r="P2456">
            <v>4</v>
          </cell>
          <cell r="Q2456">
            <v>1</v>
          </cell>
          <cell r="R2456">
            <v>1</v>
          </cell>
          <cell r="V2456">
            <v>1</v>
          </cell>
          <cell r="W2456">
            <v>5</v>
          </cell>
          <cell r="Y2456">
            <v>5</v>
          </cell>
          <cell r="Z2456">
            <v>31.2</v>
          </cell>
          <cell r="AA2456">
            <v>1</v>
          </cell>
        </row>
        <row r="2457">
          <cell r="I2457">
            <v>3227</v>
          </cell>
          <cell r="J2457">
            <v>25292.6641772</v>
          </cell>
          <cell r="P2457">
            <v>7</v>
          </cell>
          <cell r="Q2457">
            <v>1</v>
          </cell>
          <cell r="R2457">
            <v>1</v>
          </cell>
          <cell r="V2457">
            <v>1</v>
          </cell>
          <cell r="W2457">
            <v>1</v>
          </cell>
          <cell r="Y2457">
            <v>1</v>
          </cell>
          <cell r="Z2457">
            <v>156</v>
          </cell>
          <cell r="AA2457">
            <v>1</v>
          </cell>
        </row>
        <row r="2458">
          <cell r="I2458">
            <v>3228</v>
          </cell>
          <cell r="J2458">
            <v>27465.193036199998</v>
          </cell>
          <cell r="P2458">
            <v>1</v>
          </cell>
          <cell r="Q2458">
            <v>1</v>
          </cell>
          <cell r="R2458">
            <v>1</v>
          </cell>
          <cell r="V2458">
            <v>1</v>
          </cell>
          <cell r="W2458">
            <v>5</v>
          </cell>
          <cell r="Y2458">
            <v>1</v>
          </cell>
          <cell r="Z2458">
            <v>156</v>
          </cell>
          <cell r="AA2458">
            <v>0.75</v>
          </cell>
        </row>
        <row r="2459">
          <cell r="I2459">
            <v>3229</v>
          </cell>
          <cell r="J2459">
            <v>5278.5465981999996</v>
          </cell>
          <cell r="P2459">
            <v>1</v>
          </cell>
          <cell r="Q2459">
            <v>1</v>
          </cell>
          <cell r="R2459">
            <v>1</v>
          </cell>
          <cell r="V2459">
            <v>1</v>
          </cell>
          <cell r="W2459">
            <v>5</v>
          </cell>
          <cell r="Y2459">
            <v>1</v>
          </cell>
          <cell r="Z2459">
            <v>31.2</v>
          </cell>
          <cell r="AA2459">
            <v>1</v>
          </cell>
        </row>
        <row r="2460">
          <cell r="I2460">
            <v>3230</v>
          </cell>
          <cell r="J2460">
            <v>30902.734860199998</v>
          </cell>
          <cell r="P2460">
            <v>1</v>
          </cell>
          <cell r="Q2460">
            <v>1</v>
          </cell>
          <cell r="R2460">
            <v>1</v>
          </cell>
          <cell r="V2460">
            <v>1</v>
          </cell>
          <cell r="W2460">
            <v>5</v>
          </cell>
          <cell r="Y2460">
            <v>5</v>
          </cell>
          <cell r="Z2460">
            <v>364</v>
          </cell>
          <cell r="AA2460">
            <v>0.75</v>
          </cell>
        </row>
        <row r="2461">
          <cell r="I2461">
            <v>3231</v>
          </cell>
          <cell r="J2461">
            <v>30031.822897499998</v>
          </cell>
          <cell r="P2461">
            <v>5</v>
          </cell>
          <cell r="Q2461">
            <v>1</v>
          </cell>
          <cell r="R2461">
            <v>1</v>
          </cell>
          <cell r="V2461">
            <v>1</v>
          </cell>
          <cell r="W2461">
            <v>5</v>
          </cell>
          <cell r="Y2461">
            <v>5</v>
          </cell>
          <cell r="Z2461">
            <v>364</v>
          </cell>
          <cell r="AA2461">
            <v>1</v>
          </cell>
        </row>
        <row r="2462">
          <cell r="I2462">
            <v>3232</v>
          </cell>
          <cell r="J2462">
            <v>5665.8754184999998</v>
          </cell>
          <cell r="P2462">
            <v>3</v>
          </cell>
          <cell r="Q2462">
            <v>1</v>
          </cell>
          <cell r="R2462">
            <v>1</v>
          </cell>
          <cell r="V2462">
            <v>1</v>
          </cell>
          <cell r="W2462">
            <v>1</v>
          </cell>
          <cell r="Y2462">
            <v>1</v>
          </cell>
          <cell r="Z2462">
            <v>364</v>
          </cell>
          <cell r="AA2462">
            <v>1</v>
          </cell>
        </row>
        <row r="2463">
          <cell r="I2463">
            <v>3233</v>
          </cell>
          <cell r="J2463">
            <v>26566.490618899999</v>
          </cell>
          <cell r="P2463">
            <v>7</v>
          </cell>
          <cell r="Q2463">
            <v>1</v>
          </cell>
          <cell r="R2463">
            <v>1</v>
          </cell>
          <cell r="V2463">
            <v>1</v>
          </cell>
          <cell r="W2463">
            <v>5</v>
          </cell>
          <cell r="Y2463">
            <v>95</v>
          </cell>
          <cell r="Z2463">
            <v>364</v>
          </cell>
          <cell r="AA2463">
            <v>1</v>
          </cell>
        </row>
        <row r="2464">
          <cell r="I2464">
            <v>3234</v>
          </cell>
          <cell r="J2464">
            <v>37116.194788300003</v>
          </cell>
          <cell r="P2464">
            <v>8</v>
          </cell>
          <cell r="Q2464">
            <v>1</v>
          </cell>
          <cell r="R2464">
            <v>1</v>
          </cell>
          <cell r="V2464">
            <v>1</v>
          </cell>
          <cell r="W2464">
            <v>5</v>
          </cell>
          <cell r="Y2464">
            <v>5</v>
          </cell>
          <cell r="Z2464">
            <v>156</v>
          </cell>
          <cell r="AA2464">
            <v>1</v>
          </cell>
        </row>
        <row r="2465">
          <cell r="I2465">
            <v>3235</v>
          </cell>
          <cell r="J2465">
            <v>24273.850862300002</v>
          </cell>
          <cell r="P2465">
            <v>5</v>
          </cell>
          <cell r="Q2465">
            <v>1</v>
          </cell>
          <cell r="R2465">
            <v>1</v>
          </cell>
          <cell r="V2465">
            <v>1</v>
          </cell>
          <cell r="W2465">
            <v>1</v>
          </cell>
          <cell r="Y2465">
            <v>1</v>
          </cell>
          <cell r="Z2465">
            <v>156</v>
          </cell>
          <cell r="AA2465">
            <v>0.75</v>
          </cell>
        </row>
        <row r="2466">
          <cell r="I2466">
            <v>3236</v>
          </cell>
          <cell r="J2466">
            <v>4679.7800794000004</v>
          </cell>
          <cell r="P2466">
            <v>6</v>
          </cell>
          <cell r="Q2466">
            <v>1</v>
          </cell>
          <cell r="R2466">
            <v>1</v>
          </cell>
          <cell r="V2466">
            <v>1</v>
          </cell>
          <cell r="W2466">
            <v>5</v>
          </cell>
          <cell r="Y2466">
            <v>1</v>
          </cell>
          <cell r="Z2466">
            <v>650</v>
          </cell>
          <cell r="AA2466">
            <v>1</v>
          </cell>
        </row>
        <row r="2467">
          <cell r="I2467">
            <v>3237</v>
          </cell>
          <cell r="J2467">
            <v>29729.2713444</v>
          </cell>
          <cell r="P2467">
            <v>3</v>
          </cell>
          <cell r="Q2467">
            <v>1</v>
          </cell>
          <cell r="R2467">
            <v>1</v>
          </cell>
          <cell r="V2467">
            <v>1</v>
          </cell>
          <cell r="W2467">
            <v>5</v>
          </cell>
          <cell r="Y2467">
            <v>5</v>
          </cell>
          <cell r="Z2467">
            <v>364</v>
          </cell>
          <cell r="AA2467">
            <v>0.75</v>
          </cell>
        </row>
        <row r="2468">
          <cell r="I2468">
            <v>3238</v>
          </cell>
          <cell r="J2468">
            <v>32048.614756999999</v>
          </cell>
          <cell r="P2468">
            <v>1</v>
          </cell>
          <cell r="Q2468">
            <v>1</v>
          </cell>
          <cell r="R2468">
            <v>1</v>
          </cell>
          <cell r="V2468">
            <v>1</v>
          </cell>
          <cell r="W2468">
            <v>5</v>
          </cell>
          <cell r="Y2468">
            <v>1</v>
          </cell>
          <cell r="Z2468">
            <v>31.2</v>
          </cell>
          <cell r="AA2468">
            <v>1</v>
          </cell>
        </row>
        <row r="2469">
          <cell r="I2469">
            <v>3240</v>
          </cell>
          <cell r="J2469">
            <v>42692.558232700001</v>
          </cell>
          <cell r="P2469">
            <v>5</v>
          </cell>
          <cell r="Q2469">
            <v>1</v>
          </cell>
          <cell r="R2469">
            <v>1</v>
          </cell>
          <cell r="V2469">
            <v>1</v>
          </cell>
          <cell r="W2469">
            <v>5</v>
          </cell>
          <cell r="Y2469">
            <v>5</v>
          </cell>
          <cell r="Z2469">
            <v>156</v>
          </cell>
          <cell r="AA2469">
            <v>1</v>
          </cell>
        </row>
        <row r="2470">
          <cell r="I2470">
            <v>3241</v>
          </cell>
          <cell r="J2470">
            <v>22136.3433038</v>
          </cell>
          <cell r="P2470">
            <v>1</v>
          </cell>
          <cell r="Q2470">
            <v>1</v>
          </cell>
          <cell r="R2470">
            <v>1</v>
          </cell>
          <cell r="V2470">
            <v>1</v>
          </cell>
          <cell r="W2470">
            <v>5</v>
          </cell>
          <cell r="Y2470">
            <v>1</v>
          </cell>
          <cell r="Z2470">
            <v>364</v>
          </cell>
          <cell r="AA2470">
            <v>1</v>
          </cell>
        </row>
        <row r="2471">
          <cell r="I2471">
            <v>3242</v>
          </cell>
          <cell r="J2471">
            <v>37854.523270799997</v>
          </cell>
          <cell r="P2471">
            <v>6</v>
          </cell>
          <cell r="Q2471">
            <v>1</v>
          </cell>
          <cell r="R2471">
            <v>1</v>
          </cell>
          <cell r="V2471">
            <v>1</v>
          </cell>
          <cell r="W2471">
            <v>5</v>
          </cell>
          <cell r="Y2471">
            <v>1</v>
          </cell>
          <cell r="Z2471">
            <v>364</v>
          </cell>
          <cell r="AA2471">
            <v>1</v>
          </cell>
        </row>
        <row r="2472">
          <cell r="I2472">
            <v>3243</v>
          </cell>
          <cell r="J2472">
            <v>4125.2324732999996</v>
          </cell>
          <cell r="P2472">
            <v>4</v>
          </cell>
          <cell r="Q2472">
            <v>1</v>
          </cell>
          <cell r="R2472">
            <v>1</v>
          </cell>
          <cell r="V2472">
            <v>0</v>
          </cell>
          <cell r="W2472">
            <v>99</v>
          </cell>
          <cell r="Y2472">
            <v>1</v>
          </cell>
          <cell r="Z2472">
            <v>650</v>
          </cell>
          <cell r="AA2472">
            <v>0</v>
          </cell>
        </row>
        <row r="2473">
          <cell r="I2473">
            <v>3244</v>
          </cell>
          <cell r="J2473">
            <v>22667.162244499999</v>
          </cell>
          <cell r="P2473">
            <v>1</v>
          </cell>
          <cell r="Q2473">
            <v>1</v>
          </cell>
          <cell r="R2473">
            <v>1</v>
          </cell>
          <cell r="V2473">
            <v>1</v>
          </cell>
          <cell r="W2473">
            <v>5</v>
          </cell>
          <cell r="Y2473">
            <v>1</v>
          </cell>
          <cell r="Z2473">
            <v>156</v>
          </cell>
          <cell r="AA2473">
            <v>1</v>
          </cell>
        </row>
        <row r="2474">
          <cell r="I2474">
            <v>3245</v>
          </cell>
          <cell r="J2474">
            <v>15442.964841200001</v>
          </cell>
          <cell r="P2474">
            <v>3</v>
          </cell>
          <cell r="Q2474">
            <v>1</v>
          </cell>
          <cell r="R2474">
            <v>1</v>
          </cell>
          <cell r="V2474">
            <v>1</v>
          </cell>
          <cell r="W2474">
            <v>1</v>
          </cell>
          <cell r="Y2474">
            <v>1</v>
          </cell>
          <cell r="Z2474">
            <v>156</v>
          </cell>
          <cell r="AA2474">
            <v>1</v>
          </cell>
        </row>
        <row r="2475">
          <cell r="I2475">
            <v>3246</v>
          </cell>
          <cell r="J2475">
            <v>25591.027030400001</v>
          </cell>
          <cell r="P2475">
            <v>3</v>
          </cell>
          <cell r="Q2475">
            <v>1</v>
          </cell>
          <cell r="R2475">
            <v>1</v>
          </cell>
          <cell r="V2475">
            <v>1</v>
          </cell>
          <cell r="W2475">
            <v>5</v>
          </cell>
          <cell r="Y2475">
            <v>5</v>
          </cell>
          <cell r="Z2475">
            <v>650</v>
          </cell>
          <cell r="AA2475">
            <v>1</v>
          </cell>
        </row>
        <row r="2476">
          <cell r="I2476">
            <v>3247</v>
          </cell>
          <cell r="J2476">
            <v>30293.0647728</v>
          </cell>
          <cell r="P2476">
            <v>4</v>
          </cell>
          <cell r="Q2476">
            <v>1</v>
          </cell>
          <cell r="R2476">
            <v>1</v>
          </cell>
          <cell r="V2476">
            <v>1</v>
          </cell>
          <cell r="W2476">
            <v>5</v>
          </cell>
          <cell r="Y2476">
            <v>1</v>
          </cell>
          <cell r="Z2476">
            <v>364</v>
          </cell>
          <cell r="AA2476">
            <v>1</v>
          </cell>
        </row>
        <row r="2477">
          <cell r="I2477">
            <v>3248</v>
          </cell>
          <cell r="J2477">
            <v>29248.476332400001</v>
          </cell>
          <cell r="P2477">
            <v>5</v>
          </cell>
          <cell r="Q2477">
            <v>1</v>
          </cell>
          <cell r="R2477">
            <v>1</v>
          </cell>
          <cell r="V2477">
            <v>1</v>
          </cell>
          <cell r="W2477">
            <v>5</v>
          </cell>
          <cell r="Y2477">
            <v>1</v>
          </cell>
          <cell r="Z2477">
            <v>364</v>
          </cell>
          <cell r="AA2477">
            <v>1</v>
          </cell>
        </row>
        <row r="2478">
          <cell r="I2478">
            <v>3249</v>
          </cell>
          <cell r="J2478">
            <v>26110.409694599999</v>
          </cell>
          <cell r="P2478">
            <v>7</v>
          </cell>
          <cell r="Q2478">
            <v>1</v>
          </cell>
          <cell r="R2478">
            <v>1</v>
          </cell>
          <cell r="V2478">
            <v>1</v>
          </cell>
          <cell r="W2478">
            <v>1</v>
          </cell>
          <cell r="Y2478">
            <v>1</v>
          </cell>
          <cell r="Z2478">
            <v>364</v>
          </cell>
          <cell r="AA2478">
            <v>1</v>
          </cell>
        </row>
        <row r="2479">
          <cell r="I2479">
            <v>3251</v>
          </cell>
          <cell r="J2479">
            <v>29947.2692174</v>
          </cell>
          <cell r="P2479">
            <v>6</v>
          </cell>
          <cell r="Q2479">
            <v>1</v>
          </cell>
          <cell r="R2479">
            <v>1</v>
          </cell>
          <cell r="V2479">
            <v>1</v>
          </cell>
          <cell r="W2479">
            <v>5</v>
          </cell>
          <cell r="Y2479">
            <v>5</v>
          </cell>
          <cell r="Z2479">
            <v>156</v>
          </cell>
          <cell r="AA2479">
            <v>1</v>
          </cell>
        </row>
        <row r="2480">
          <cell r="I2480">
            <v>3253</v>
          </cell>
          <cell r="J2480">
            <v>29019.7275677</v>
          </cell>
          <cell r="P2480">
            <v>1</v>
          </cell>
          <cell r="Q2480">
            <v>1</v>
          </cell>
          <cell r="R2480">
            <v>1</v>
          </cell>
          <cell r="V2480">
            <v>1</v>
          </cell>
          <cell r="W2480">
            <v>5</v>
          </cell>
          <cell r="Y2480">
            <v>1</v>
          </cell>
          <cell r="Z2480">
            <v>364</v>
          </cell>
          <cell r="AA2480">
            <v>1</v>
          </cell>
        </row>
        <row r="2481">
          <cell r="I2481">
            <v>3254</v>
          </cell>
          <cell r="J2481">
            <v>28255.192281299998</v>
          </cell>
          <cell r="P2481">
            <v>9</v>
          </cell>
          <cell r="Q2481">
            <v>1</v>
          </cell>
          <cell r="R2481">
            <v>1</v>
          </cell>
          <cell r="V2481">
            <v>1</v>
          </cell>
          <cell r="W2481">
            <v>5</v>
          </cell>
          <cell r="Y2481">
            <v>5</v>
          </cell>
          <cell r="Z2481">
            <v>650</v>
          </cell>
          <cell r="AA2481">
            <v>0.75</v>
          </cell>
        </row>
        <row r="2482">
          <cell r="I2482">
            <v>3255</v>
          </cell>
          <cell r="J2482">
            <v>19922.766685800001</v>
          </cell>
          <cell r="P2482">
            <v>10</v>
          </cell>
          <cell r="Q2482">
            <v>1</v>
          </cell>
          <cell r="R2482">
            <v>1</v>
          </cell>
          <cell r="V2482">
            <v>1</v>
          </cell>
          <cell r="W2482">
            <v>5</v>
          </cell>
          <cell r="Y2482">
            <v>2</v>
          </cell>
          <cell r="Z2482">
            <v>650</v>
          </cell>
          <cell r="AA2482">
            <v>1</v>
          </cell>
        </row>
        <row r="2483">
          <cell r="I2483">
            <v>3256</v>
          </cell>
          <cell r="J2483">
            <v>24776.578910600001</v>
          </cell>
          <cell r="P2483">
            <v>5</v>
          </cell>
          <cell r="Q2483">
            <v>1</v>
          </cell>
          <cell r="R2483">
            <v>1</v>
          </cell>
          <cell r="V2483">
            <v>1</v>
          </cell>
          <cell r="W2483">
            <v>5</v>
          </cell>
          <cell r="Y2483">
            <v>5</v>
          </cell>
          <cell r="Z2483">
            <v>156</v>
          </cell>
          <cell r="AA2483">
            <v>1</v>
          </cell>
        </row>
        <row r="2484">
          <cell r="I2484">
            <v>3257</v>
          </cell>
          <cell r="J2484">
            <v>26007.697352399999</v>
          </cell>
          <cell r="P2484">
            <v>1</v>
          </cell>
          <cell r="Q2484">
            <v>1</v>
          </cell>
          <cell r="R2484">
            <v>1</v>
          </cell>
          <cell r="V2484">
            <v>1</v>
          </cell>
          <cell r="W2484">
            <v>5</v>
          </cell>
          <cell r="Y2484">
            <v>1</v>
          </cell>
          <cell r="Z2484">
            <v>364</v>
          </cell>
          <cell r="AA2484">
            <v>1</v>
          </cell>
        </row>
        <row r="2485">
          <cell r="I2485">
            <v>3258</v>
          </cell>
          <cell r="J2485">
            <v>35439.5949444</v>
          </cell>
          <cell r="P2485">
            <v>7</v>
          </cell>
          <cell r="Q2485">
            <v>1</v>
          </cell>
          <cell r="R2485">
            <v>1</v>
          </cell>
          <cell r="V2485">
            <v>1</v>
          </cell>
          <cell r="W2485">
            <v>5</v>
          </cell>
          <cell r="Y2485">
            <v>1</v>
          </cell>
          <cell r="Z2485">
            <v>31.2</v>
          </cell>
          <cell r="AA2485">
            <v>1</v>
          </cell>
        </row>
        <row r="2486">
          <cell r="I2486">
            <v>3259</v>
          </cell>
          <cell r="J2486">
            <v>36912.037514700001</v>
          </cell>
          <cell r="P2486">
            <v>2</v>
          </cell>
          <cell r="Q2486">
            <v>1</v>
          </cell>
          <cell r="R2486">
            <v>1</v>
          </cell>
          <cell r="V2486">
            <v>1</v>
          </cell>
          <cell r="W2486">
            <v>1</v>
          </cell>
          <cell r="Y2486">
            <v>1</v>
          </cell>
          <cell r="Z2486">
            <v>156</v>
          </cell>
          <cell r="AA2486">
            <v>1</v>
          </cell>
        </row>
        <row r="2487">
          <cell r="I2487">
            <v>3260</v>
          </cell>
          <cell r="J2487">
            <v>28495.3489826</v>
          </cell>
          <cell r="P2487">
            <v>5</v>
          </cell>
          <cell r="Q2487">
            <v>1</v>
          </cell>
          <cell r="R2487">
            <v>1</v>
          </cell>
          <cell r="V2487">
            <v>1</v>
          </cell>
          <cell r="W2487">
            <v>5</v>
          </cell>
          <cell r="Y2487">
            <v>5</v>
          </cell>
          <cell r="Z2487">
            <v>31.2</v>
          </cell>
          <cell r="AA2487">
            <v>1</v>
          </cell>
        </row>
        <row r="2488">
          <cell r="I2488">
            <v>3261</v>
          </cell>
          <cell r="J2488">
            <v>25254.6781725</v>
          </cell>
          <cell r="P2488">
            <v>3</v>
          </cell>
          <cell r="Q2488">
            <v>1</v>
          </cell>
          <cell r="R2488">
            <v>1</v>
          </cell>
          <cell r="V2488">
            <v>1</v>
          </cell>
          <cell r="W2488">
            <v>5</v>
          </cell>
          <cell r="Y2488">
            <v>1</v>
          </cell>
          <cell r="Z2488">
            <v>156</v>
          </cell>
          <cell r="AA2488">
            <v>0.75</v>
          </cell>
        </row>
        <row r="2489">
          <cell r="I2489">
            <v>3262</v>
          </cell>
          <cell r="J2489">
            <v>16194.2088461</v>
          </cell>
          <cell r="P2489">
            <v>5</v>
          </cell>
          <cell r="Q2489">
            <v>1</v>
          </cell>
          <cell r="R2489">
            <v>1</v>
          </cell>
          <cell r="V2489">
            <v>0</v>
          </cell>
          <cell r="W2489">
            <v>99</v>
          </cell>
          <cell r="Y2489">
            <v>5</v>
          </cell>
          <cell r="Z2489">
            <v>156</v>
          </cell>
          <cell r="AA2489">
            <v>0</v>
          </cell>
        </row>
        <row r="2490">
          <cell r="I2490">
            <v>3263</v>
          </cell>
          <cell r="J2490">
            <v>24411.019366500001</v>
          </cell>
          <cell r="P2490">
            <v>2</v>
          </cell>
          <cell r="Q2490">
            <v>1</v>
          </cell>
          <cell r="R2490">
            <v>1</v>
          </cell>
          <cell r="V2490">
            <v>1</v>
          </cell>
          <cell r="W2490">
            <v>5</v>
          </cell>
          <cell r="Y2490">
            <v>3</v>
          </cell>
          <cell r="Z2490">
            <v>364</v>
          </cell>
          <cell r="AA2490">
            <v>1</v>
          </cell>
        </row>
        <row r="2491">
          <cell r="I2491">
            <v>3265</v>
          </cell>
          <cell r="J2491">
            <v>35127.781039900001</v>
          </cell>
          <cell r="P2491">
            <v>7</v>
          </cell>
          <cell r="Q2491">
            <v>1</v>
          </cell>
          <cell r="R2491">
            <v>1</v>
          </cell>
          <cell r="V2491">
            <v>1</v>
          </cell>
          <cell r="W2491">
            <v>5</v>
          </cell>
          <cell r="Y2491">
            <v>5</v>
          </cell>
          <cell r="Z2491">
            <v>650</v>
          </cell>
          <cell r="AA2491">
            <v>1</v>
          </cell>
        </row>
        <row r="2492">
          <cell r="I2492">
            <v>3267</v>
          </cell>
          <cell r="J2492">
            <v>5675.9686502000004</v>
          </cell>
          <cell r="P2492">
            <v>5</v>
          </cell>
          <cell r="Q2492">
            <v>1</v>
          </cell>
          <cell r="R2492">
            <v>1</v>
          </cell>
          <cell r="V2492">
            <v>1</v>
          </cell>
          <cell r="W2492">
            <v>5</v>
          </cell>
          <cell r="Y2492">
            <v>1</v>
          </cell>
          <cell r="Z2492">
            <v>156</v>
          </cell>
          <cell r="AA2492">
            <v>1</v>
          </cell>
        </row>
        <row r="2493">
          <cell r="I2493">
            <v>3268</v>
          </cell>
          <cell r="J2493">
            <v>22742.4361599</v>
          </cell>
          <cell r="P2493">
            <v>5</v>
          </cell>
          <cell r="Q2493">
            <v>1</v>
          </cell>
          <cell r="R2493">
            <v>1</v>
          </cell>
          <cell r="V2493">
            <v>1</v>
          </cell>
          <cell r="W2493">
            <v>5</v>
          </cell>
          <cell r="Y2493">
            <v>5</v>
          </cell>
          <cell r="Z2493">
            <v>156</v>
          </cell>
          <cell r="AA2493">
            <v>1</v>
          </cell>
        </row>
        <row r="2494">
          <cell r="I2494">
            <v>3269</v>
          </cell>
          <cell r="J2494">
            <v>4699.9983259000001</v>
          </cell>
          <cell r="P2494">
            <v>3</v>
          </cell>
          <cell r="Q2494">
            <v>1</v>
          </cell>
          <cell r="R2494">
            <v>1</v>
          </cell>
          <cell r="V2494">
            <v>1</v>
          </cell>
          <cell r="W2494">
            <v>5</v>
          </cell>
          <cell r="Y2494">
            <v>1</v>
          </cell>
          <cell r="Z2494">
            <v>156</v>
          </cell>
          <cell r="AA2494">
            <v>1</v>
          </cell>
        </row>
        <row r="2495">
          <cell r="I2495">
            <v>3270</v>
          </cell>
          <cell r="J2495">
            <v>30118.695316599998</v>
          </cell>
          <cell r="P2495">
            <v>6</v>
          </cell>
          <cell r="Q2495">
            <v>1</v>
          </cell>
          <cell r="R2495">
            <v>1</v>
          </cell>
          <cell r="V2495">
            <v>1</v>
          </cell>
          <cell r="W2495">
            <v>1</v>
          </cell>
          <cell r="Y2495">
            <v>1</v>
          </cell>
          <cell r="Z2495">
            <v>156</v>
          </cell>
          <cell r="AA2495">
            <v>1</v>
          </cell>
        </row>
        <row r="2496">
          <cell r="I2496">
            <v>3271</v>
          </cell>
          <cell r="J2496">
            <v>30293.0647728</v>
          </cell>
          <cell r="P2496">
            <v>9</v>
          </cell>
          <cell r="Q2496">
            <v>1</v>
          </cell>
          <cell r="R2496">
            <v>1</v>
          </cell>
          <cell r="V2496">
            <v>1</v>
          </cell>
          <cell r="W2496">
            <v>5</v>
          </cell>
          <cell r="Y2496">
            <v>1</v>
          </cell>
          <cell r="Z2496">
            <v>156</v>
          </cell>
          <cell r="AA2496">
            <v>0.75</v>
          </cell>
        </row>
        <row r="2497">
          <cell r="I2497">
            <v>3272</v>
          </cell>
          <cell r="J2497">
            <v>39486.2241268</v>
          </cell>
          <cell r="P2497">
            <v>10</v>
          </cell>
          <cell r="Q2497">
            <v>1</v>
          </cell>
          <cell r="R2497">
            <v>1</v>
          </cell>
          <cell r="V2497">
            <v>1</v>
          </cell>
          <cell r="W2497">
            <v>5</v>
          </cell>
          <cell r="Y2497">
            <v>5</v>
          </cell>
          <cell r="Z2497">
            <v>156</v>
          </cell>
          <cell r="AA2497">
            <v>1</v>
          </cell>
        </row>
        <row r="2498">
          <cell r="I2498">
            <v>3273</v>
          </cell>
          <cell r="J2498">
            <v>44111.8557229</v>
          </cell>
          <cell r="P2498">
            <v>1</v>
          </cell>
          <cell r="Q2498">
            <v>1</v>
          </cell>
          <cell r="R2498">
            <v>1</v>
          </cell>
          <cell r="V2498">
            <v>0</v>
          </cell>
          <cell r="W2498">
            <v>99</v>
          </cell>
          <cell r="Y2498">
            <v>1</v>
          </cell>
          <cell r="Z2498">
            <v>31.2</v>
          </cell>
          <cell r="AA2498">
            <v>0</v>
          </cell>
        </row>
        <row r="2499">
          <cell r="I2499">
            <v>3274</v>
          </cell>
          <cell r="J2499">
            <v>19882.619320000002</v>
          </cell>
          <cell r="P2499">
            <v>7</v>
          </cell>
          <cell r="Q2499">
            <v>1</v>
          </cell>
          <cell r="R2499">
            <v>1</v>
          </cell>
          <cell r="V2499">
            <v>1</v>
          </cell>
          <cell r="W2499">
            <v>5</v>
          </cell>
          <cell r="Y2499">
            <v>5</v>
          </cell>
          <cell r="Z2499">
            <v>364</v>
          </cell>
          <cell r="AA2499">
            <v>1</v>
          </cell>
        </row>
        <row r="2500">
          <cell r="I2500">
            <v>3276</v>
          </cell>
          <cell r="J2500">
            <v>37854.523270799997</v>
          </cell>
          <cell r="P2500">
            <v>1</v>
          </cell>
          <cell r="Q2500">
            <v>1</v>
          </cell>
          <cell r="R2500">
            <v>1</v>
          </cell>
          <cell r="V2500">
            <v>1</v>
          </cell>
          <cell r="W2500">
            <v>1</v>
          </cell>
          <cell r="Y2500">
            <v>1</v>
          </cell>
          <cell r="Z2500">
            <v>156</v>
          </cell>
          <cell r="AA2500">
            <v>1</v>
          </cell>
        </row>
        <row r="2501">
          <cell r="I2501">
            <v>3277</v>
          </cell>
          <cell r="J2501">
            <v>7299.9904716000001</v>
          </cell>
          <cell r="P2501">
            <v>1</v>
          </cell>
          <cell r="Q2501">
            <v>1</v>
          </cell>
          <cell r="R2501">
            <v>1</v>
          </cell>
          <cell r="V2501">
            <v>1</v>
          </cell>
          <cell r="W2501">
            <v>5</v>
          </cell>
          <cell r="Y2501">
            <v>1</v>
          </cell>
          <cell r="Z2501">
            <v>650</v>
          </cell>
          <cell r="AA2501">
            <v>1</v>
          </cell>
        </row>
        <row r="2502">
          <cell r="I2502">
            <v>3278</v>
          </cell>
          <cell r="J2502">
            <v>29296.133721999999</v>
          </cell>
          <cell r="P2502">
            <v>4</v>
          </cell>
          <cell r="Q2502">
            <v>1</v>
          </cell>
          <cell r="R2502">
            <v>1</v>
          </cell>
          <cell r="V2502">
            <v>1</v>
          </cell>
          <cell r="W2502">
            <v>5</v>
          </cell>
          <cell r="Y2502">
            <v>1</v>
          </cell>
          <cell r="Z2502">
            <v>156</v>
          </cell>
          <cell r="AA2502">
            <v>1</v>
          </cell>
        </row>
        <row r="2503">
          <cell r="I2503">
            <v>3280</v>
          </cell>
          <cell r="J2503">
            <v>20959.252575999999</v>
          </cell>
          <cell r="P2503">
            <v>9</v>
          </cell>
          <cell r="Q2503">
            <v>1</v>
          </cell>
          <cell r="R2503">
            <v>1</v>
          </cell>
          <cell r="V2503">
            <v>1</v>
          </cell>
          <cell r="W2503">
            <v>5</v>
          </cell>
          <cell r="Y2503">
            <v>5</v>
          </cell>
          <cell r="Z2503">
            <v>156</v>
          </cell>
          <cell r="AA2503">
            <v>1</v>
          </cell>
        </row>
        <row r="2504">
          <cell r="I2504">
            <v>3281</v>
          </cell>
          <cell r="J2504">
            <v>31687.213244099999</v>
          </cell>
          <cell r="P2504">
            <v>7</v>
          </cell>
          <cell r="Q2504">
            <v>1</v>
          </cell>
          <cell r="R2504">
            <v>1</v>
          </cell>
          <cell r="V2504">
            <v>1</v>
          </cell>
          <cell r="W2504">
            <v>5</v>
          </cell>
          <cell r="Y2504">
            <v>5</v>
          </cell>
          <cell r="Z2504">
            <v>364</v>
          </cell>
          <cell r="AA2504">
            <v>1</v>
          </cell>
        </row>
        <row r="2505">
          <cell r="I2505">
            <v>3282</v>
          </cell>
          <cell r="J2505">
            <v>36233.899289100002</v>
          </cell>
          <cell r="P2505">
            <v>10</v>
          </cell>
          <cell r="Q2505">
            <v>1</v>
          </cell>
          <cell r="R2505">
            <v>1</v>
          </cell>
          <cell r="V2505">
            <v>1</v>
          </cell>
          <cell r="W2505">
            <v>5</v>
          </cell>
          <cell r="Y2505">
            <v>5</v>
          </cell>
          <cell r="Z2505">
            <v>156</v>
          </cell>
          <cell r="AA2505">
            <v>1</v>
          </cell>
        </row>
        <row r="2506">
          <cell r="I2506">
            <v>3285</v>
          </cell>
          <cell r="J2506">
            <v>30441.5293862</v>
          </cell>
          <cell r="P2506">
            <v>7</v>
          </cell>
          <cell r="Q2506">
            <v>1</v>
          </cell>
          <cell r="R2506">
            <v>1</v>
          </cell>
          <cell r="V2506">
            <v>1</v>
          </cell>
          <cell r="W2506">
            <v>2</v>
          </cell>
          <cell r="Y2506">
            <v>2</v>
          </cell>
          <cell r="Z2506">
            <v>156</v>
          </cell>
          <cell r="AA2506">
            <v>1</v>
          </cell>
        </row>
        <row r="2507">
          <cell r="I2507">
            <v>3286</v>
          </cell>
          <cell r="J2507">
            <v>24050.8593138</v>
          </cell>
          <cell r="P2507">
            <v>3</v>
          </cell>
          <cell r="Q2507">
            <v>1</v>
          </cell>
          <cell r="R2507">
            <v>1</v>
          </cell>
          <cell r="V2507">
            <v>1</v>
          </cell>
          <cell r="W2507">
            <v>5</v>
          </cell>
          <cell r="Y2507">
            <v>1</v>
          </cell>
          <cell r="Z2507">
            <v>31.2</v>
          </cell>
          <cell r="AA2507">
            <v>1</v>
          </cell>
        </row>
        <row r="2508">
          <cell r="I2508">
            <v>3287</v>
          </cell>
          <cell r="J2508">
            <v>21193.18345</v>
          </cell>
          <cell r="P2508">
            <v>9</v>
          </cell>
          <cell r="Q2508">
            <v>1</v>
          </cell>
          <cell r="R2508">
            <v>1</v>
          </cell>
          <cell r="V2508">
            <v>0</v>
          </cell>
          <cell r="W2508">
            <v>99</v>
          </cell>
          <cell r="Y2508">
            <v>5</v>
          </cell>
          <cell r="Z2508">
            <v>156</v>
          </cell>
          <cell r="AA2508">
            <v>0</v>
          </cell>
        </row>
        <row r="2509">
          <cell r="I2509">
            <v>3288</v>
          </cell>
          <cell r="J2509">
            <v>26047.713909900001</v>
          </cell>
          <cell r="P2509">
            <v>1</v>
          </cell>
          <cell r="Q2509">
            <v>1</v>
          </cell>
          <cell r="R2509">
            <v>1</v>
          </cell>
          <cell r="V2509">
            <v>1</v>
          </cell>
          <cell r="W2509">
            <v>1</v>
          </cell>
          <cell r="Y2509">
            <v>1</v>
          </cell>
          <cell r="Z2509">
            <v>156</v>
          </cell>
          <cell r="AA2509">
            <v>0.25</v>
          </cell>
        </row>
        <row r="2510">
          <cell r="I2510">
            <v>3289</v>
          </cell>
          <cell r="J2510">
            <v>26330.6011899</v>
          </cell>
          <cell r="P2510">
            <v>8</v>
          </cell>
          <cell r="Q2510">
            <v>1</v>
          </cell>
          <cell r="R2510">
            <v>1</v>
          </cell>
          <cell r="V2510">
            <v>1</v>
          </cell>
          <cell r="W2510">
            <v>5</v>
          </cell>
          <cell r="Y2510">
            <v>5</v>
          </cell>
          <cell r="Z2510">
            <v>364</v>
          </cell>
          <cell r="AA2510">
            <v>1</v>
          </cell>
        </row>
        <row r="2511">
          <cell r="I2511">
            <v>3290</v>
          </cell>
          <cell r="J2511">
            <v>27075.057486199999</v>
          </cell>
          <cell r="P2511">
            <v>1</v>
          </cell>
          <cell r="Q2511">
            <v>1</v>
          </cell>
          <cell r="R2511">
            <v>1</v>
          </cell>
          <cell r="V2511">
            <v>1</v>
          </cell>
          <cell r="W2511">
            <v>5</v>
          </cell>
          <cell r="Y2511">
            <v>5</v>
          </cell>
          <cell r="Z2511">
            <v>364</v>
          </cell>
          <cell r="AA2511">
            <v>1</v>
          </cell>
        </row>
        <row r="2512">
          <cell r="I2512">
            <v>3291</v>
          </cell>
          <cell r="J2512">
            <v>13438.948675899999</v>
          </cell>
          <cell r="P2512">
            <v>3</v>
          </cell>
          <cell r="Q2512">
            <v>1</v>
          </cell>
          <cell r="R2512">
            <v>1</v>
          </cell>
          <cell r="V2512">
            <v>1</v>
          </cell>
          <cell r="W2512">
            <v>5</v>
          </cell>
          <cell r="Y2512">
            <v>5</v>
          </cell>
          <cell r="Z2512">
            <v>364</v>
          </cell>
          <cell r="AA2512">
            <v>1</v>
          </cell>
        </row>
        <row r="2513">
          <cell r="I2513">
            <v>3293</v>
          </cell>
          <cell r="J2513">
            <v>26169.000255899999</v>
          </cell>
          <cell r="P2513">
            <v>10</v>
          </cell>
          <cell r="Q2513">
            <v>1</v>
          </cell>
          <cell r="R2513">
            <v>1</v>
          </cell>
          <cell r="V2513">
            <v>1</v>
          </cell>
          <cell r="W2513">
            <v>5</v>
          </cell>
          <cell r="Y2513">
            <v>5</v>
          </cell>
          <cell r="Z2513">
            <v>156</v>
          </cell>
          <cell r="AA2513">
            <v>0.75</v>
          </cell>
        </row>
        <row r="2514">
          <cell r="I2514">
            <v>3294</v>
          </cell>
          <cell r="J2514">
            <v>30598.5415178</v>
          </cell>
          <cell r="P2514">
            <v>4</v>
          </cell>
          <cell r="Q2514">
            <v>1</v>
          </cell>
          <cell r="R2514">
            <v>1</v>
          </cell>
          <cell r="V2514">
            <v>1</v>
          </cell>
          <cell r="W2514">
            <v>5</v>
          </cell>
          <cell r="Y2514">
            <v>1</v>
          </cell>
          <cell r="Z2514">
            <v>364</v>
          </cell>
          <cell r="AA2514">
            <v>1</v>
          </cell>
        </row>
        <row r="2515">
          <cell r="I2515">
            <v>3295</v>
          </cell>
          <cell r="J2515">
            <v>29892.254896900002</v>
          </cell>
          <cell r="P2515">
            <v>5</v>
          </cell>
          <cell r="Q2515">
            <v>1</v>
          </cell>
          <cell r="R2515">
            <v>1</v>
          </cell>
          <cell r="V2515">
            <v>1</v>
          </cell>
          <cell r="W2515">
            <v>1</v>
          </cell>
          <cell r="Y2515">
            <v>1</v>
          </cell>
          <cell r="Z2515">
            <v>31.2</v>
          </cell>
          <cell r="AA2515">
            <v>1</v>
          </cell>
        </row>
        <row r="2516">
          <cell r="I2516">
            <v>3296</v>
          </cell>
          <cell r="J2516">
            <v>21733.316432899999</v>
          </cell>
          <cell r="P2516">
            <v>1</v>
          </cell>
          <cell r="Q2516">
            <v>1</v>
          </cell>
          <cell r="R2516">
            <v>1</v>
          </cell>
          <cell r="V2516">
            <v>1</v>
          </cell>
          <cell r="W2516">
            <v>5</v>
          </cell>
          <cell r="Y2516">
            <v>1</v>
          </cell>
          <cell r="Z2516">
            <v>156</v>
          </cell>
          <cell r="AA2516">
            <v>0.75</v>
          </cell>
        </row>
        <row r="2517">
          <cell r="I2517">
            <v>3299</v>
          </cell>
          <cell r="J2517">
            <v>45771.174161299998</v>
          </cell>
          <cell r="P2517">
            <v>3</v>
          </cell>
          <cell r="Q2517">
            <v>1</v>
          </cell>
          <cell r="R2517">
            <v>1</v>
          </cell>
          <cell r="V2517">
            <v>0</v>
          </cell>
          <cell r="W2517">
            <v>99</v>
          </cell>
          <cell r="Y2517">
            <v>5</v>
          </cell>
          <cell r="Z2517">
            <v>31.2</v>
          </cell>
          <cell r="AA2517">
            <v>0</v>
          </cell>
        </row>
        <row r="2518">
          <cell r="I2518">
            <v>3300</v>
          </cell>
          <cell r="J2518">
            <v>42408.439051499998</v>
          </cell>
          <cell r="P2518">
            <v>3</v>
          </cell>
          <cell r="Q2518">
            <v>1</v>
          </cell>
          <cell r="R2518">
            <v>1</v>
          </cell>
          <cell r="V2518">
            <v>0</v>
          </cell>
          <cell r="W2518">
            <v>99</v>
          </cell>
          <cell r="Y2518">
            <v>3</v>
          </cell>
          <cell r="Z2518">
            <v>156</v>
          </cell>
          <cell r="AA2518">
            <v>0</v>
          </cell>
        </row>
        <row r="2519">
          <cell r="I2519">
            <v>3301</v>
          </cell>
          <cell r="J2519">
            <v>36130.370837900002</v>
          </cell>
          <cell r="P2519">
            <v>3</v>
          </cell>
          <cell r="Q2519">
            <v>1</v>
          </cell>
          <cell r="R2519">
            <v>1</v>
          </cell>
          <cell r="V2519">
            <v>1</v>
          </cell>
          <cell r="W2519">
            <v>5</v>
          </cell>
          <cell r="Y2519">
            <v>1</v>
          </cell>
          <cell r="Z2519">
            <v>364</v>
          </cell>
          <cell r="AA2519">
            <v>1</v>
          </cell>
        </row>
        <row r="2520">
          <cell r="I2520">
            <v>3302</v>
          </cell>
          <cell r="J2520">
            <v>31305.561627899999</v>
          </cell>
          <cell r="P2520">
            <v>2</v>
          </cell>
          <cell r="Q2520">
            <v>1</v>
          </cell>
          <cell r="R2520">
            <v>1</v>
          </cell>
          <cell r="V2520">
            <v>1</v>
          </cell>
          <cell r="W2520">
            <v>5</v>
          </cell>
          <cell r="Y2520">
            <v>1</v>
          </cell>
          <cell r="Z2520">
            <v>156</v>
          </cell>
          <cell r="AA2520">
            <v>1</v>
          </cell>
        </row>
        <row r="2521">
          <cell r="I2521">
            <v>3303</v>
          </cell>
          <cell r="J2521">
            <v>22231.2108639</v>
          </cell>
          <cell r="P2521">
            <v>9</v>
          </cell>
          <cell r="Q2521">
            <v>1</v>
          </cell>
          <cell r="R2521">
            <v>1</v>
          </cell>
          <cell r="V2521">
            <v>1</v>
          </cell>
          <cell r="W2521">
            <v>5</v>
          </cell>
          <cell r="Y2521">
            <v>1</v>
          </cell>
          <cell r="Z2521">
            <v>364</v>
          </cell>
          <cell r="AA2521">
            <v>0.75</v>
          </cell>
        </row>
        <row r="2522">
          <cell r="I2522">
            <v>3304</v>
          </cell>
          <cell r="J2522">
            <v>17171.481390699999</v>
          </cell>
          <cell r="P2522">
            <v>6</v>
          </cell>
          <cell r="Q2522">
            <v>1</v>
          </cell>
          <cell r="R2522">
            <v>1</v>
          </cell>
          <cell r="V2522">
            <v>1</v>
          </cell>
          <cell r="W2522">
            <v>5</v>
          </cell>
          <cell r="Y2522">
            <v>5</v>
          </cell>
          <cell r="Z2522">
            <v>364</v>
          </cell>
          <cell r="AA2522">
            <v>0.75</v>
          </cell>
        </row>
        <row r="2523">
          <cell r="I2523">
            <v>3305</v>
          </cell>
          <cell r="J2523">
            <v>44111.8557229</v>
          </cell>
          <cell r="P2523">
            <v>9</v>
          </cell>
          <cell r="Q2523">
            <v>1</v>
          </cell>
          <cell r="R2523">
            <v>1</v>
          </cell>
          <cell r="V2523">
            <v>1</v>
          </cell>
          <cell r="W2523">
            <v>5</v>
          </cell>
          <cell r="Y2523">
            <v>1</v>
          </cell>
          <cell r="Z2523">
            <v>31.2</v>
          </cell>
          <cell r="AA2523">
            <v>1</v>
          </cell>
        </row>
        <row r="2524">
          <cell r="I2524">
            <v>3306</v>
          </cell>
          <cell r="J2524">
            <v>13438.948675899999</v>
          </cell>
          <cell r="P2524">
            <v>6</v>
          </cell>
          <cell r="Q2524">
            <v>1</v>
          </cell>
          <cell r="R2524">
            <v>1</v>
          </cell>
          <cell r="V2524">
            <v>1</v>
          </cell>
          <cell r="W2524">
            <v>5</v>
          </cell>
          <cell r="Y2524">
            <v>5</v>
          </cell>
          <cell r="Z2524">
            <v>156</v>
          </cell>
          <cell r="AA2524">
            <v>1</v>
          </cell>
        </row>
        <row r="2525">
          <cell r="I2525">
            <v>3307</v>
          </cell>
          <cell r="J2525">
            <v>30484.816158500002</v>
          </cell>
          <cell r="P2525">
            <v>8</v>
          </cell>
          <cell r="Q2525">
            <v>1</v>
          </cell>
          <cell r="R2525">
            <v>1</v>
          </cell>
          <cell r="V2525">
            <v>1</v>
          </cell>
          <cell r="W2525">
            <v>5</v>
          </cell>
          <cell r="Y2525">
            <v>5</v>
          </cell>
          <cell r="Z2525">
            <v>364</v>
          </cell>
          <cell r="AA2525">
            <v>0.25</v>
          </cell>
        </row>
        <row r="2526">
          <cell r="I2526">
            <v>3308</v>
          </cell>
          <cell r="J2526">
            <v>23378.834268099999</v>
          </cell>
          <cell r="P2526">
            <v>5</v>
          </cell>
          <cell r="Q2526">
            <v>1</v>
          </cell>
          <cell r="R2526">
            <v>1</v>
          </cell>
          <cell r="V2526">
            <v>1</v>
          </cell>
          <cell r="W2526">
            <v>5</v>
          </cell>
          <cell r="Y2526">
            <v>1</v>
          </cell>
          <cell r="Z2526">
            <v>156</v>
          </cell>
          <cell r="AA2526">
            <v>0.75</v>
          </cell>
        </row>
        <row r="2527">
          <cell r="I2527">
            <v>3310</v>
          </cell>
          <cell r="J2527">
            <v>22545.5618115</v>
          </cell>
          <cell r="P2527">
            <v>8</v>
          </cell>
          <cell r="Q2527">
            <v>1</v>
          </cell>
          <cell r="R2527">
            <v>1</v>
          </cell>
          <cell r="V2527">
            <v>1</v>
          </cell>
          <cell r="W2527">
            <v>5</v>
          </cell>
          <cell r="Y2527">
            <v>1</v>
          </cell>
          <cell r="Z2527">
            <v>650</v>
          </cell>
          <cell r="AA2527">
            <v>1</v>
          </cell>
        </row>
        <row r="2528">
          <cell r="I2528">
            <v>3312</v>
          </cell>
          <cell r="J2528">
            <v>29170.266313700002</v>
          </cell>
          <cell r="P2528">
            <v>1</v>
          </cell>
          <cell r="Q2528">
            <v>1</v>
          </cell>
          <cell r="R2528">
            <v>1</v>
          </cell>
          <cell r="V2528">
            <v>1</v>
          </cell>
          <cell r="W2528">
            <v>5</v>
          </cell>
          <cell r="Y2528">
            <v>1</v>
          </cell>
          <cell r="Z2528">
            <v>650</v>
          </cell>
          <cell r="AA2528">
            <v>1</v>
          </cell>
        </row>
        <row r="2529">
          <cell r="I2529">
            <v>3313</v>
          </cell>
          <cell r="J2529">
            <v>5101.2984901</v>
          </cell>
          <cell r="P2529">
            <v>1</v>
          </cell>
          <cell r="Q2529">
            <v>1</v>
          </cell>
          <cell r="R2529">
            <v>1</v>
          </cell>
          <cell r="V2529">
            <v>1</v>
          </cell>
          <cell r="W2529">
            <v>5</v>
          </cell>
          <cell r="Y2529">
            <v>5</v>
          </cell>
          <cell r="Z2529">
            <v>156</v>
          </cell>
          <cell r="AA2529">
            <v>1</v>
          </cell>
        </row>
        <row r="2530">
          <cell r="I2530">
            <v>3314</v>
          </cell>
          <cell r="J2530">
            <v>21344.701109900001</v>
          </cell>
          <cell r="P2530">
            <v>8</v>
          </cell>
          <cell r="Q2530">
            <v>1</v>
          </cell>
          <cell r="R2530">
            <v>1</v>
          </cell>
          <cell r="V2530">
            <v>1</v>
          </cell>
          <cell r="W2530">
            <v>1</v>
          </cell>
          <cell r="Y2530">
            <v>1</v>
          </cell>
          <cell r="Z2530">
            <v>364</v>
          </cell>
          <cell r="AA2530">
            <v>1</v>
          </cell>
        </row>
        <row r="2531">
          <cell r="I2531">
            <v>3315</v>
          </cell>
          <cell r="J2531">
            <v>30971.355364499999</v>
          </cell>
          <cell r="P2531">
            <v>7</v>
          </cell>
          <cell r="Q2531">
            <v>1</v>
          </cell>
          <cell r="R2531">
            <v>1</v>
          </cell>
          <cell r="V2531">
            <v>1</v>
          </cell>
          <cell r="W2531">
            <v>5</v>
          </cell>
          <cell r="Y2531">
            <v>1</v>
          </cell>
          <cell r="Z2531">
            <v>364</v>
          </cell>
          <cell r="AA2531">
            <v>1</v>
          </cell>
        </row>
        <row r="2532">
          <cell r="I2532">
            <v>3316</v>
          </cell>
          <cell r="J2532">
            <v>22333.560845799999</v>
          </cell>
          <cell r="P2532">
            <v>5</v>
          </cell>
          <cell r="Q2532">
            <v>1</v>
          </cell>
          <cell r="R2532">
            <v>1</v>
          </cell>
          <cell r="V2532">
            <v>1</v>
          </cell>
          <cell r="W2532">
            <v>5</v>
          </cell>
          <cell r="Y2532">
            <v>1</v>
          </cell>
          <cell r="Z2532">
            <v>364</v>
          </cell>
          <cell r="AA2532">
            <v>1</v>
          </cell>
        </row>
        <row r="2533">
          <cell r="I2533">
            <v>3317</v>
          </cell>
          <cell r="J2533">
            <v>32242.4440473</v>
          </cell>
          <cell r="P2533">
            <v>1</v>
          </cell>
          <cell r="Q2533">
            <v>1</v>
          </cell>
          <cell r="R2533">
            <v>1</v>
          </cell>
          <cell r="V2533">
            <v>1</v>
          </cell>
          <cell r="W2533">
            <v>5</v>
          </cell>
          <cell r="Y2533">
            <v>5</v>
          </cell>
          <cell r="Z2533">
            <v>364</v>
          </cell>
          <cell r="AA2533">
            <v>1</v>
          </cell>
        </row>
        <row r="2534">
          <cell r="I2534">
            <v>3318</v>
          </cell>
          <cell r="J2534">
            <v>47137.799324</v>
          </cell>
          <cell r="P2534">
            <v>3</v>
          </cell>
          <cell r="Q2534">
            <v>1</v>
          </cell>
          <cell r="R2534">
            <v>1</v>
          </cell>
          <cell r="V2534">
            <v>1</v>
          </cell>
          <cell r="W2534">
            <v>1</v>
          </cell>
          <cell r="Y2534">
            <v>1</v>
          </cell>
          <cell r="Z2534">
            <v>31.2</v>
          </cell>
          <cell r="AA2534">
            <v>1</v>
          </cell>
        </row>
        <row r="2535">
          <cell r="I2535">
            <v>3322</v>
          </cell>
          <cell r="J2535">
            <v>27110.420244000001</v>
          </cell>
          <cell r="P2535">
            <v>4</v>
          </cell>
          <cell r="Q2535">
            <v>1</v>
          </cell>
          <cell r="R2535">
            <v>1</v>
          </cell>
          <cell r="V2535">
            <v>1</v>
          </cell>
          <cell r="W2535">
            <v>1</v>
          </cell>
          <cell r="Y2535">
            <v>1</v>
          </cell>
          <cell r="Z2535">
            <v>364</v>
          </cell>
          <cell r="AA2535">
            <v>0.75</v>
          </cell>
        </row>
        <row r="2536">
          <cell r="I2536">
            <v>3325</v>
          </cell>
          <cell r="J2536">
            <v>22742.4361599</v>
          </cell>
          <cell r="P2536">
            <v>6</v>
          </cell>
          <cell r="Q2536">
            <v>1</v>
          </cell>
          <cell r="R2536">
            <v>1</v>
          </cell>
          <cell r="V2536">
            <v>1</v>
          </cell>
          <cell r="W2536">
            <v>5</v>
          </cell>
          <cell r="Y2536">
            <v>5</v>
          </cell>
          <cell r="Z2536">
            <v>650</v>
          </cell>
          <cell r="AA2536">
            <v>0.75</v>
          </cell>
        </row>
        <row r="2537">
          <cell r="I2537">
            <v>3328</v>
          </cell>
          <cell r="J2537">
            <v>19922.766685800001</v>
          </cell>
          <cell r="P2537">
            <v>9</v>
          </cell>
          <cell r="Q2537">
            <v>1</v>
          </cell>
          <cell r="R2537">
            <v>1</v>
          </cell>
          <cell r="V2537">
            <v>1</v>
          </cell>
          <cell r="W2537">
            <v>5</v>
          </cell>
          <cell r="Y2537">
            <v>5</v>
          </cell>
          <cell r="Z2537">
            <v>156</v>
          </cell>
          <cell r="AA2537">
            <v>1</v>
          </cell>
        </row>
        <row r="2538">
          <cell r="I2538">
            <v>3330</v>
          </cell>
          <cell r="J2538">
            <v>43195.365198799998</v>
          </cell>
          <cell r="P2538">
            <v>3</v>
          </cell>
          <cell r="Q2538">
            <v>1</v>
          </cell>
          <cell r="R2538">
            <v>1</v>
          </cell>
          <cell r="V2538">
            <v>1</v>
          </cell>
          <cell r="W2538">
            <v>5</v>
          </cell>
          <cell r="Y2538">
            <v>1</v>
          </cell>
          <cell r="Z2538">
            <v>156</v>
          </cell>
          <cell r="AA2538">
            <v>1</v>
          </cell>
        </row>
        <row r="2539">
          <cell r="I2539">
            <v>3331</v>
          </cell>
          <cell r="J2539">
            <v>3811.787887</v>
          </cell>
          <cell r="P2539">
            <v>6</v>
          </cell>
          <cell r="Q2539">
            <v>1</v>
          </cell>
          <cell r="R2539">
            <v>1</v>
          </cell>
          <cell r="V2539">
            <v>1</v>
          </cell>
          <cell r="W2539">
            <v>5</v>
          </cell>
          <cell r="Y2539">
            <v>1</v>
          </cell>
          <cell r="Z2539">
            <v>156</v>
          </cell>
          <cell r="AA2539">
            <v>0.75</v>
          </cell>
        </row>
        <row r="2540">
          <cell r="I2540">
            <v>3333</v>
          </cell>
          <cell r="J2540">
            <v>3709.4764227000001</v>
          </cell>
          <cell r="P2540">
            <v>7</v>
          </cell>
          <cell r="Q2540">
            <v>1</v>
          </cell>
          <cell r="R2540">
            <v>1</v>
          </cell>
          <cell r="V2540">
            <v>1</v>
          </cell>
          <cell r="W2540">
            <v>5</v>
          </cell>
          <cell r="Y2540">
            <v>5</v>
          </cell>
          <cell r="Z2540">
            <v>364</v>
          </cell>
          <cell r="AA2540">
            <v>1</v>
          </cell>
        </row>
        <row r="2541">
          <cell r="I2541">
            <v>3335</v>
          </cell>
          <cell r="J2541">
            <v>4618.6412308999998</v>
          </cell>
          <cell r="P2541">
            <v>6</v>
          </cell>
          <cell r="Q2541">
            <v>1</v>
          </cell>
          <cell r="R2541">
            <v>1</v>
          </cell>
          <cell r="V2541">
            <v>1</v>
          </cell>
          <cell r="W2541">
            <v>5</v>
          </cell>
          <cell r="Y2541">
            <v>5</v>
          </cell>
          <cell r="Z2541">
            <v>156</v>
          </cell>
          <cell r="AA2541">
            <v>1</v>
          </cell>
        </row>
        <row r="2542">
          <cell r="I2542">
            <v>3336</v>
          </cell>
          <cell r="J2542">
            <v>28307.109681800001</v>
          </cell>
          <cell r="P2542">
            <v>5</v>
          </cell>
          <cell r="Q2542">
            <v>1</v>
          </cell>
          <cell r="R2542">
            <v>1</v>
          </cell>
          <cell r="V2542">
            <v>1</v>
          </cell>
          <cell r="W2542">
            <v>5</v>
          </cell>
          <cell r="Y2542">
            <v>5</v>
          </cell>
          <cell r="Z2542">
            <v>650</v>
          </cell>
          <cell r="AA2542">
            <v>1</v>
          </cell>
        </row>
        <row r="2543">
          <cell r="I2543">
            <v>3337</v>
          </cell>
          <cell r="J2543">
            <v>20596.563006299999</v>
          </cell>
          <cell r="P2543">
            <v>6</v>
          </cell>
          <cell r="Q2543">
            <v>1</v>
          </cell>
          <cell r="R2543">
            <v>1</v>
          </cell>
          <cell r="V2543">
            <v>1</v>
          </cell>
          <cell r="W2543">
            <v>1</v>
          </cell>
          <cell r="Y2543">
            <v>1</v>
          </cell>
          <cell r="Z2543">
            <v>156</v>
          </cell>
          <cell r="AA2543">
            <v>0.75</v>
          </cell>
        </row>
        <row r="2544">
          <cell r="I2544">
            <v>3338</v>
          </cell>
          <cell r="J2544">
            <v>12980.9420507</v>
          </cell>
          <cell r="P2544">
            <v>6</v>
          </cell>
          <cell r="Q2544">
            <v>1</v>
          </cell>
          <cell r="R2544">
            <v>1</v>
          </cell>
          <cell r="V2544">
            <v>1</v>
          </cell>
          <cell r="W2544">
            <v>5</v>
          </cell>
          <cell r="Y2544">
            <v>5</v>
          </cell>
          <cell r="Z2544">
            <v>156</v>
          </cell>
          <cell r="AA2544">
            <v>1</v>
          </cell>
        </row>
        <row r="2545">
          <cell r="I2545">
            <v>3341</v>
          </cell>
          <cell r="J2545">
            <v>29546.8944973</v>
          </cell>
          <cell r="P2545">
            <v>5</v>
          </cell>
          <cell r="Q2545">
            <v>1</v>
          </cell>
          <cell r="R2545">
            <v>1</v>
          </cell>
          <cell r="V2545">
            <v>0</v>
          </cell>
          <cell r="W2545">
            <v>99</v>
          </cell>
          <cell r="Y2545">
            <v>1</v>
          </cell>
          <cell r="Z2545">
            <v>156</v>
          </cell>
          <cell r="AA2545">
            <v>0</v>
          </cell>
        </row>
        <row r="2546">
          <cell r="I2546">
            <v>3342</v>
          </cell>
          <cell r="J2546">
            <v>18400.2802176</v>
          </cell>
          <cell r="P2546">
            <v>8</v>
          </cell>
          <cell r="Q2546">
            <v>1</v>
          </cell>
          <cell r="R2546">
            <v>1</v>
          </cell>
          <cell r="V2546">
            <v>1</v>
          </cell>
          <cell r="W2546">
            <v>5</v>
          </cell>
          <cell r="Y2546">
            <v>5</v>
          </cell>
          <cell r="Z2546">
            <v>156</v>
          </cell>
          <cell r="AA2546">
            <v>1</v>
          </cell>
        </row>
        <row r="2547">
          <cell r="I2547">
            <v>3343</v>
          </cell>
          <cell r="J2547">
            <v>27092.168210600001</v>
          </cell>
          <cell r="P2547">
            <v>1</v>
          </cell>
          <cell r="Q2547">
            <v>1</v>
          </cell>
          <cell r="R2547">
            <v>1</v>
          </cell>
          <cell r="V2547">
            <v>1</v>
          </cell>
          <cell r="W2547">
            <v>5</v>
          </cell>
          <cell r="Y2547">
            <v>1</v>
          </cell>
          <cell r="Z2547">
            <v>156</v>
          </cell>
          <cell r="AA2547">
            <v>1</v>
          </cell>
        </row>
        <row r="2548">
          <cell r="I2548">
            <v>3344</v>
          </cell>
          <cell r="J2548">
            <v>57893.932632900003</v>
          </cell>
          <cell r="P2548">
            <v>11</v>
          </cell>
          <cell r="Q2548">
            <v>1</v>
          </cell>
          <cell r="R2548">
            <v>1</v>
          </cell>
          <cell r="V2548">
            <v>1</v>
          </cell>
          <cell r="W2548">
            <v>5</v>
          </cell>
          <cell r="Y2548">
            <v>1</v>
          </cell>
          <cell r="Z2548">
            <v>364</v>
          </cell>
          <cell r="AA2548">
            <v>1</v>
          </cell>
        </row>
        <row r="2549">
          <cell r="I2549">
            <v>3345</v>
          </cell>
          <cell r="J2549">
            <v>3807.4832651000002</v>
          </cell>
          <cell r="P2549">
            <v>10</v>
          </cell>
          <cell r="Q2549">
            <v>1</v>
          </cell>
          <cell r="R2549">
            <v>1</v>
          </cell>
          <cell r="V2549">
            <v>1</v>
          </cell>
          <cell r="W2549">
            <v>5</v>
          </cell>
          <cell r="Y2549">
            <v>1</v>
          </cell>
          <cell r="Z2549">
            <v>364</v>
          </cell>
          <cell r="AA2549">
            <v>1</v>
          </cell>
        </row>
        <row r="2550">
          <cell r="I2550">
            <v>3347</v>
          </cell>
          <cell r="J2550">
            <v>29578.177977399999</v>
          </cell>
          <cell r="P2550">
            <v>4</v>
          </cell>
          <cell r="Q2550">
            <v>1</v>
          </cell>
          <cell r="R2550">
            <v>1</v>
          </cell>
          <cell r="V2550">
            <v>0</v>
          </cell>
          <cell r="W2550">
            <v>99</v>
          </cell>
          <cell r="Y2550">
            <v>3</v>
          </cell>
          <cell r="Z2550">
            <v>156</v>
          </cell>
          <cell r="AA2550">
            <v>0</v>
          </cell>
        </row>
        <row r="2551">
          <cell r="I2551">
            <v>3348</v>
          </cell>
          <cell r="J2551">
            <v>30199.035483600001</v>
          </cell>
          <cell r="P2551">
            <v>5</v>
          </cell>
          <cell r="Q2551">
            <v>1</v>
          </cell>
          <cell r="R2551">
            <v>1</v>
          </cell>
          <cell r="V2551">
            <v>1</v>
          </cell>
          <cell r="W2551">
            <v>1</v>
          </cell>
          <cell r="Y2551">
            <v>1</v>
          </cell>
          <cell r="Z2551">
            <v>156</v>
          </cell>
          <cell r="AA2551">
            <v>1</v>
          </cell>
        </row>
        <row r="2552">
          <cell r="I2552">
            <v>3349</v>
          </cell>
          <cell r="J2552">
            <v>24261.8102616</v>
          </cell>
          <cell r="P2552">
            <v>7</v>
          </cell>
          <cell r="Q2552">
            <v>1</v>
          </cell>
          <cell r="R2552">
            <v>1</v>
          </cell>
          <cell r="V2552">
            <v>1</v>
          </cell>
          <cell r="W2552">
            <v>1</v>
          </cell>
          <cell r="Y2552">
            <v>1</v>
          </cell>
          <cell r="Z2552">
            <v>364</v>
          </cell>
          <cell r="AA2552">
            <v>1</v>
          </cell>
        </row>
        <row r="2553">
          <cell r="I2553">
            <v>3350</v>
          </cell>
          <cell r="J2553">
            <v>27142.5860364</v>
          </cell>
          <cell r="P2553">
            <v>9</v>
          </cell>
          <cell r="Q2553">
            <v>1</v>
          </cell>
          <cell r="R2553">
            <v>1</v>
          </cell>
          <cell r="V2553">
            <v>1</v>
          </cell>
          <cell r="W2553">
            <v>5</v>
          </cell>
          <cell r="Y2553">
            <v>1</v>
          </cell>
          <cell r="Z2553">
            <v>364</v>
          </cell>
          <cell r="AA2553">
            <v>1</v>
          </cell>
        </row>
        <row r="2554">
          <cell r="I2554">
            <v>3351</v>
          </cell>
          <cell r="J2554">
            <v>4386.8239411000004</v>
          </cell>
          <cell r="P2554">
            <v>5</v>
          </cell>
          <cell r="Q2554">
            <v>1</v>
          </cell>
          <cell r="R2554">
            <v>1</v>
          </cell>
          <cell r="V2554">
            <v>1</v>
          </cell>
          <cell r="W2554">
            <v>5</v>
          </cell>
          <cell r="Y2554">
            <v>1</v>
          </cell>
          <cell r="Z2554">
            <v>156</v>
          </cell>
          <cell r="AA2554">
            <v>1</v>
          </cell>
        </row>
        <row r="2555">
          <cell r="I2555">
            <v>3352</v>
          </cell>
          <cell r="J2555">
            <v>33977.529732800002</v>
          </cell>
          <cell r="P2555">
            <v>5</v>
          </cell>
          <cell r="Q2555">
            <v>1</v>
          </cell>
          <cell r="R2555">
            <v>1</v>
          </cell>
          <cell r="V2555">
            <v>1</v>
          </cell>
          <cell r="W2555">
            <v>5</v>
          </cell>
          <cell r="Y2555">
            <v>1</v>
          </cell>
          <cell r="Z2555">
            <v>156</v>
          </cell>
          <cell r="AA2555">
            <v>1</v>
          </cell>
        </row>
        <row r="2556">
          <cell r="I2556">
            <v>3353</v>
          </cell>
          <cell r="J2556">
            <v>24792.311740900001</v>
          </cell>
          <cell r="P2556">
            <v>1</v>
          </cell>
          <cell r="Q2556">
            <v>1</v>
          </cell>
          <cell r="R2556">
            <v>1</v>
          </cell>
          <cell r="V2556">
            <v>0</v>
          </cell>
          <cell r="W2556">
            <v>99</v>
          </cell>
          <cell r="Y2556">
            <v>2</v>
          </cell>
          <cell r="Z2556">
            <v>156</v>
          </cell>
          <cell r="AA2556">
            <v>0</v>
          </cell>
        </row>
        <row r="2557">
          <cell r="I2557">
            <v>3354</v>
          </cell>
          <cell r="J2557">
            <v>45518.333486099997</v>
          </cell>
          <cell r="P2557">
            <v>1</v>
          </cell>
          <cell r="Q2557">
            <v>1</v>
          </cell>
          <cell r="R2557">
            <v>1</v>
          </cell>
          <cell r="V2557">
            <v>1</v>
          </cell>
          <cell r="W2557">
            <v>1</v>
          </cell>
          <cell r="Y2557">
            <v>1</v>
          </cell>
          <cell r="Z2557">
            <v>31.2</v>
          </cell>
          <cell r="AA2557">
            <v>0.75</v>
          </cell>
        </row>
        <row r="2558">
          <cell r="I2558">
            <v>3357</v>
          </cell>
          <cell r="J2558">
            <v>20461.219839400001</v>
          </cell>
          <cell r="P2558">
            <v>5</v>
          </cell>
          <cell r="Q2558">
            <v>1</v>
          </cell>
          <cell r="R2558">
            <v>1</v>
          </cell>
          <cell r="V2558">
            <v>1</v>
          </cell>
          <cell r="W2558">
            <v>5</v>
          </cell>
          <cell r="Y2558">
            <v>2</v>
          </cell>
          <cell r="Z2558">
            <v>156</v>
          </cell>
          <cell r="AA2558">
            <v>1</v>
          </cell>
        </row>
        <row r="2559">
          <cell r="I2559">
            <v>3358</v>
          </cell>
          <cell r="J2559">
            <v>44182.684611500001</v>
          </cell>
          <cell r="P2559">
            <v>5</v>
          </cell>
          <cell r="Q2559">
            <v>1</v>
          </cell>
          <cell r="R2559">
            <v>1</v>
          </cell>
          <cell r="V2559">
            <v>1</v>
          </cell>
          <cell r="W2559">
            <v>5</v>
          </cell>
          <cell r="Y2559">
            <v>5</v>
          </cell>
          <cell r="Z2559">
            <v>156</v>
          </cell>
          <cell r="AA2559">
            <v>1</v>
          </cell>
        </row>
        <row r="2560">
          <cell r="I2560">
            <v>3359</v>
          </cell>
          <cell r="J2560">
            <v>5776.6069742999998</v>
          </cell>
          <cell r="P2560">
            <v>5</v>
          </cell>
          <cell r="Q2560">
            <v>1</v>
          </cell>
          <cell r="R2560">
            <v>1</v>
          </cell>
          <cell r="V2560">
            <v>0</v>
          </cell>
          <cell r="W2560">
            <v>99</v>
          </cell>
          <cell r="Y2560">
            <v>5</v>
          </cell>
          <cell r="Z2560">
            <v>364</v>
          </cell>
          <cell r="AA2560">
            <v>0</v>
          </cell>
        </row>
        <row r="2561">
          <cell r="I2561">
            <v>3362</v>
          </cell>
          <cell r="J2561">
            <v>29553.203062100001</v>
          </cell>
          <cell r="P2561">
            <v>3</v>
          </cell>
          <cell r="Q2561">
            <v>1</v>
          </cell>
          <cell r="R2561">
            <v>1</v>
          </cell>
          <cell r="V2561">
            <v>1</v>
          </cell>
          <cell r="W2561">
            <v>1</v>
          </cell>
          <cell r="Y2561">
            <v>1</v>
          </cell>
          <cell r="Z2561">
            <v>156</v>
          </cell>
          <cell r="AA2561">
            <v>1</v>
          </cell>
        </row>
        <row r="2562">
          <cell r="I2562">
            <v>3363</v>
          </cell>
          <cell r="J2562">
            <v>3283.3149364999999</v>
          </cell>
          <cell r="P2562">
            <v>9</v>
          </cell>
          <cell r="Q2562">
            <v>1</v>
          </cell>
          <cell r="R2562">
            <v>1</v>
          </cell>
          <cell r="V2562">
            <v>1</v>
          </cell>
          <cell r="W2562">
            <v>5</v>
          </cell>
          <cell r="Y2562">
            <v>5</v>
          </cell>
          <cell r="Z2562">
            <v>364</v>
          </cell>
          <cell r="AA2562">
            <v>0.75</v>
          </cell>
        </row>
        <row r="2563">
          <cell r="I2563">
            <v>3364</v>
          </cell>
          <cell r="J2563">
            <v>25500.613510300002</v>
          </cell>
          <cell r="P2563">
            <v>9</v>
          </cell>
          <cell r="Q2563">
            <v>1</v>
          </cell>
          <cell r="R2563">
            <v>1</v>
          </cell>
          <cell r="V2563">
            <v>1</v>
          </cell>
          <cell r="W2563">
            <v>5</v>
          </cell>
          <cell r="Y2563">
            <v>1</v>
          </cell>
          <cell r="Z2563">
            <v>31.2</v>
          </cell>
          <cell r="AA2563">
            <v>1</v>
          </cell>
        </row>
        <row r="2564">
          <cell r="I2564">
            <v>3368</v>
          </cell>
          <cell r="J2564">
            <v>17425.949253499999</v>
          </cell>
          <cell r="P2564">
            <v>1</v>
          </cell>
          <cell r="Q2564">
            <v>1</v>
          </cell>
          <cell r="R2564">
            <v>1</v>
          </cell>
          <cell r="V2564">
            <v>1</v>
          </cell>
          <cell r="W2564">
            <v>5</v>
          </cell>
          <cell r="Y2564">
            <v>5</v>
          </cell>
          <cell r="Z2564">
            <v>31.2</v>
          </cell>
          <cell r="AA2564">
            <v>1</v>
          </cell>
        </row>
        <row r="2565">
          <cell r="I2565">
            <v>3369</v>
          </cell>
          <cell r="J2565">
            <v>32103.4725688</v>
          </cell>
          <cell r="P2565">
            <v>5</v>
          </cell>
          <cell r="Q2565">
            <v>1</v>
          </cell>
          <cell r="R2565">
            <v>1</v>
          </cell>
          <cell r="V2565">
            <v>1</v>
          </cell>
          <cell r="W2565">
            <v>5</v>
          </cell>
          <cell r="Y2565">
            <v>5</v>
          </cell>
          <cell r="Z2565">
            <v>364</v>
          </cell>
          <cell r="AA2565">
            <v>1</v>
          </cell>
        </row>
        <row r="2566">
          <cell r="I2566">
            <v>3370</v>
          </cell>
          <cell r="J2566">
            <v>24411.019366500001</v>
          </cell>
          <cell r="P2566">
            <v>7</v>
          </cell>
          <cell r="Q2566">
            <v>1</v>
          </cell>
          <cell r="R2566">
            <v>1</v>
          </cell>
          <cell r="V2566">
            <v>1</v>
          </cell>
          <cell r="W2566">
            <v>5</v>
          </cell>
          <cell r="Y2566">
            <v>3</v>
          </cell>
          <cell r="Z2566">
            <v>364</v>
          </cell>
          <cell r="AA2566">
            <v>1</v>
          </cell>
        </row>
        <row r="2567">
          <cell r="I2567">
            <v>3371</v>
          </cell>
          <cell r="J2567">
            <v>30441.528681399999</v>
          </cell>
          <cell r="P2567">
            <v>5</v>
          </cell>
          <cell r="Q2567">
            <v>1</v>
          </cell>
          <cell r="R2567">
            <v>1</v>
          </cell>
          <cell r="V2567">
            <v>1</v>
          </cell>
          <cell r="W2567">
            <v>5</v>
          </cell>
          <cell r="Y2567">
            <v>5</v>
          </cell>
          <cell r="Z2567">
            <v>650</v>
          </cell>
          <cell r="AA2567">
            <v>1</v>
          </cell>
        </row>
        <row r="2568">
          <cell r="I2568">
            <v>3372</v>
          </cell>
          <cell r="J2568">
            <v>28978.038122900001</v>
          </cell>
          <cell r="P2568">
            <v>7</v>
          </cell>
          <cell r="Q2568">
            <v>1</v>
          </cell>
          <cell r="R2568">
            <v>1</v>
          </cell>
          <cell r="V2568">
            <v>1</v>
          </cell>
          <cell r="W2568">
            <v>5</v>
          </cell>
          <cell r="Y2568">
            <v>5</v>
          </cell>
          <cell r="Z2568">
            <v>31.2</v>
          </cell>
          <cell r="AA2568">
            <v>1</v>
          </cell>
        </row>
        <row r="2569">
          <cell r="I2569">
            <v>3374</v>
          </cell>
          <cell r="J2569">
            <v>34586.192738999998</v>
          </cell>
          <cell r="P2569">
            <v>4</v>
          </cell>
          <cell r="Q2569">
            <v>1</v>
          </cell>
          <cell r="R2569">
            <v>1</v>
          </cell>
          <cell r="V2569">
            <v>1</v>
          </cell>
          <cell r="W2569">
            <v>5</v>
          </cell>
          <cell r="Y2569">
            <v>5</v>
          </cell>
          <cell r="Z2569">
            <v>364</v>
          </cell>
          <cell r="AA2569">
            <v>1</v>
          </cell>
        </row>
        <row r="2570">
          <cell r="I2570">
            <v>3375</v>
          </cell>
          <cell r="J2570">
            <v>36589.094794500001</v>
          </cell>
          <cell r="P2570">
            <v>6</v>
          </cell>
          <cell r="Q2570">
            <v>1</v>
          </cell>
          <cell r="R2570">
            <v>1</v>
          </cell>
          <cell r="V2570">
            <v>1</v>
          </cell>
          <cell r="W2570">
            <v>5</v>
          </cell>
          <cell r="Y2570">
            <v>1</v>
          </cell>
          <cell r="Z2570">
            <v>364</v>
          </cell>
          <cell r="AA2570">
            <v>1</v>
          </cell>
        </row>
        <row r="2571">
          <cell r="I2571">
            <v>3376</v>
          </cell>
          <cell r="J2571">
            <v>30280.660022100001</v>
          </cell>
          <cell r="P2571">
            <v>9</v>
          </cell>
          <cell r="Q2571">
            <v>1</v>
          </cell>
          <cell r="R2571">
            <v>1</v>
          </cell>
          <cell r="V2571">
            <v>1</v>
          </cell>
          <cell r="W2571">
            <v>5</v>
          </cell>
          <cell r="Y2571">
            <v>1</v>
          </cell>
          <cell r="Z2571">
            <v>364</v>
          </cell>
          <cell r="AA2571">
            <v>1</v>
          </cell>
        </row>
        <row r="2572">
          <cell r="I2572">
            <v>3377</v>
          </cell>
          <cell r="J2572">
            <v>29902.3956512</v>
          </cell>
          <cell r="P2572">
            <v>7</v>
          </cell>
          <cell r="Q2572">
            <v>1</v>
          </cell>
          <cell r="R2572">
            <v>1</v>
          </cell>
          <cell r="V2572">
            <v>1</v>
          </cell>
          <cell r="W2572">
            <v>5</v>
          </cell>
          <cell r="Y2572">
            <v>1</v>
          </cell>
          <cell r="Z2572">
            <v>156</v>
          </cell>
          <cell r="AA2572">
            <v>1</v>
          </cell>
        </row>
        <row r="2573">
          <cell r="I2573">
            <v>3378</v>
          </cell>
          <cell r="J2573">
            <v>4762.1851446999999</v>
          </cell>
          <cell r="P2573">
            <v>6</v>
          </cell>
          <cell r="Q2573">
            <v>1</v>
          </cell>
          <cell r="R2573">
            <v>1</v>
          </cell>
          <cell r="V2573">
            <v>1</v>
          </cell>
          <cell r="W2573">
            <v>5</v>
          </cell>
          <cell r="Y2573">
            <v>1</v>
          </cell>
          <cell r="Z2573">
            <v>364</v>
          </cell>
          <cell r="AA2573">
            <v>1</v>
          </cell>
        </row>
        <row r="2574">
          <cell r="I2574">
            <v>3379</v>
          </cell>
          <cell r="J2574">
            <v>26278.7322661</v>
          </cell>
          <cell r="P2574">
            <v>9</v>
          </cell>
          <cell r="Q2574">
            <v>1</v>
          </cell>
          <cell r="R2574">
            <v>1</v>
          </cell>
          <cell r="V2574">
            <v>1</v>
          </cell>
          <cell r="W2574">
            <v>5</v>
          </cell>
          <cell r="Y2574">
            <v>5</v>
          </cell>
          <cell r="Z2574">
            <v>156</v>
          </cell>
          <cell r="AA2574">
            <v>1</v>
          </cell>
        </row>
        <row r="2575">
          <cell r="I2575">
            <v>3381</v>
          </cell>
          <cell r="J2575">
            <v>7032.2993617000002</v>
          </cell>
          <cell r="P2575">
            <v>5</v>
          </cell>
          <cell r="Q2575">
            <v>1</v>
          </cell>
          <cell r="R2575">
            <v>1</v>
          </cell>
          <cell r="V2575">
            <v>1</v>
          </cell>
          <cell r="W2575">
            <v>5</v>
          </cell>
          <cell r="Y2575">
            <v>1</v>
          </cell>
          <cell r="Z2575">
            <v>156</v>
          </cell>
          <cell r="AA2575">
            <v>0.75</v>
          </cell>
        </row>
        <row r="2576">
          <cell r="I2576">
            <v>3382</v>
          </cell>
          <cell r="J2576">
            <v>24273.850862300002</v>
          </cell>
          <cell r="P2576">
            <v>3</v>
          </cell>
          <cell r="Q2576">
            <v>1</v>
          </cell>
          <cell r="R2576">
            <v>1</v>
          </cell>
          <cell r="V2576">
            <v>1</v>
          </cell>
          <cell r="W2576">
            <v>1</v>
          </cell>
          <cell r="Y2576">
            <v>1</v>
          </cell>
          <cell r="Z2576">
            <v>364</v>
          </cell>
          <cell r="AA2576">
            <v>0.75</v>
          </cell>
        </row>
        <row r="2577">
          <cell r="I2577">
            <v>3383</v>
          </cell>
          <cell r="J2577">
            <v>29237.9709463</v>
          </cell>
          <cell r="P2577">
            <v>1</v>
          </cell>
          <cell r="Q2577">
            <v>1</v>
          </cell>
          <cell r="R2577">
            <v>1</v>
          </cell>
          <cell r="V2577">
            <v>1</v>
          </cell>
          <cell r="W2577">
            <v>5</v>
          </cell>
          <cell r="Y2577">
            <v>5</v>
          </cell>
          <cell r="Z2577">
            <v>364</v>
          </cell>
          <cell r="AA2577">
            <v>1</v>
          </cell>
        </row>
        <row r="2578">
          <cell r="I2578">
            <v>3386</v>
          </cell>
          <cell r="J2578">
            <v>22831.147039700001</v>
          </cell>
          <cell r="P2578">
            <v>8</v>
          </cell>
          <cell r="Q2578">
            <v>1</v>
          </cell>
          <cell r="R2578">
            <v>1</v>
          </cell>
          <cell r="V2578">
            <v>1</v>
          </cell>
          <cell r="W2578">
            <v>5</v>
          </cell>
          <cell r="Y2578">
            <v>5</v>
          </cell>
          <cell r="Z2578">
            <v>650</v>
          </cell>
          <cell r="AA2578">
            <v>1</v>
          </cell>
        </row>
        <row r="2579">
          <cell r="I2579">
            <v>3387</v>
          </cell>
          <cell r="J2579">
            <v>29887.067504800001</v>
          </cell>
          <cell r="P2579">
            <v>5</v>
          </cell>
          <cell r="Q2579">
            <v>1</v>
          </cell>
          <cell r="R2579">
            <v>1</v>
          </cell>
          <cell r="V2579">
            <v>1</v>
          </cell>
          <cell r="W2579">
            <v>5</v>
          </cell>
          <cell r="Y2579">
            <v>5</v>
          </cell>
          <cell r="Z2579">
            <v>364</v>
          </cell>
          <cell r="AA2579">
            <v>1</v>
          </cell>
        </row>
        <row r="2580">
          <cell r="I2580">
            <v>3388</v>
          </cell>
          <cell r="J2580">
            <v>30983.232417499999</v>
          </cell>
          <cell r="P2580">
            <v>5</v>
          </cell>
          <cell r="Q2580">
            <v>1</v>
          </cell>
          <cell r="R2580">
            <v>1</v>
          </cell>
          <cell r="V2580">
            <v>1</v>
          </cell>
          <cell r="W2580">
            <v>1</v>
          </cell>
          <cell r="Y2580">
            <v>5</v>
          </cell>
          <cell r="Z2580">
            <v>156</v>
          </cell>
          <cell r="AA2580">
            <v>1</v>
          </cell>
        </row>
        <row r="2581">
          <cell r="I2581">
            <v>3390</v>
          </cell>
          <cell r="J2581">
            <v>25677.965246700001</v>
          </cell>
          <cell r="P2581">
            <v>7</v>
          </cell>
          <cell r="Q2581">
            <v>1</v>
          </cell>
          <cell r="R2581">
            <v>1</v>
          </cell>
          <cell r="V2581">
            <v>1</v>
          </cell>
          <cell r="W2581">
            <v>5</v>
          </cell>
          <cell r="Y2581">
            <v>1</v>
          </cell>
          <cell r="Z2581">
            <v>364</v>
          </cell>
          <cell r="AA2581">
            <v>1</v>
          </cell>
        </row>
        <row r="2582">
          <cell r="I2582">
            <v>3391</v>
          </cell>
          <cell r="J2582">
            <v>23022.864404799999</v>
          </cell>
          <cell r="P2582">
            <v>4</v>
          </cell>
          <cell r="Q2582">
            <v>1</v>
          </cell>
          <cell r="R2582">
            <v>1</v>
          </cell>
          <cell r="V2582">
            <v>1</v>
          </cell>
          <cell r="W2582">
            <v>5</v>
          </cell>
          <cell r="Y2582">
            <v>1</v>
          </cell>
          <cell r="Z2582">
            <v>156</v>
          </cell>
          <cell r="AA2582">
            <v>1</v>
          </cell>
        </row>
        <row r="2583">
          <cell r="I2583">
            <v>3392</v>
          </cell>
          <cell r="J2583">
            <v>26234.669336899999</v>
          </cell>
          <cell r="P2583">
            <v>5</v>
          </cell>
          <cell r="Q2583">
            <v>1</v>
          </cell>
          <cell r="R2583">
            <v>1</v>
          </cell>
          <cell r="V2583">
            <v>1</v>
          </cell>
          <cell r="W2583">
            <v>5</v>
          </cell>
          <cell r="Y2583">
            <v>5</v>
          </cell>
          <cell r="Z2583">
            <v>364</v>
          </cell>
          <cell r="AA2583">
            <v>1</v>
          </cell>
        </row>
        <row r="2584">
          <cell r="I2584">
            <v>3396</v>
          </cell>
          <cell r="J2584">
            <v>22136.3433038</v>
          </cell>
          <cell r="P2584">
            <v>4</v>
          </cell>
          <cell r="Q2584">
            <v>1</v>
          </cell>
          <cell r="R2584">
            <v>1</v>
          </cell>
          <cell r="V2584">
            <v>1</v>
          </cell>
          <cell r="W2584">
            <v>5</v>
          </cell>
          <cell r="Y2584">
            <v>5</v>
          </cell>
          <cell r="Z2584">
            <v>650</v>
          </cell>
          <cell r="AA2584">
            <v>1</v>
          </cell>
        </row>
        <row r="2585">
          <cell r="I2585">
            <v>3398</v>
          </cell>
          <cell r="J2585">
            <v>19922.766685800001</v>
          </cell>
          <cell r="P2585">
            <v>7</v>
          </cell>
          <cell r="Q2585">
            <v>1</v>
          </cell>
          <cell r="R2585">
            <v>1</v>
          </cell>
          <cell r="V2585">
            <v>1</v>
          </cell>
          <cell r="W2585">
            <v>5</v>
          </cell>
          <cell r="Y2585">
            <v>5</v>
          </cell>
          <cell r="Z2585">
            <v>156</v>
          </cell>
          <cell r="AA2585">
            <v>1</v>
          </cell>
        </row>
        <row r="2586">
          <cell r="I2586">
            <v>3399</v>
          </cell>
          <cell r="J2586">
            <v>30696.516270799999</v>
          </cell>
          <cell r="P2586">
            <v>12</v>
          </cell>
          <cell r="Q2586">
            <v>1</v>
          </cell>
          <cell r="R2586">
            <v>1</v>
          </cell>
          <cell r="V2586">
            <v>1</v>
          </cell>
          <cell r="W2586">
            <v>5</v>
          </cell>
          <cell r="Y2586">
            <v>5</v>
          </cell>
          <cell r="Z2586">
            <v>364</v>
          </cell>
          <cell r="AA2586">
            <v>1</v>
          </cell>
        </row>
        <row r="2587">
          <cell r="I2587">
            <v>3400</v>
          </cell>
          <cell r="J2587">
            <v>54113.257980499999</v>
          </cell>
          <cell r="P2587">
            <v>9</v>
          </cell>
          <cell r="Q2587">
            <v>1</v>
          </cell>
          <cell r="R2587">
            <v>1</v>
          </cell>
          <cell r="V2587">
            <v>1</v>
          </cell>
          <cell r="W2587">
            <v>5</v>
          </cell>
          <cell r="Y2587">
            <v>2</v>
          </cell>
          <cell r="Z2587">
            <v>156</v>
          </cell>
          <cell r="AA2587">
            <v>1</v>
          </cell>
        </row>
        <row r="2588">
          <cell r="I2588">
            <v>3402</v>
          </cell>
          <cell r="J2588">
            <v>31999.113572900002</v>
          </cell>
          <cell r="P2588">
            <v>2</v>
          </cell>
          <cell r="Q2588">
            <v>1</v>
          </cell>
          <cell r="R2588">
            <v>1</v>
          </cell>
          <cell r="V2588">
            <v>1</v>
          </cell>
          <cell r="W2588">
            <v>1</v>
          </cell>
          <cell r="Y2588">
            <v>1</v>
          </cell>
          <cell r="Z2588">
            <v>156</v>
          </cell>
          <cell r="AA2588">
            <v>1</v>
          </cell>
        </row>
        <row r="2589">
          <cell r="I2589">
            <v>3403</v>
          </cell>
          <cell r="J2589">
            <v>4662.8403281000001</v>
          </cell>
          <cell r="P2589">
            <v>2</v>
          </cell>
          <cell r="Q2589">
            <v>1</v>
          </cell>
          <cell r="R2589">
            <v>1</v>
          </cell>
          <cell r="V2589">
            <v>1</v>
          </cell>
          <cell r="W2589">
            <v>5</v>
          </cell>
          <cell r="Y2589">
            <v>5</v>
          </cell>
          <cell r="Z2589">
            <v>364</v>
          </cell>
          <cell r="AA2589">
            <v>1</v>
          </cell>
        </row>
        <row r="2590">
          <cell r="I2590">
            <v>3404</v>
          </cell>
          <cell r="J2590">
            <v>20537.7278816</v>
          </cell>
          <cell r="P2590">
            <v>13</v>
          </cell>
          <cell r="Q2590">
            <v>1</v>
          </cell>
          <cell r="R2590">
            <v>1</v>
          </cell>
          <cell r="V2590">
            <v>1</v>
          </cell>
          <cell r="W2590">
            <v>1</v>
          </cell>
          <cell r="Y2590">
            <v>1</v>
          </cell>
          <cell r="Z2590">
            <v>364</v>
          </cell>
          <cell r="AA2590">
            <v>1</v>
          </cell>
        </row>
        <row r="2591">
          <cell r="I2591">
            <v>3405</v>
          </cell>
          <cell r="J2591">
            <v>30681.4805308</v>
          </cell>
          <cell r="P2591">
            <v>5</v>
          </cell>
          <cell r="Q2591">
            <v>1</v>
          </cell>
          <cell r="R2591">
            <v>1</v>
          </cell>
          <cell r="V2591">
            <v>1</v>
          </cell>
          <cell r="W2591">
            <v>5</v>
          </cell>
          <cell r="Y2591">
            <v>1</v>
          </cell>
          <cell r="Z2591">
            <v>650</v>
          </cell>
          <cell r="AA2591">
            <v>0.75</v>
          </cell>
        </row>
        <row r="2592">
          <cell r="I2592">
            <v>3407</v>
          </cell>
          <cell r="J2592">
            <v>14421.857720100001</v>
          </cell>
          <cell r="P2592">
            <v>1</v>
          </cell>
          <cell r="Q2592">
            <v>1</v>
          </cell>
          <cell r="R2592">
            <v>1</v>
          </cell>
          <cell r="V2592">
            <v>1</v>
          </cell>
          <cell r="W2592">
            <v>5</v>
          </cell>
          <cell r="Y2592">
            <v>5</v>
          </cell>
          <cell r="Z2592">
            <v>156</v>
          </cell>
          <cell r="AA2592">
            <v>1</v>
          </cell>
        </row>
        <row r="2593">
          <cell r="I2593">
            <v>3408</v>
          </cell>
          <cell r="J2593">
            <v>19569.9645805</v>
          </cell>
          <cell r="P2593">
            <v>3</v>
          </cell>
          <cell r="Q2593">
            <v>1</v>
          </cell>
          <cell r="R2593">
            <v>1</v>
          </cell>
          <cell r="V2593">
            <v>1</v>
          </cell>
          <cell r="W2593">
            <v>5</v>
          </cell>
          <cell r="Y2593">
            <v>5</v>
          </cell>
          <cell r="Z2593">
            <v>364</v>
          </cell>
          <cell r="AA2593">
            <v>1</v>
          </cell>
        </row>
        <row r="2594">
          <cell r="I2594">
            <v>3409</v>
          </cell>
          <cell r="J2594">
            <v>25292.6641772</v>
          </cell>
          <cell r="P2594">
            <v>5</v>
          </cell>
          <cell r="Q2594">
            <v>1</v>
          </cell>
          <cell r="R2594">
            <v>1</v>
          </cell>
          <cell r="V2594">
            <v>1</v>
          </cell>
          <cell r="W2594">
            <v>1</v>
          </cell>
          <cell r="Y2594">
            <v>1</v>
          </cell>
          <cell r="Z2594">
            <v>156</v>
          </cell>
          <cell r="AA2594">
            <v>1</v>
          </cell>
        </row>
        <row r="2595">
          <cell r="I2595">
            <v>3410</v>
          </cell>
          <cell r="J2595">
            <v>34233.3316385</v>
          </cell>
          <cell r="P2595">
            <v>6</v>
          </cell>
          <cell r="Q2595">
            <v>1</v>
          </cell>
          <cell r="R2595">
            <v>1</v>
          </cell>
          <cell r="V2595">
            <v>1</v>
          </cell>
          <cell r="W2595">
            <v>5</v>
          </cell>
          <cell r="Y2595">
            <v>1</v>
          </cell>
          <cell r="Z2595">
            <v>156</v>
          </cell>
          <cell r="AA2595">
            <v>1</v>
          </cell>
        </row>
        <row r="2596">
          <cell r="I2596">
            <v>3412</v>
          </cell>
          <cell r="J2596">
            <v>45481.930951499999</v>
          </cell>
          <cell r="P2596">
            <v>5</v>
          </cell>
          <cell r="Q2596">
            <v>1</v>
          </cell>
          <cell r="R2596">
            <v>1</v>
          </cell>
          <cell r="V2596">
            <v>1</v>
          </cell>
          <cell r="W2596">
            <v>5</v>
          </cell>
          <cell r="Y2596">
            <v>1</v>
          </cell>
          <cell r="Z2596">
            <v>156</v>
          </cell>
          <cell r="AA2596">
            <v>1</v>
          </cell>
        </row>
        <row r="2597">
          <cell r="I2597">
            <v>3413</v>
          </cell>
          <cell r="J2597">
            <v>23152.955765399998</v>
          </cell>
          <cell r="P2597">
            <v>8</v>
          </cell>
          <cell r="Q2597">
            <v>1</v>
          </cell>
          <cell r="R2597">
            <v>1</v>
          </cell>
          <cell r="V2597">
            <v>1</v>
          </cell>
          <cell r="W2597">
            <v>5</v>
          </cell>
          <cell r="Y2597">
            <v>5</v>
          </cell>
          <cell r="Z2597">
            <v>156</v>
          </cell>
          <cell r="AA2597">
            <v>1</v>
          </cell>
        </row>
        <row r="2598">
          <cell r="I2598">
            <v>3414</v>
          </cell>
          <cell r="J2598">
            <v>4336.5176076999996</v>
          </cell>
          <cell r="P2598">
            <v>5</v>
          </cell>
          <cell r="Q2598">
            <v>1</v>
          </cell>
          <cell r="R2598">
            <v>1</v>
          </cell>
          <cell r="V2598">
            <v>0</v>
          </cell>
          <cell r="W2598">
            <v>99</v>
          </cell>
          <cell r="Y2598">
            <v>95</v>
          </cell>
          <cell r="Z2598">
            <v>156</v>
          </cell>
          <cell r="AA2598">
            <v>0</v>
          </cell>
        </row>
        <row r="2599">
          <cell r="I2599">
            <v>3416</v>
          </cell>
          <cell r="J2599">
            <v>20342.112389499998</v>
          </cell>
          <cell r="P2599">
            <v>5</v>
          </cell>
          <cell r="Q2599">
            <v>1</v>
          </cell>
          <cell r="R2599">
            <v>1</v>
          </cell>
          <cell r="V2599">
            <v>1</v>
          </cell>
          <cell r="W2599">
            <v>5</v>
          </cell>
          <cell r="Y2599">
            <v>5</v>
          </cell>
          <cell r="Z2599">
            <v>156</v>
          </cell>
          <cell r="AA2599">
            <v>1</v>
          </cell>
        </row>
        <row r="2600">
          <cell r="I2600">
            <v>3417</v>
          </cell>
          <cell r="J2600">
            <v>20428.682534600001</v>
          </cell>
          <cell r="P2600">
            <v>7</v>
          </cell>
          <cell r="Q2600">
            <v>1</v>
          </cell>
          <cell r="R2600">
            <v>1</v>
          </cell>
          <cell r="V2600">
            <v>1</v>
          </cell>
          <cell r="W2600">
            <v>5</v>
          </cell>
          <cell r="Y2600">
            <v>1</v>
          </cell>
          <cell r="Z2600">
            <v>364</v>
          </cell>
          <cell r="AA2600">
            <v>1</v>
          </cell>
        </row>
        <row r="2601">
          <cell r="I2601">
            <v>3418</v>
          </cell>
          <cell r="J2601">
            <v>22796.989204400001</v>
          </cell>
          <cell r="P2601">
            <v>5</v>
          </cell>
          <cell r="Q2601">
            <v>1</v>
          </cell>
          <cell r="R2601">
            <v>1</v>
          </cell>
          <cell r="V2601">
            <v>1</v>
          </cell>
          <cell r="W2601">
            <v>5</v>
          </cell>
          <cell r="Y2601">
            <v>1</v>
          </cell>
          <cell r="Z2601">
            <v>156</v>
          </cell>
          <cell r="AA2601">
            <v>1</v>
          </cell>
        </row>
        <row r="2602">
          <cell r="I2602">
            <v>3419</v>
          </cell>
          <cell r="J2602">
            <v>25714.904380100001</v>
          </cell>
          <cell r="P2602">
            <v>3</v>
          </cell>
          <cell r="Q2602">
            <v>1</v>
          </cell>
          <cell r="R2602">
            <v>1</v>
          </cell>
          <cell r="V2602">
            <v>0</v>
          </cell>
          <cell r="W2602">
            <v>99</v>
          </cell>
          <cell r="Y2602">
            <v>1</v>
          </cell>
          <cell r="Z2602">
            <v>364</v>
          </cell>
          <cell r="AA2602">
            <v>0</v>
          </cell>
        </row>
        <row r="2603">
          <cell r="I2603">
            <v>3421</v>
          </cell>
          <cell r="J2603">
            <v>48885.262288600003</v>
          </cell>
          <cell r="P2603">
            <v>13</v>
          </cell>
          <cell r="Q2603">
            <v>1</v>
          </cell>
          <cell r="R2603">
            <v>1</v>
          </cell>
          <cell r="V2603">
            <v>1</v>
          </cell>
          <cell r="W2603">
            <v>5</v>
          </cell>
          <cell r="Y2603">
            <v>5</v>
          </cell>
          <cell r="Z2603">
            <v>156</v>
          </cell>
          <cell r="AA2603">
            <v>1</v>
          </cell>
        </row>
        <row r="2604">
          <cell r="I2604">
            <v>3422</v>
          </cell>
          <cell r="J2604">
            <v>31498.272012500001</v>
          </cell>
          <cell r="P2604">
            <v>3</v>
          </cell>
          <cell r="Q2604">
            <v>1</v>
          </cell>
          <cell r="R2604">
            <v>1</v>
          </cell>
          <cell r="V2604">
            <v>1</v>
          </cell>
          <cell r="W2604">
            <v>5</v>
          </cell>
          <cell r="Y2604">
            <v>1</v>
          </cell>
          <cell r="Z2604">
            <v>364</v>
          </cell>
          <cell r="AA2604">
            <v>1</v>
          </cell>
        </row>
        <row r="2605">
          <cell r="I2605">
            <v>3428</v>
          </cell>
          <cell r="J2605">
            <v>27475.071682099999</v>
          </cell>
          <cell r="P2605">
            <v>5</v>
          </cell>
          <cell r="Q2605">
            <v>1</v>
          </cell>
          <cell r="R2605">
            <v>1</v>
          </cell>
          <cell r="V2605">
            <v>1</v>
          </cell>
          <cell r="W2605">
            <v>5</v>
          </cell>
          <cell r="Y2605">
            <v>1</v>
          </cell>
          <cell r="Z2605">
            <v>31.2</v>
          </cell>
          <cell r="AA2605">
            <v>1</v>
          </cell>
        </row>
        <row r="2606">
          <cell r="I2606">
            <v>3429</v>
          </cell>
          <cell r="J2606">
            <v>22845.658063499999</v>
          </cell>
          <cell r="P2606">
            <v>7</v>
          </cell>
          <cell r="Q2606">
            <v>1</v>
          </cell>
          <cell r="R2606">
            <v>1</v>
          </cell>
          <cell r="V2606">
            <v>1</v>
          </cell>
          <cell r="W2606">
            <v>5</v>
          </cell>
          <cell r="Y2606">
            <v>5</v>
          </cell>
          <cell r="Z2606">
            <v>156</v>
          </cell>
          <cell r="AA2606">
            <v>1</v>
          </cell>
        </row>
        <row r="2607">
          <cell r="I2607">
            <v>3431</v>
          </cell>
          <cell r="J2607">
            <v>35172.0560549</v>
          </cell>
          <cell r="P2607">
            <v>7</v>
          </cell>
          <cell r="Q2607">
            <v>1</v>
          </cell>
          <cell r="R2607">
            <v>1</v>
          </cell>
          <cell r="V2607">
            <v>0</v>
          </cell>
          <cell r="W2607">
            <v>99</v>
          </cell>
          <cell r="Y2607">
            <v>5</v>
          </cell>
          <cell r="Z2607">
            <v>156</v>
          </cell>
          <cell r="AA2607">
            <v>0</v>
          </cell>
        </row>
        <row r="2608">
          <cell r="I2608">
            <v>3432</v>
          </cell>
          <cell r="J2608">
            <v>25500.613510300002</v>
          </cell>
          <cell r="P2608">
            <v>10</v>
          </cell>
          <cell r="Q2608">
            <v>1</v>
          </cell>
          <cell r="R2608">
            <v>1</v>
          </cell>
          <cell r="V2608">
            <v>1</v>
          </cell>
          <cell r="W2608">
            <v>5</v>
          </cell>
          <cell r="Y2608">
            <v>1</v>
          </cell>
          <cell r="Z2608">
            <v>156</v>
          </cell>
          <cell r="AA2608">
            <v>1</v>
          </cell>
        </row>
        <row r="2609">
          <cell r="I2609">
            <v>3433</v>
          </cell>
          <cell r="J2609">
            <v>29397.385303700001</v>
          </cell>
          <cell r="P2609">
            <v>3</v>
          </cell>
          <cell r="Q2609">
            <v>1</v>
          </cell>
          <cell r="R2609">
            <v>1</v>
          </cell>
          <cell r="V2609">
            <v>1</v>
          </cell>
          <cell r="W2609">
            <v>1</v>
          </cell>
          <cell r="Y2609">
            <v>1</v>
          </cell>
          <cell r="Z2609">
            <v>31.2</v>
          </cell>
          <cell r="AA2609">
            <v>1</v>
          </cell>
        </row>
        <row r="2610">
          <cell r="I2610">
            <v>3435</v>
          </cell>
          <cell r="J2610">
            <v>44376.459074600003</v>
          </cell>
          <cell r="P2610">
            <v>7</v>
          </cell>
          <cell r="Q2610">
            <v>1</v>
          </cell>
          <cell r="R2610">
            <v>1</v>
          </cell>
          <cell r="V2610">
            <v>1</v>
          </cell>
          <cell r="W2610">
            <v>5</v>
          </cell>
          <cell r="Y2610">
            <v>5</v>
          </cell>
          <cell r="Z2610">
            <v>364</v>
          </cell>
          <cell r="AA2610">
            <v>1</v>
          </cell>
        </row>
        <row r="2611">
          <cell r="I2611">
            <v>3437</v>
          </cell>
          <cell r="J2611">
            <v>34394.973964700002</v>
          </cell>
          <cell r="P2611">
            <v>1</v>
          </cell>
          <cell r="Q2611">
            <v>1</v>
          </cell>
          <cell r="R2611">
            <v>1</v>
          </cell>
          <cell r="V2611">
            <v>1</v>
          </cell>
          <cell r="W2611">
            <v>5</v>
          </cell>
          <cell r="Y2611">
            <v>5</v>
          </cell>
          <cell r="Z2611">
            <v>650</v>
          </cell>
          <cell r="AA2611">
            <v>1</v>
          </cell>
        </row>
        <row r="2612">
          <cell r="I2612">
            <v>3438</v>
          </cell>
          <cell r="J2612">
            <v>31449.167621100001</v>
          </cell>
          <cell r="P2612">
            <v>9</v>
          </cell>
          <cell r="Q2612">
            <v>1</v>
          </cell>
          <cell r="R2612">
            <v>1</v>
          </cell>
          <cell r="V2612">
            <v>1</v>
          </cell>
          <cell r="W2612">
            <v>1</v>
          </cell>
          <cell r="Y2612">
            <v>5</v>
          </cell>
          <cell r="Z2612">
            <v>31.2</v>
          </cell>
          <cell r="AA2612">
            <v>1</v>
          </cell>
        </row>
        <row r="2613">
          <cell r="I2613">
            <v>3439</v>
          </cell>
          <cell r="J2613">
            <v>38368.743420699997</v>
          </cell>
          <cell r="P2613">
            <v>6</v>
          </cell>
          <cell r="Q2613">
            <v>1</v>
          </cell>
          <cell r="R2613">
            <v>1</v>
          </cell>
          <cell r="V2613">
            <v>1</v>
          </cell>
          <cell r="W2613">
            <v>5</v>
          </cell>
          <cell r="Y2613">
            <v>2</v>
          </cell>
          <cell r="Z2613">
            <v>364</v>
          </cell>
          <cell r="AA2613">
            <v>1</v>
          </cell>
        </row>
        <row r="2614">
          <cell r="I2614">
            <v>3440</v>
          </cell>
          <cell r="J2614">
            <v>38399.537181300002</v>
          </cell>
          <cell r="P2614">
            <v>2</v>
          </cell>
          <cell r="Q2614">
            <v>1</v>
          </cell>
          <cell r="R2614">
            <v>1</v>
          </cell>
          <cell r="V2614">
            <v>1</v>
          </cell>
          <cell r="W2614">
            <v>5</v>
          </cell>
          <cell r="Y2614">
            <v>1</v>
          </cell>
          <cell r="Z2614">
            <v>156</v>
          </cell>
          <cell r="AA2614">
            <v>1</v>
          </cell>
        </row>
        <row r="2615">
          <cell r="I2615">
            <v>3441</v>
          </cell>
          <cell r="J2615">
            <v>21304.910411299999</v>
          </cell>
          <cell r="P2615">
            <v>3</v>
          </cell>
          <cell r="Q2615">
            <v>1</v>
          </cell>
          <cell r="R2615">
            <v>1</v>
          </cell>
          <cell r="V2615">
            <v>1</v>
          </cell>
          <cell r="W2615">
            <v>5</v>
          </cell>
          <cell r="Y2615">
            <v>1</v>
          </cell>
          <cell r="Z2615">
            <v>364</v>
          </cell>
          <cell r="AA2615">
            <v>1</v>
          </cell>
        </row>
        <row r="2616">
          <cell r="I2616">
            <v>3442</v>
          </cell>
          <cell r="J2616">
            <v>3458.5336306999998</v>
          </cell>
          <cell r="P2616">
            <v>1</v>
          </cell>
          <cell r="Q2616">
            <v>1</v>
          </cell>
          <cell r="R2616">
            <v>1</v>
          </cell>
          <cell r="V2616">
            <v>1</v>
          </cell>
          <cell r="W2616">
            <v>5</v>
          </cell>
          <cell r="Y2616">
            <v>5</v>
          </cell>
          <cell r="Z2616">
            <v>650</v>
          </cell>
          <cell r="AA2616">
            <v>1</v>
          </cell>
        </row>
        <row r="2617">
          <cell r="I2617">
            <v>3443</v>
          </cell>
          <cell r="J2617">
            <v>29191.030343499999</v>
          </cell>
          <cell r="P2617">
            <v>9</v>
          </cell>
          <cell r="Q2617">
            <v>1</v>
          </cell>
          <cell r="R2617">
            <v>1</v>
          </cell>
          <cell r="V2617">
            <v>1</v>
          </cell>
          <cell r="W2617">
            <v>5</v>
          </cell>
          <cell r="Y2617">
            <v>1</v>
          </cell>
          <cell r="Z2617">
            <v>364</v>
          </cell>
          <cell r="AA2617">
            <v>1</v>
          </cell>
        </row>
        <row r="2618">
          <cell r="I2618">
            <v>3444</v>
          </cell>
          <cell r="J2618">
            <v>29066.958494400002</v>
          </cell>
          <cell r="P2618">
            <v>5</v>
          </cell>
          <cell r="Q2618">
            <v>1</v>
          </cell>
          <cell r="R2618">
            <v>1</v>
          </cell>
          <cell r="V2618">
            <v>1</v>
          </cell>
          <cell r="W2618">
            <v>5</v>
          </cell>
          <cell r="Y2618">
            <v>5</v>
          </cell>
          <cell r="Z2618">
            <v>156</v>
          </cell>
          <cell r="AA2618">
            <v>1</v>
          </cell>
        </row>
        <row r="2619">
          <cell r="I2619">
            <v>3445</v>
          </cell>
          <cell r="J2619">
            <v>21532.4592505</v>
          </cell>
          <cell r="P2619">
            <v>3</v>
          </cell>
          <cell r="Q2619">
            <v>1</v>
          </cell>
          <cell r="R2619">
            <v>1</v>
          </cell>
          <cell r="V2619">
            <v>1</v>
          </cell>
          <cell r="W2619">
            <v>5</v>
          </cell>
          <cell r="Y2619">
            <v>5</v>
          </cell>
          <cell r="Z2619">
            <v>364</v>
          </cell>
          <cell r="AA2619">
            <v>1</v>
          </cell>
        </row>
        <row r="2620">
          <cell r="I2620">
            <v>3446</v>
          </cell>
          <cell r="J2620">
            <v>19621.297400700001</v>
          </cell>
          <cell r="P2620">
            <v>9</v>
          </cell>
          <cell r="Q2620">
            <v>1</v>
          </cell>
          <cell r="R2620">
            <v>1</v>
          </cell>
          <cell r="V2620">
            <v>1</v>
          </cell>
          <cell r="W2620">
            <v>5</v>
          </cell>
          <cell r="Y2620">
            <v>1</v>
          </cell>
          <cell r="Z2620">
            <v>156</v>
          </cell>
          <cell r="AA2620">
            <v>1</v>
          </cell>
        </row>
        <row r="2621">
          <cell r="I2621">
            <v>3447</v>
          </cell>
          <cell r="J2621">
            <v>19093.404504499998</v>
          </cell>
          <cell r="P2621">
            <v>4</v>
          </cell>
          <cell r="Q2621">
            <v>1</v>
          </cell>
          <cell r="R2621">
            <v>1</v>
          </cell>
          <cell r="V2621">
            <v>1</v>
          </cell>
          <cell r="W2621">
            <v>5</v>
          </cell>
          <cell r="Y2621">
            <v>5</v>
          </cell>
          <cell r="Z2621">
            <v>156</v>
          </cell>
          <cell r="AA2621">
            <v>1</v>
          </cell>
        </row>
        <row r="2622">
          <cell r="I2622">
            <v>3448</v>
          </cell>
          <cell r="J2622">
            <v>27565.842227000001</v>
          </cell>
          <cell r="P2622">
            <v>3</v>
          </cell>
          <cell r="Q2622">
            <v>1</v>
          </cell>
          <cell r="R2622">
            <v>1</v>
          </cell>
          <cell r="V2622">
            <v>1</v>
          </cell>
          <cell r="W2622">
            <v>5</v>
          </cell>
          <cell r="Y2622">
            <v>1</v>
          </cell>
          <cell r="Z2622">
            <v>650</v>
          </cell>
          <cell r="AA2622">
            <v>0.75</v>
          </cell>
        </row>
        <row r="2623">
          <cell r="I2623">
            <v>3449</v>
          </cell>
          <cell r="J2623">
            <v>12018.214766700001</v>
          </cell>
          <cell r="P2623">
            <v>1</v>
          </cell>
          <cell r="Q2623">
            <v>1</v>
          </cell>
          <cell r="R2623">
            <v>1</v>
          </cell>
          <cell r="V2623">
            <v>1</v>
          </cell>
          <cell r="W2623">
            <v>5</v>
          </cell>
          <cell r="Y2623">
            <v>3</v>
          </cell>
          <cell r="Z2623">
            <v>650</v>
          </cell>
          <cell r="AA2623">
            <v>1</v>
          </cell>
        </row>
        <row r="2624">
          <cell r="I2624">
            <v>3451</v>
          </cell>
          <cell r="J2624">
            <v>3644.0475274</v>
          </cell>
          <cell r="P2624">
            <v>10</v>
          </cell>
          <cell r="Q2624">
            <v>1</v>
          </cell>
          <cell r="R2624">
            <v>1</v>
          </cell>
          <cell r="V2624">
            <v>1</v>
          </cell>
          <cell r="W2624">
            <v>5</v>
          </cell>
          <cell r="Y2624">
            <v>5</v>
          </cell>
          <cell r="Z2624">
            <v>364</v>
          </cell>
          <cell r="AA2624">
            <v>1</v>
          </cell>
        </row>
        <row r="2625">
          <cell r="I2625">
            <v>3454</v>
          </cell>
          <cell r="J2625">
            <v>25955.156549700001</v>
          </cell>
          <cell r="P2625">
            <v>2</v>
          </cell>
          <cell r="Q2625">
            <v>1</v>
          </cell>
          <cell r="R2625">
            <v>1</v>
          </cell>
          <cell r="V2625">
            <v>1</v>
          </cell>
          <cell r="W2625">
            <v>1</v>
          </cell>
          <cell r="Y2625">
            <v>1</v>
          </cell>
          <cell r="Z2625">
            <v>364</v>
          </cell>
          <cell r="AA2625">
            <v>1</v>
          </cell>
        </row>
        <row r="2626">
          <cell r="I2626">
            <v>3455</v>
          </cell>
          <cell r="J2626">
            <v>28068.5496422</v>
          </cell>
          <cell r="P2626">
            <v>9</v>
          </cell>
          <cell r="Q2626">
            <v>1</v>
          </cell>
          <cell r="R2626">
            <v>1</v>
          </cell>
          <cell r="V2626">
            <v>1</v>
          </cell>
          <cell r="W2626">
            <v>5</v>
          </cell>
          <cell r="Y2626">
            <v>5</v>
          </cell>
          <cell r="Z2626">
            <v>364</v>
          </cell>
          <cell r="AA2626">
            <v>1</v>
          </cell>
        </row>
        <row r="2627">
          <cell r="I2627">
            <v>3456</v>
          </cell>
          <cell r="J2627">
            <v>22431.161306900001</v>
          </cell>
          <cell r="P2627">
            <v>11</v>
          </cell>
          <cell r="Q2627">
            <v>1</v>
          </cell>
          <cell r="R2627">
            <v>1</v>
          </cell>
          <cell r="V2627">
            <v>1</v>
          </cell>
          <cell r="W2627">
            <v>5</v>
          </cell>
          <cell r="Y2627">
            <v>5</v>
          </cell>
          <cell r="Z2627">
            <v>650</v>
          </cell>
          <cell r="AA2627">
            <v>1</v>
          </cell>
        </row>
        <row r="2628">
          <cell r="I2628">
            <v>3457</v>
          </cell>
          <cell r="J2628">
            <v>31433.2326613</v>
          </cell>
          <cell r="P2628">
            <v>8</v>
          </cell>
          <cell r="Q2628">
            <v>1</v>
          </cell>
          <cell r="R2628">
            <v>1</v>
          </cell>
          <cell r="V2628">
            <v>1</v>
          </cell>
          <cell r="W2628">
            <v>5</v>
          </cell>
          <cell r="Y2628">
            <v>5</v>
          </cell>
          <cell r="Z2628">
            <v>650</v>
          </cell>
          <cell r="AA2628">
            <v>1</v>
          </cell>
        </row>
        <row r="2629">
          <cell r="I2629">
            <v>3458</v>
          </cell>
          <cell r="J2629">
            <v>30514.870181499999</v>
          </cell>
          <cell r="P2629">
            <v>1</v>
          </cell>
          <cell r="Q2629">
            <v>1</v>
          </cell>
          <cell r="R2629">
            <v>1</v>
          </cell>
          <cell r="V2629">
            <v>0</v>
          </cell>
          <cell r="W2629">
            <v>99</v>
          </cell>
          <cell r="Y2629">
            <v>5</v>
          </cell>
          <cell r="Z2629">
            <v>650</v>
          </cell>
          <cell r="AA2629">
            <v>0</v>
          </cell>
        </row>
        <row r="2630">
          <cell r="I2630">
            <v>3459</v>
          </cell>
          <cell r="J2630">
            <v>4539.0350001999996</v>
          </cell>
          <cell r="P2630">
            <v>7</v>
          </cell>
          <cell r="Q2630">
            <v>1</v>
          </cell>
          <cell r="R2630">
            <v>1</v>
          </cell>
          <cell r="V2630">
            <v>1</v>
          </cell>
          <cell r="W2630">
            <v>5</v>
          </cell>
          <cell r="Y2630">
            <v>5</v>
          </cell>
          <cell r="Z2630">
            <v>156</v>
          </cell>
          <cell r="AA2630">
            <v>1</v>
          </cell>
        </row>
        <row r="2631">
          <cell r="I2631">
            <v>3460</v>
          </cell>
          <cell r="J2631">
            <v>16119.003059500001</v>
          </cell>
          <cell r="P2631">
            <v>3</v>
          </cell>
          <cell r="Q2631">
            <v>1</v>
          </cell>
          <cell r="R2631">
            <v>1</v>
          </cell>
          <cell r="V2631">
            <v>1</v>
          </cell>
          <cell r="W2631">
            <v>5</v>
          </cell>
          <cell r="Y2631">
            <v>5</v>
          </cell>
          <cell r="Z2631">
            <v>156</v>
          </cell>
          <cell r="AA2631">
            <v>1</v>
          </cell>
        </row>
        <row r="2632">
          <cell r="I2632">
            <v>3461</v>
          </cell>
          <cell r="J2632">
            <v>21412.134416699999</v>
          </cell>
          <cell r="P2632">
            <v>6</v>
          </cell>
          <cell r="Q2632">
            <v>1</v>
          </cell>
          <cell r="R2632">
            <v>1</v>
          </cell>
          <cell r="V2632">
            <v>1</v>
          </cell>
          <cell r="W2632">
            <v>5</v>
          </cell>
          <cell r="Y2632">
            <v>1</v>
          </cell>
          <cell r="Z2632">
            <v>364</v>
          </cell>
          <cell r="AA2632">
            <v>1</v>
          </cell>
        </row>
        <row r="2633">
          <cell r="I2633">
            <v>3462</v>
          </cell>
          <cell r="J2633">
            <v>49713.340767100002</v>
          </cell>
          <cell r="P2633">
            <v>9</v>
          </cell>
          <cell r="Q2633">
            <v>1</v>
          </cell>
          <cell r="R2633">
            <v>1</v>
          </cell>
          <cell r="V2633">
            <v>1</v>
          </cell>
          <cell r="W2633">
            <v>5</v>
          </cell>
          <cell r="Y2633">
            <v>5</v>
          </cell>
          <cell r="Z2633">
            <v>156</v>
          </cell>
          <cell r="AA2633">
            <v>1</v>
          </cell>
        </row>
        <row r="2634">
          <cell r="I2634">
            <v>3463</v>
          </cell>
          <cell r="J2634">
            <v>22796.989204400001</v>
          </cell>
          <cell r="P2634">
            <v>5</v>
          </cell>
          <cell r="Q2634">
            <v>1</v>
          </cell>
          <cell r="R2634">
            <v>1</v>
          </cell>
          <cell r="V2634">
            <v>1</v>
          </cell>
          <cell r="W2634">
            <v>5</v>
          </cell>
          <cell r="Y2634">
            <v>1</v>
          </cell>
          <cell r="Z2634">
            <v>364</v>
          </cell>
          <cell r="AA2634">
            <v>1</v>
          </cell>
        </row>
        <row r="2635">
          <cell r="I2635">
            <v>3465</v>
          </cell>
          <cell r="J2635">
            <v>37563.329701900002</v>
          </cell>
          <cell r="P2635">
            <v>9</v>
          </cell>
          <cell r="Q2635">
            <v>1</v>
          </cell>
          <cell r="R2635">
            <v>1</v>
          </cell>
          <cell r="V2635">
            <v>1</v>
          </cell>
          <cell r="W2635">
            <v>5</v>
          </cell>
          <cell r="Y2635">
            <v>5</v>
          </cell>
          <cell r="Z2635">
            <v>156</v>
          </cell>
          <cell r="AA2635">
            <v>1</v>
          </cell>
        </row>
        <row r="2636">
          <cell r="I2636">
            <v>3466</v>
          </cell>
          <cell r="J2636">
            <v>15100.809937800001</v>
          </cell>
          <cell r="P2636">
            <v>7</v>
          </cell>
          <cell r="Q2636">
            <v>1</v>
          </cell>
          <cell r="R2636">
            <v>1</v>
          </cell>
          <cell r="V2636">
            <v>1</v>
          </cell>
          <cell r="W2636">
            <v>5</v>
          </cell>
          <cell r="Y2636">
            <v>3</v>
          </cell>
          <cell r="Z2636">
            <v>364</v>
          </cell>
          <cell r="AA2636">
            <v>1</v>
          </cell>
        </row>
        <row r="2637">
          <cell r="I2637">
            <v>3467</v>
          </cell>
          <cell r="J2637">
            <v>25955.156549700001</v>
          </cell>
          <cell r="P2637">
            <v>8</v>
          </cell>
          <cell r="Q2637">
            <v>1</v>
          </cell>
          <cell r="R2637">
            <v>1</v>
          </cell>
          <cell r="V2637">
            <v>1</v>
          </cell>
          <cell r="W2637">
            <v>5</v>
          </cell>
          <cell r="Y2637">
            <v>1</v>
          </cell>
          <cell r="Z2637">
            <v>364</v>
          </cell>
          <cell r="AA2637">
            <v>1</v>
          </cell>
        </row>
        <row r="2638">
          <cell r="I2638">
            <v>3468</v>
          </cell>
          <cell r="J2638">
            <v>22464.6060282</v>
          </cell>
          <cell r="P2638">
            <v>1</v>
          </cell>
          <cell r="Q2638">
            <v>1</v>
          </cell>
          <cell r="R2638">
            <v>1</v>
          </cell>
          <cell r="V2638">
            <v>1</v>
          </cell>
          <cell r="W2638">
            <v>5</v>
          </cell>
          <cell r="Y2638">
            <v>1</v>
          </cell>
          <cell r="Z2638">
            <v>364</v>
          </cell>
          <cell r="AA2638">
            <v>1</v>
          </cell>
        </row>
        <row r="2639">
          <cell r="I2639">
            <v>3469</v>
          </cell>
          <cell r="J2639">
            <v>34570.335941999998</v>
          </cell>
          <cell r="P2639">
            <v>11</v>
          </cell>
          <cell r="Q2639">
            <v>1</v>
          </cell>
          <cell r="R2639">
            <v>1</v>
          </cell>
          <cell r="V2639">
            <v>0</v>
          </cell>
          <cell r="W2639">
            <v>99</v>
          </cell>
          <cell r="Y2639">
            <v>5</v>
          </cell>
          <cell r="Z2639">
            <v>31.2</v>
          </cell>
          <cell r="AA2639">
            <v>0</v>
          </cell>
        </row>
        <row r="2640">
          <cell r="I2640">
            <v>3470</v>
          </cell>
          <cell r="J2640">
            <v>34281.694646600001</v>
          </cell>
          <cell r="P2640">
            <v>3</v>
          </cell>
          <cell r="Q2640">
            <v>1</v>
          </cell>
          <cell r="R2640">
            <v>1</v>
          </cell>
          <cell r="V2640">
            <v>1</v>
          </cell>
          <cell r="W2640">
            <v>5</v>
          </cell>
          <cell r="Y2640">
            <v>1</v>
          </cell>
          <cell r="Z2640">
            <v>156</v>
          </cell>
          <cell r="AA2640">
            <v>0.75</v>
          </cell>
        </row>
        <row r="2641">
          <cell r="I2641">
            <v>3471</v>
          </cell>
          <cell r="J2641">
            <v>27025.220188899999</v>
          </cell>
          <cell r="P2641">
            <v>1</v>
          </cell>
          <cell r="Q2641">
            <v>1</v>
          </cell>
          <cell r="R2641">
            <v>1</v>
          </cell>
          <cell r="V2641">
            <v>1</v>
          </cell>
          <cell r="W2641">
            <v>5</v>
          </cell>
          <cell r="Y2641">
            <v>2</v>
          </cell>
          <cell r="Z2641">
            <v>156</v>
          </cell>
          <cell r="AA2641">
            <v>1</v>
          </cell>
        </row>
        <row r="2642">
          <cell r="I2642">
            <v>3472</v>
          </cell>
          <cell r="J2642">
            <v>21251.141000399999</v>
          </cell>
          <cell r="P2642">
            <v>9</v>
          </cell>
          <cell r="Q2642">
            <v>1</v>
          </cell>
          <cell r="R2642">
            <v>1</v>
          </cell>
          <cell r="V2642">
            <v>1</v>
          </cell>
          <cell r="W2642">
            <v>5</v>
          </cell>
          <cell r="Y2642">
            <v>5</v>
          </cell>
          <cell r="Z2642">
            <v>364</v>
          </cell>
          <cell r="AA2642">
            <v>1</v>
          </cell>
        </row>
        <row r="2643">
          <cell r="I2643">
            <v>3473</v>
          </cell>
          <cell r="J2643">
            <v>22971.5351892</v>
          </cell>
          <cell r="P2643">
            <v>1</v>
          </cell>
          <cell r="Q2643">
            <v>1</v>
          </cell>
          <cell r="R2643">
            <v>1</v>
          </cell>
          <cell r="V2643">
            <v>1</v>
          </cell>
          <cell r="W2643">
            <v>5</v>
          </cell>
          <cell r="Y2643">
            <v>5</v>
          </cell>
          <cell r="Z2643">
            <v>650</v>
          </cell>
          <cell r="AA2643">
            <v>0.75</v>
          </cell>
        </row>
        <row r="2644">
          <cell r="I2644">
            <v>3474</v>
          </cell>
          <cell r="J2644">
            <v>28300.810396100002</v>
          </cell>
          <cell r="P2644">
            <v>1</v>
          </cell>
          <cell r="Q2644">
            <v>1</v>
          </cell>
          <cell r="R2644">
            <v>1</v>
          </cell>
          <cell r="V2644">
            <v>1</v>
          </cell>
          <cell r="W2644">
            <v>5</v>
          </cell>
          <cell r="Y2644">
            <v>1</v>
          </cell>
          <cell r="Z2644">
            <v>156</v>
          </cell>
          <cell r="AA2644">
            <v>1</v>
          </cell>
        </row>
        <row r="2645">
          <cell r="I2645">
            <v>3475</v>
          </cell>
          <cell r="J2645">
            <v>25062.4919902</v>
          </cell>
          <cell r="P2645">
            <v>6</v>
          </cell>
          <cell r="Q2645">
            <v>1</v>
          </cell>
          <cell r="R2645">
            <v>1</v>
          </cell>
          <cell r="V2645">
            <v>1</v>
          </cell>
          <cell r="W2645">
            <v>5</v>
          </cell>
          <cell r="Y2645">
            <v>5</v>
          </cell>
          <cell r="Z2645">
            <v>156</v>
          </cell>
          <cell r="AA2645">
            <v>1</v>
          </cell>
        </row>
        <row r="2646">
          <cell r="I2646">
            <v>3476</v>
          </cell>
          <cell r="J2646">
            <v>4966.5274890000001</v>
          </cell>
          <cell r="P2646">
            <v>8</v>
          </cell>
          <cell r="Q2646">
            <v>1</v>
          </cell>
          <cell r="R2646">
            <v>1</v>
          </cell>
          <cell r="V2646">
            <v>1</v>
          </cell>
          <cell r="W2646">
            <v>2</v>
          </cell>
          <cell r="Y2646">
            <v>2</v>
          </cell>
          <cell r="Z2646">
            <v>364</v>
          </cell>
          <cell r="AA2646">
            <v>1</v>
          </cell>
        </row>
        <row r="2647">
          <cell r="I2647">
            <v>3477</v>
          </cell>
          <cell r="J2647">
            <v>38222.903323300001</v>
          </cell>
          <cell r="P2647">
            <v>5</v>
          </cell>
          <cell r="Q2647">
            <v>1</v>
          </cell>
          <cell r="R2647">
            <v>1</v>
          </cell>
          <cell r="V2647">
            <v>0</v>
          </cell>
          <cell r="W2647">
            <v>99</v>
          </cell>
          <cell r="Y2647">
            <v>5</v>
          </cell>
          <cell r="Z2647">
            <v>156</v>
          </cell>
          <cell r="AA2647">
            <v>0</v>
          </cell>
        </row>
        <row r="2648">
          <cell r="I2648">
            <v>3478</v>
          </cell>
          <cell r="J2648">
            <v>6817.1404343000004</v>
          </cell>
          <cell r="P2648">
            <v>1</v>
          </cell>
          <cell r="Q2648">
            <v>1</v>
          </cell>
          <cell r="R2648">
            <v>1</v>
          </cell>
          <cell r="V2648">
            <v>1</v>
          </cell>
          <cell r="W2648">
            <v>1</v>
          </cell>
          <cell r="Y2648">
            <v>1</v>
          </cell>
          <cell r="Z2648">
            <v>364</v>
          </cell>
          <cell r="AA2648">
            <v>1</v>
          </cell>
        </row>
        <row r="2649">
          <cell r="I2649">
            <v>3479</v>
          </cell>
          <cell r="J2649">
            <v>5196.1370950999999</v>
          </cell>
          <cell r="P2649">
            <v>8</v>
          </cell>
          <cell r="Q2649">
            <v>1</v>
          </cell>
          <cell r="R2649">
            <v>1</v>
          </cell>
          <cell r="V2649">
            <v>1</v>
          </cell>
          <cell r="W2649">
            <v>5</v>
          </cell>
          <cell r="Y2649">
            <v>5</v>
          </cell>
          <cell r="Z2649">
            <v>364</v>
          </cell>
          <cell r="AA2649">
            <v>1</v>
          </cell>
        </row>
        <row r="2650">
          <cell r="I2650">
            <v>3480</v>
          </cell>
          <cell r="J2650">
            <v>29553.203062100001</v>
          </cell>
          <cell r="P2650">
            <v>3</v>
          </cell>
          <cell r="Q2650">
            <v>1</v>
          </cell>
          <cell r="R2650">
            <v>1</v>
          </cell>
          <cell r="V2650">
            <v>1</v>
          </cell>
          <cell r="W2650">
            <v>5</v>
          </cell>
          <cell r="Y2650">
            <v>1</v>
          </cell>
          <cell r="Z2650">
            <v>1014</v>
          </cell>
          <cell r="AA2650">
            <v>1</v>
          </cell>
        </row>
        <row r="2651">
          <cell r="I2651">
            <v>3481</v>
          </cell>
          <cell r="J2651">
            <v>34570.335941999998</v>
          </cell>
          <cell r="P2651">
            <v>5</v>
          </cell>
          <cell r="Q2651">
            <v>1</v>
          </cell>
          <cell r="R2651">
            <v>1</v>
          </cell>
          <cell r="V2651">
            <v>1</v>
          </cell>
          <cell r="W2651">
            <v>5</v>
          </cell>
          <cell r="Y2651">
            <v>5</v>
          </cell>
          <cell r="Z2651">
            <v>156</v>
          </cell>
          <cell r="AA2651">
            <v>1</v>
          </cell>
        </row>
        <row r="2652">
          <cell r="I2652">
            <v>3482</v>
          </cell>
          <cell r="J2652">
            <v>11185.7851391</v>
          </cell>
          <cell r="P2652">
            <v>6</v>
          </cell>
          <cell r="Q2652">
            <v>1</v>
          </cell>
          <cell r="R2652">
            <v>1</v>
          </cell>
          <cell r="V2652">
            <v>1</v>
          </cell>
          <cell r="W2652">
            <v>5</v>
          </cell>
          <cell r="Y2652">
            <v>5</v>
          </cell>
          <cell r="Z2652">
            <v>364</v>
          </cell>
          <cell r="AA2652">
            <v>1</v>
          </cell>
        </row>
        <row r="2653">
          <cell r="I2653">
            <v>3484</v>
          </cell>
          <cell r="J2653">
            <v>23671.202650399999</v>
          </cell>
          <cell r="P2653">
            <v>5</v>
          </cell>
          <cell r="Q2653">
            <v>1</v>
          </cell>
          <cell r="R2653">
            <v>1</v>
          </cell>
          <cell r="V2653">
            <v>1</v>
          </cell>
          <cell r="W2653">
            <v>5</v>
          </cell>
          <cell r="Y2653">
            <v>5</v>
          </cell>
          <cell r="Z2653">
            <v>364</v>
          </cell>
          <cell r="AA2653">
            <v>1</v>
          </cell>
        </row>
        <row r="2654">
          <cell r="I2654">
            <v>3486</v>
          </cell>
          <cell r="J2654">
            <v>27015.628564800001</v>
          </cell>
          <cell r="P2654">
            <v>4</v>
          </cell>
          <cell r="Q2654">
            <v>1</v>
          </cell>
          <cell r="R2654">
            <v>1</v>
          </cell>
          <cell r="V2654">
            <v>1</v>
          </cell>
          <cell r="W2654">
            <v>5</v>
          </cell>
          <cell r="Y2654">
            <v>1</v>
          </cell>
          <cell r="Z2654">
            <v>650</v>
          </cell>
          <cell r="AA2654">
            <v>0.75</v>
          </cell>
        </row>
        <row r="2655">
          <cell r="I2655">
            <v>3488</v>
          </cell>
          <cell r="J2655">
            <v>24398.349216499999</v>
          </cell>
          <cell r="P2655">
            <v>9</v>
          </cell>
          <cell r="Q2655">
            <v>1</v>
          </cell>
          <cell r="R2655">
            <v>1</v>
          </cell>
          <cell r="V2655">
            <v>1</v>
          </cell>
          <cell r="W2655">
            <v>5</v>
          </cell>
          <cell r="Y2655">
            <v>5</v>
          </cell>
          <cell r="Z2655">
            <v>364</v>
          </cell>
          <cell r="AA2655">
            <v>1</v>
          </cell>
        </row>
        <row r="2656">
          <cell r="I2656">
            <v>3489</v>
          </cell>
          <cell r="J2656">
            <v>26780.505196999999</v>
          </cell>
          <cell r="P2656">
            <v>6</v>
          </cell>
          <cell r="Q2656">
            <v>1</v>
          </cell>
          <cell r="R2656">
            <v>1</v>
          </cell>
          <cell r="V2656">
            <v>1</v>
          </cell>
          <cell r="W2656">
            <v>5</v>
          </cell>
          <cell r="Y2656">
            <v>5</v>
          </cell>
          <cell r="Z2656">
            <v>364</v>
          </cell>
          <cell r="AA2656">
            <v>1</v>
          </cell>
        </row>
        <row r="2657">
          <cell r="I2657">
            <v>3490</v>
          </cell>
          <cell r="J2657">
            <v>27830.083807700001</v>
          </cell>
          <cell r="P2657">
            <v>3</v>
          </cell>
          <cell r="Q2657">
            <v>1</v>
          </cell>
          <cell r="R2657">
            <v>1</v>
          </cell>
          <cell r="V2657">
            <v>1</v>
          </cell>
          <cell r="W2657">
            <v>5</v>
          </cell>
          <cell r="Y2657">
            <v>1</v>
          </cell>
          <cell r="Z2657">
            <v>156</v>
          </cell>
          <cell r="AA2657">
            <v>1</v>
          </cell>
        </row>
        <row r="2658">
          <cell r="I2658">
            <v>3492</v>
          </cell>
          <cell r="J2658">
            <v>24273.850862300002</v>
          </cell>
          <cell r="P2658">
            <v>5</v>
          </cell>
          <cell r="Q2658">
            <v>1</v>
          </cell>
          <cell r="R2658">
            <v>1</v>
          </cell>
          <cell r="V2658">
            <v>1</v>
          </cell>
          <cell r="W2658">
            <v>5</v>
          </cell>
          <cell r="Y2658">
            <v>1</v>
          </cell>
          <cell r="Z2658">
            <v>364</v>
          </cell>
          <cell r="AA2658">
            <v>1</v>
          </cell>
        </row>
        <row r="2659">
          <cell r="I2659">
            <v>3494</v>
          </cell>
          <cell r="J2659">
            <v>4654.4173701999998</v>
          </cell>
          <cell r="P2659">
            <v>3</v>
          </cell>
          <cell r="Q2659">
            <v>1</v>
          </cell>
          <cell r="R2659">
            <v>1</v>
          </cell>
          <cell r="V2659">
            <v>1</v>
          </cell>
          <cell r="W2659">
            <v>5</v>
          </cell>
          <cell r="Y2659">
            <v>5</v>
          </cell>
          <cell r="Z2659">
            <v>31.2</v>
          </cell>
          <cell r="AA2659">
            <v>1</v>
          </cell>
        </row>
        <row r="2660">
          <cell r="I2660">
            <v>3495</v>
          </cell>
          <cell r="J2660">
            <v>19379.551419899999</v>
          </cell>
          <cell r="P2660">
            <v>13</v>
          </cell>
          <cell r="Q2660">
            <v>1</v>
          </cell>
          <cell r="R2660">
            <v>1</v>
          </cell>
          <cell r="V2660">
            <v>1</v>
          </cell>
          <cell r="W2660">
            <v>5</v>
          </cell>
          <cell r="Y2660">
            <v>5</v>
          </cell>
          <cell r="Z2660">
            <v>156</v>
          </cell>
          <cell r="AA2660">
            <v>1</v>
          </cell>
        </row>
        <row r="2661">
          <cell r="I2661">
            <v>3497</v>
          </cell>
          <cell r="J2661">
            <v>28614.414092399998</v>
          </cell>
          <cell r="P2661">
            <v>7</v>
          </cell>
          <cell r="Q2661">
            <v>1</v>
          </cell>
          <cell r="R2661">
            <v>1</v>
          </cell>
          <cell r="V2661">
            <v>1</v>
          </cell>
          <cell r="W2661">
            <v>5</v>
          </cell>
          <cell r="Y2661">
            <v>5</v>
          </cell>
          <cell r="Z2661">
            <v>364</v>
          </cell>
          <cell r="AA2661">
            <v>0.25</v>
          </cell>
        </row>
        <row r="2662">
          <cell r="I2662">
            <v>3499</v>
          </cell>
          <cell r="J2662">
            <v>17459.301458099999</v>
          </cell>
          <cell r="P2662">
            <v>4</v>
          </cell>
          <cell r="Q2662">
            <v>1</v>
          </cell>
          <cell r="R2662">
            <v>1</v>
          </cell>
          <cell r="V2662">
            <v>1</v>
          </cell>
          <cell r="W2662">
            <v>5</v>
          </cell>
          <cell r="Y2662">
            <v>5</v>
          </cell>
          <cell r="Z2662">
            <v>156</v>
          </cell>
          <cell r="AA2662">
            <v>1</v>
          </cell>
        </row>
        <row r="2663">
          <cell r="I2663">
            <v>3500</v>
          </cell>
          <cell r="J2663">
            <v>14032.446638900001</v>
          </cell>
          <cell r="P2663">
            <v>11</v>
          </cell>
          <cell r="Q2663">
            <v>1</v>
          </cell>
          <cell r="R2663">
            <v>1</v>
          </cell>
          <cell r="V2663">
            <v>1</v>
          </cell>
          <cell r="W2663">
            <v>5</v>
          </cell>
          <cell r="Y2663">
            <v>1</v>
          </cell>
          <cell r="Z2663">
            <v>364</v>
          </cell>
          <cell r="AA2663">
            <v>1</v>
          </cell>
        </row>
        <row r="2664">
          <cell r="I2664">
            <v>3501</v>
          </cell>
          <cell r="J2664">
            <v>32115.730686499999</v>
          </cell>
          <cell r="P2664">
            <v>2</v>
          </cell>
          <cell r="Q2664">
            <v>1</v>
          </cell>
          <cell r="R2664">
            <v>1</v>
          </cell>
          <cell r="V2664">
            <v>0</v>
          </cell>
          <cell r="W2664">
            <v>99</v>
          </cell>
          <cell r="Y2664">
            <v>3</v>
          </cell>
          <cell r="Z2664">
            <v>31.2</v>
          </cell>
          <cell r="AA2664">
            <v>0</v>
          </cell>
        </row>
        <row r="2665">
          <cell r="I2665">
            <v>3502</v>
          </cell>
          <cell r="J2665">
            <v>19093.404504499998</v>
          </cell>
          <cell r="P2665">
            <v>4</v>
          </cell>
          <cell r="Q2665">
            <v>1</v>
          </cell>
          <cell r="R2665">
            <v>1</v>
          </cell>
          <cell r="V2665">
            <v>1</v>
          </cell>
          <cell r="W2665">
            <v>5</v>
          </cell>
          <cell r="Y2665">
            <v>5</v>
          </cell>
          <cell r="Z2665">
            <v>364</v>
          </cell>
          <cell r="AA2665">
            <v>1</v>
          </cell>
        </row>
        <row r="2666">
          <cell r="I2666">
            <v>3503</v>
          </cell>
          <cell r="J2666">
            <v>37541.552403100002</v>
          </cell>
          <cell r="P2666">
            <v>5</v>
          </cell>
          <cell r="Q2666">
            <v>1</v>
          </cell>
          <cell r="R2666">
            <v>1</v>
          </cell>
          <cell r="V2666">
            <v>1</v>
          </cell>
          <cell r="W2666">
            <v>5</v>
          </cell>
          <cell r="Y2666">
            <v>1</v>
          </cell>
          <cell r="Z2666">
            <v>156</v>
          </cell>
          <cell r="AA2666">
            <v>1</v>
          </cell>
        </row>
        <row r="2667">
          <cell r="I2667">
            <v>3504</v>
          </cell>
          <cell r="J2667">
            <v>19827.8389307</v>
          </cell>
          <cell r="P2667">
            <v>5</v>
          </cell>
          <cell r="Q2667">
            <v>1</v>
          </cell>
          <cell r="R2667">
            <v>1</v>
          </cell>
          <cell r="V2667">
            <v>1</v>
          </cell>
          <cell r="W2667">
            <v>5</v>
          </cell>
          <cell r="Y2667">
            <v>1</v>
          </cell>
          <cell r="Z2667">
            <v>364</v>
          </cell>
          <cell r="AA2667">
            <v>1</v>
          </cell>
        </row>
        <row r="2668">
          <cell r="I2668">
            <v>3505</v>
          </cell>
          <cell r="J2668">
            <v>23926.932629399998</v>
          </cell>
          <cell r="P2668">
            <v>3</v>
          </cell>
          <cell r="Q2668">
            <v>1</v>
          </cell>
          <cell r="R2668">
            <v>1</v>
          </cell>
          <cell r="V2668">
            <v>1</v>
          </cell>
          <cell r="W2668">
            <v>5</v>
          </cell>
          <cell r="Y2668">
            <v>5</v>
          </cell>
          <cell r="Z2668">
            <v>364</v>
          </cell>
          <cell r="AA2668">
            <v>1</v>
          </cell>
        </row>
        <row r="2669">
          <cell r="I2669">
            <v>3507</v>
          </cell>
          <cell r="J2669">
            <v>31498.272012500001</v>
          </cell>
          <cell r="P2669">
            <v>5</v>
          </cell>
          <cell r="Q2669">
            <v>1</v>
          </cell>
          <cell r="R2669">
            <v>1</v>
          </cell>
          <cell r="V2669">
            <v>1</v>
          </cell>
          <cell r="W2669">
            <v>5</v>
          </cell>
          <cell r="Y2669">
            <v>1</v>
          </cell>
          <cell r="Z2669">
            <v>1014</v>
          </cell>
          <cell r="AA2669">
            <v>1</v>
          </cell>
        </row>
        <row r="2670">
          <cell r="I2670">
            <v>3509</v>
          </cell>
          <cell r="J2670">
            <v>30385.015550299999</v>
          </cell>
          <cell r="P2670">
            <v>3</v>
          </cell>
          <cell r="Q2670">
            <v>1</v>
          </cell>
          <cell r="R2670">
            <v>1</v>
          </cell>
          <cell r="V2670">
            <v>1</v>
          </cell>
          <cell r="W2670">
            <v>5</v>
          </cell>
          <cell r="Y2670">
            <v>5</v>
          </cell>
          <cell r="Z2670">
            <v>156</v>
          </cell>
          <cell r="AA2670">
            <v>1</v>
          </cell>
        </row>
        <row r="2671">
          <cell r="I2671">
            <v>3510</v>
          </cell>
          <cell r="J2671">
            <v>25479.419519499999</v>
          </cell>
          <cell r="P2671">
            <v>10</v>
          </cell>
          <cell r="Q2671">
            <v>1</v>
          </cell>
          <cell r="R2671">
            <v>1</v>
          </cell>
          <cell r="V2671">
            <v>1</v>
          </cell>
          <cell r="W2671">
            <v>5</v>
          </cell>
          <cell r="Y2671">
            <v>2</v>
          </cell>
          <cell r="Z2671">
            <v>364</v>
          </cell>
          <cell r="AA2671">
            <v>1</v>
          </cell>
        </row>
        <row r="2672">
          <cell r="I2672">
            <v>3513</v>
          </cell>
          <cell r="J2672">
            <v>24383.336550799999</v>
          </cell>
          <cell r="P2672">
            <v>5</v>
          </cell>
          <cell r="Q2672">
            <v>1</v>
          </cell>
          <cell r="R2672">
            <v>1</v>
          </cell>
          <cell r="V2672">
            <v>1</v>
          </cell>
          <cell r="W2672">
            <v>5</v>
          </cell>
          <cell r="Y2672">
            <v>1</v>
          </cell>
          <cell r="Z2672">
            <v>364</v>
          </cell>
          <cell r="AA2672">
            <v>0.75</v>
          </cell>
        </row>
        <row r="2673">
          <cell r="I2673">
            <v>3515</v>
          </cell>
          <cell r="J2673">
            <v>37854.523270799997</v>
          </cell>
          <cell r="P2673">
            <v>1</v>
          </cell>
          <cell r="Q2673">
            <v>1</v>
          </cell>
          <cell r="R2673">
            <v>1</v>
          </cell>
          <cell r="V2673">
            <v>1</v>
          </cell>
          <cell r="W2673">
            <v>1</v>
          </cell>
          <cell r="Y2673">
            <v>1</v>
          </cell>
          <cell r="Z2673">
            <v>650</v>
          </cell>
          <cell r="AA2673">
            <v>1</v>
          </cell>
        </row>
        <row r="2674">
          <cell r="I2674">
            <v>3516</v>
          </cell>
          <cell r="J2674">
            <v>3323.5079773000002</v>
          </cell>
          <cell r="P2674">
            <v>5</v>
          </cell>
          <cell r="Q2674">
            <v>1</v>
          </cell>
          <cell r="R2674">
            <v>1</v>
          </cell>
          <cell r="V2674">
            <v>1</v>
          </cell>
          <cell r="W2674">
            <v>5</v>
          </cell>
          <cell r="Y2674">
            <v>3</v>
          </cell>
          <cell r="Z2674">
            <v>364</v>
          </cell>
          <cell r="AA2674">
            <v>1</v>
          </cell>
        </row>
        <row r="2675">
          <cell r="I2675">
            <v>3517</v>
          </cell>
          <cell r="J2675">
            <v>37923.9719749</v>
          </cell>
          <cell r="P2675">
            <v>5</v>
          </cell>
          <cell r="Q2675">
            <v>1</v>
          </cell>
          <cell r="R2675">
            <v>1</v>
          </cell>
          <cell r="V2675">
            <v>1</v>
          </cell>
          <cell r="W2675">
            <v>5</v>
          </cell>
          <cell r="Y2675">
            <v>5</v>
          </cell>
          <cell r="Z2675">
            <v>31.2</v>
          </cell>
          <cell r="AA2675">
            <v>0.25</v>
          </cell>
        </row>
        <row r="2676">
          <cell r="I2676">
            <v>3518</v>
          </cell>
          <cell r="J2676">
            <v>33999.786111000001</v>
          </cell>
          <cell r="P2676">
            <v>8</v>
          </cell>
          <cell r="Q2676">
            <v>1</v>
          </cell>
          <cell r="R2676">
            <v>1</v>
          </cell>
          <cell r="V2676">
            <v>1</v>
          </cell>
          <cell r="W2676">
            <v>5</v>
          </cell>
          <cell r="Y2676">
            <v>1</v>
          </cell>
          <cell r="Z2676">
            <v>31.2</v>
          </cell>
          <cell r="AA2676">
            <v>0.25</v>
          </cell>
        </row>
        <row r="2677">
          <cell r="I2677">
            <v>3520</v>
          </cell>
          <cell r="J2677">
            <v>5644.8822164000003</v>
          </cell>
          <cell r="P2677">
            <v>5</v>
          </cell>
          <cell r="Q2677">
            <v>1</v>
          </cell>
          <cell r="R2677">
            <v>1</v>
          </cell>
          <cell r="V2677">
            <v>1</v>
          </cell>
          <cell r="W2677">
            <v>5</v>
          </cell>
          <cell r="Y2677">
            <v>5</v>
          </cell>
          <cell r="Z2677">
            <v>364</v>
          </cell>
          <cell r="AA2677">
            <v>1</v>
          </cell>
        </row>
        <row r="2678">
          <cell r="I2678">
            <v>3521</v>
          </cell>
          <cell r="J2678">
            <v>5102.9327186</v>
          </cell>
          <cell r="P2678">
            <v>3</v>
          </cell>
          <cell r="Q2678">
            <v>1</v>
          </cell>
          <cell r="R2678">
            <v>1</v>
          </cell>
          <cell r="V2678">
            <v>1</v>
          </cell>
          <cell r="W2678">
            <v>5</v>
          </cell>
          <cell r="Y2678">
            <v>1</v>
          </cell>
          <cell r="Z2678">
            <v>156</v>
          </cell>
          <cell r="AA2678">
            <v>1</v>
          </cell>
        </row>
        <row r="2679">
          <cell r="I2679">
            <v>3523</v>
          </cell>
          <cell r="J2679">
            <v>35808.824156499999</v>
          </cell>
          <cell r="P2679">
            <v>5</v>
          </cell>
          <cell r="Q2679">
            <v>1</v>
          </cell>
          <cell r="R2679">
            <v>1</v>
          </cell>
          <cell r="V2679">
            <v>1</v>
          </cell>
          <cell r="W2679">
            <v>1</v>
          </cell>
          <cell r="Y2679">
            <v>1</v>
          </cell>
          <cell r="Z2679">
            <v>364</v>
          </cell>
          <cell r="AA2679">
            <v>0.75</v>
          </cell>
        </row>
        <row r="2680">
          <cell r="I2680">
            <v>3524</v>
          </cell>
          <cell r="J2680">
            <v>28557.718907999999</v>
          </cell>
          <cell r="P2680">
            <v>5</v>
          </cell>
          <cell r="Q2680">
            <v>1</v>
          </cell>
          <cell r="R2680">
            <v>1</v>
          </cell>
          <cell r="V2680">
            <v>1</v>
          </cell>
          <cell r="W2680">
            <v>5</v>
          </cell>
          <cell r="Y2680">
            <v>1</v>
          </cell>
          <cell r="Z2680">
            <v>156</v>
          </cell>
          <cell r="AA2680">
            <v>0.25</v>
          </cell>
        </row>
        <row r="2681">
          <cell r="I2681">
            <v>3525</v>
          </cell>
          <cell r="J2681">
            <v>21344.701109900001</v>
          </cell>
          <cell r="P2681">
            <v>5</v>
          </cell>
          <cell r="Q2681">
            <v>1</v>
          </cell>
          <cell r="R2681">
            <v>1</v>
          </cell>
          <cell r="V2681">
            <v>1</v>
          </cell>
          <cell r="W2681">
            <v>1</v>
          </cell>
          <cell r="Y2681">
            <v>1</v>
          </cell>
          <cell r="Z2681">
            <v>156</v>
          </cell>
          <cell r="AA2681">
            <v>0.75</v>
          </cell>
        </row>
        <row r="2682">
          <cell r="I2682">
            <v>3527</v>
          </cell>
          <cell r="J2682">
            <v>4170.1851373</v>
          </cell>
          <cell r="P2682">
            <v>2</v>
          </cell>
          <cell r="Q2682">
            <v>1</v>
          </cell>
          <cell r="R2682">
            <v>1</v>
          </cell>
          <cell r="V2682">
            <v>1</v>
          </cell>
          <cell r="W2682">
            <v>5</v>
          </cell>
          <cell r="Y2682">
            <v>1</v>
          </cell>
          <cell r="Z2682">
            <v>364</v>
          </cell>
          <cell r="AA2682">
            <v>1</v>
          </cell>
        </row>
        <row r="2683">
          <cell r="I2683">
            <v>3528</v>
          </cell>
          <cell r="J2683">
            <v>19271.2933663</v>
          </cell>
          <cell r="P2683">
            <v>7</v>
          </cell>
          <cell r="Q2683">
            <v>1</v>
          </cell>
          <cell r="R2683">
            <v>1</v>
          </cell>
          <cell r="V2683">
            <v>1</v>
          </cell>
          <cell r="W2683">
            <v>5</v>
          </cell>
          <cell r="Y2683">
            <v>5</v>
          </cell>
          <cell r="Z2683">
            <v>156</v>
          </cell>
          <cell r="AA2683">
            <v>1</v>
          </cell>
        </row>
        <row r="2684">
          <cell r="I2684">
            <v>3530</v>
          </cell>
          <cell r="J2684">
            <v>22807.338338599999</v>
          </cell>
          <cell r="P2684">
            <v>6</v>
          </cell>
          <cell r="Q2684">
            <v>1</v>
          </cell>
          <cell r="R2684">
            <v>1</v>
          </cell>
          <cell r="V2684">
            <v>1</v>
          </cell>
          <cell r="W2684">
            <v>5</v>
          </cell>
          <cell r="Y2684">
            <v>5</v>
          </cell>
          <cell r="Z2684">
            <v>364</v>
          </cell>
          <cell r="AA2684">
            <v>1</v>
          </cell>
        </row>
        <row r="2685">
          <cell r="I2685">
            <v>3531</v>
          </cell>
          <cell r="J2685">
            <v>48416.560758699998</v>
          </cell>
          <cell r="P2685">
            <v>5</v>
          </cell>
          <cell r="Q2685">
            <v>1</v>
          </cell>
          <cell r="R2685">
            <v>1</v>
          </cell>
          <cell r="V2685">
            <v>1</v>
          </cell>
          <cell r="W2685">
            <v>5</v>
          </cell>
          <cell r="Y2685">
            <v>5</v>
          </cell>
          <cell r="Z2685">
            <v>31.2</v>
          </cell>
          <cell r="AA2685">
            <v>1</v>
          </cell>
        </row>
        <row r="2686">
          <cell r="I2686">
            <v>3533</v>
          </cell>
          <cell r="J2686">
            <v>27424.592421900001</v>
          </cell>
          <cell r="P2686">
            <v>9</v>
          </cell>
          <cell r="Q2686">
            <v>1</v>
          </cell>
          <cell r="R2686">
            <v>1</v>
          </cell>
          <cell r="V2686">
            <v>1</v>
          </cell>
          <cell r="W2686">
            <v>5</v>
          </cell>
          <cell r="Y2686">
            <v>5</v>
          </cell>
          <cell r="Z2686">
            <v>156</v>
          </cell>
          <cell r="AA2686">
            <v>1</v>
          </cell>
        </row>
        <row r="2687">
          <cell r="I2687">
            <v>3534</v>
          </cell>
          <cell r="J2687">
            <v>4295.3424182999997</v>
          </cell>
          <cell r="P2687">
            <v>5</v>
          </cell>
          <cell r="Q2687">
            <v>1</v>
          </cell>
          <cell r="R2687">
            <v>1</v>
          </cell>
          <cell r="V2687">
            <v>1</v>
          </cell>
          <cell r="W2687">
            <v>5</v>
          </cell>
          <cell r="Y2687">
            <v>5</v>
          </cell>
          <cell r="Z2687">
            <v>364</v>
          </cell>
          <cell r="AA2687">
            <v>1</v>
          </cell>
        </row>
        <row r="2688">
          <cell r="I2688">
            <v>3536</v>
          </cell>
          <cell r="J2688">
            <v>23378.834268099999</v>
          </cell>
          <cell r="P2688">
            <v>1</v>
          </cell>
          <cell r="Q2688">
            <v>1</v>
          </cell>
          <cell r="R2688">
            <v>1</v>
          </cell>
          <cell r="V2688">
            <v>1</v>
          </cell>
          <cell r="W2688">
            <v>5</v>
          </cell>
          <cell r="Y2688">
            <v>5</v>
          </cell>
          <cell r="Z2688">
            <v>156</v>
          </cell>
          <cell r="AA2688">
            <v>0.75</v>
          </cell>
        </row>
        <row r="2689">
          <cell r="I2689">
            <v>3537</v>
          </cell>
          <cell r="J2689">
            <v>37600.362208999999</v>
          </cell>
          <cell r="P2689">
            <v>7</v>
          </cell>
          <cell r="Q2689">
            <v>1</v>
          </cell>
          <cell r="R2689">
            <v>1</v>
          </cell>
          <cell r="V2689">
            <v>1</v>
          </cell>
          <cell r="W2689">
            <v>5</v>
          </cell>
          <cell r="Y2689">
            <v>5</v>
          </cell>
          <cell r="Z2689">
            <v>364</v>
          </cell>
          <cell r="AA2689">
            <v>1</v>
          </cell>
        </row>
        <row r="2690">
          <cell r="I2690">
            <v>3538</v>
          </cell>
          <cell r="J2690">
            <v>19569.9645805</v>
          </cell>
          <cell r="P2690">
            <v>7</v>
          </cell>
          <cell r="Q2690">
            <v>1</v>
          </cell>
          <cell r="R2690">
            <v>1</v>
          </cell>
          <cell r="V2690">
            <v>1</v>
          </cell>
          <cell r="W2690">
            <v>5</v>
          </cell>
          <cell r="Y2690">
            <v>1</v>
          </cell>
          <cell r="Z2690">
            <v>364</v>
          </cell>
          <cell r="AA2690">
            <v>1</v>
          </cell>
        </row>
        <row r="2691">
          <cell r="I2691">
            <v>3539</v>
          </cell>
          <cell r="J2691">
            <v>22333.560845799999</v>
          </cell>
          <cell r="P2691">
            <v>5</v>
          </cell>
          <cell r="Q2691">
            <v>1</v>
          </cell>
          <cell r="R2691">
            <v>1</v>
          </cell>
          <cell r="V2691">
            <v>1</v>
          </cell>
          <cell r="W2691">
            <v>1</v>
          </cell>
          <cell r="Y2691">
            <v>1</v>
          </cell>
          <cell r="Z2691">
            <v>364</v>
          </cell>
          <cell r="AA2691">
            <v>1</v>
          </cell>
        </row>
        <row r="2692">
          <cell r="I2692">
            <v>3541</v>
          </cell>
          <cell r="J2692">
            <v>19849.295414200002</v>
          </cell>
          <cell r="P2692">
            <v>8</v>
          </cell>
          <cell r="Q2692">
            <v>1</v>
          </cell>
          <cell r="R2692">
            <v>1</v>
          </cell>
          <cell r="V2692">
            <v>1</v>
          </cell>
          <cell r="W2692">
            <v>5</v>
          </cell>
          <cell r="Y2692">
            <v>1</v>
          </cell>
          <cell r="Z2692">
            <v>156</v>
          </cell>
          <cell r="AA2692">
            <v>0.75</v>
          </cell>
        </row>
        <row r="2693">
          <cell r="I2693">
            <v>3542</v>
          </cell>
          <cell r="J2693">
            <v>23022.864404799999</v>
          </cell>
          <cell r="P2693">
            <v>1</v>
          </cell>
          <cell r="Q2693">
            <v>1</v>
          </cell>
          <cell r="R2693">
            <v>1</v>
          </cell>
          <cell r="V2693">
            <v>1</v>
          </cell>
          <cell r="W2693">
            <v>5</v>
          </cell>
          <cell r="Y2693">
            <v>1</v>
          </cell>
          <cell r="Z2693">
            <v>650</v>
          </cell>
          <cell r="AA2693">
            <v>1</v>
          </cell>
        </row>
        <row r="2694">
          <cell r="I2694">
            <v>3543</v>
          </cell>
          <cell r="J2694">
            <v>23926.932629399998</v>
          </cell>
          <cell r="P2694">
            <v>3</v>
          </cell>
          <cell r="Q2694">
            <v>1</v>
          </cell>
          <cell r="R2694">
            <v>1</v>
          </cell>
          <cell r="V2694">
            <v>1</v>
          </cell>
          <cell r="W2694">
            <v>5</v>
          </cell>
          <cell r="Y2694">
            <v>5</v>
          </cell>
          <cell r="Z2694">
            <v>156</v>
          </cell>
          <cell r="AA2694">
            <v>0.25</v>
          </cell>
        </row>
        <row r="2695">
          <cell r="I2695">
            <v>3544</v>
          </cell>
          <cell r="J2695">
            <v>26502.988377000001</v>
          </cell>
          <cell r="P2695">
            <v>4</v>
          </cell>
          <cell r="Q2695">
            <v>1</v>
          </cell>
          <cell r="R2695">
            <v>1</v>
          </cell>
          <cell r="V2695">
            <v>1</v>
          </cell>
          <cell r="W2695">
            <v>5</v>
          </cell>
          <cell r="Y2695">
            <v>5</v>
          </cell>
          <cell r="Z2695">
            <v>364</v>
          </cell>
          <cell r="AA2695">
            <v>1</v>
          </cell>
        </row>
        <row r="2696">
          <cell r="I2696">
            <v>3545</v>
          </cell>
          <cell r="J2696">
            <v>23036.414241800001</v>
          </cell>
          <cell r="P2696">
            <v>5</v>
          </cell>
          <cell r="Q2696">
            <v>1</v>
          </cell>
          <cell r="R2696">
            <v>1</v>
          </cell>
          <cell r="V2696">
            <v>1</v>
          </cell>
          <cell r="W2696">
            <v>5</v>
          </cell>
          <cell r="Y2696">
            <v>5</v>
          </cell>
          <cell r="Z2696">
            <v>31.2</v>
          </cell>
          <cell r="AA2696">
            <v>1</v>
          </cell>
        </row>
        <row r="2697">
          <cell r="I2697">
            <v>3546</v>
          </cell>
          <cell r="J2697">
            <v>24455.926417999999</v>
          </cell>
          <cell r="P2697">
            <v>5</v>
          </cell>
          <cell r="Q2697">
            <v>1</v>
          </cell>
          <cell r="R2697">
            <v>1</v>
          </cell>
          <cell r="V2697">
            <v>1</v>
          </cell>
          <cell r="W2697">
            <v>1</v>
          </cell>
          <cell r="Y2697">
            <v>1</v>
          </cell>
          <cell r="Z2697">
            <v>31.2</v>
          </cell>
          <cell r="AA2697">
            <v>1</v>
          </cell>
        </row>
        <row r="2698">
          <cell r="I2698">
            <v>3548</v>
          </cell>
          <cell r="J2698">
            <v>28531.0724964</v>
          </cell>
          <cell r="P2698">
            <v>5</v>
          </cell>
          <cell r="Q2698">
            <v>1</v>
          </cell>
          <cell r="R2698">
            <v>1</v>
          </cell>
          <cell r="V2698">
            <v>1</v>
          </cell>
          <cell r="W2698">
            <v>5</v>
          </cell>
          <cell r="Y2698">
            <v>5</v>
          </cell>
          <cell r="Z2698">
            <v>156</v>
          </cell>
          <cell r="AA2698">
            <v>1</v>
          </cell>
        </row>
        <row r="2699">
          <cell r="I2699">
            <v>3551</v>
          </cell>
          <cell r="J2699">
            <v>32873.014854499997</v>
          </cell>
          <cell r="P2699">
            <v>8</v>
          </cell>
          <cell r="Q2699">
            <v>1</v>
          </cell>
          <cell r="R2699">
            <v>1</v>
          </cell>
          <cell r="V2699">
            <v>1</v>
          </cell>
          <cell r="W2699">
            <v>5</v>
          </cell>
          <cell r="Y2699">
            <v>1</v>
          </cell>
          <cell r="Z2699">
            <v>650</v>
          </cell>
          <cell r="AA2699">
            <v>1</v>
          </cell>
        </row>
        <row r="2700">
          <cell r="I2700">
            <v>3552</v>
          </cell>
          <cell r="J2700">
            <v>29070.395906400001</v>
          </cell>
          <cell r="P2700">
            <v>5</v>
          </cell>
          <cell r="Q2700">
            <v>1</v>
          </cell>
          <cell r="R2700">
            <v>1</v>
          </cell>
          <cell r="V2700">
            <v>1</v>
          </cell>
          <cell r="W2700">
            <v>5</v>
          </cell>
          <cell r="Y2700">
            <v>1</v>
          </cell>
          <cell r="Z2700">
            <v>156</v>
          </cell>
          <cell r="AA2700">
            <v>0.75</v>
          </cell>
        </row>
        <row r="2701">
          <cell r="I2701">
            <v>3554</v>
          </cell>
          <cell r="J2701">
            <v>36589.094794500001</v>
          </cell>
          <cell r="P2701">
            <v>4</v>
          </cell>
          <cell r="Q2701">
            <v>1</v>
          </cell>
          <cell r="R2701">
            <v>1</v>
          </cell>
          <cell r="V2701">
            <v>1</v>
          </cell>
          <cell r="W2701">
            <v>1</v>
          </cell>
          <cell r="Y2701">
            <v>1</v>
          </cell>
          <cell r="Z2701">
            <v>650</v>
          </cell>
          <cell r="AA2701">
            <v>1</v>
          </cell>
        </row>
        <row r="2702">
          <cell r="I2702">
            <v>3555</v>
          </cell>
          <cell r="J2702">
            <v>37932.110069399998</v>
          </cell>
          <cell r="P2702">
            <v>5</v>
          </cell>
          <cell r="Q2702">
            <v>1</v>
          </cell>
          <cell r="R2702">
            <v>1</v>
          </cell>
          <cell r="V2702">
            <v>1</v>
          </cell>
          <cell r="W2702">
            <v>5</v>
          </cell>
          <cell r="Y2702">
            <v>5</v>
          </cell>
          <cell r="Z2702">
            <v>156</v>
          </cell>
          <cell r="AA2702">
            <v>1</v>
          </cell>
        </row>
        <row r="2703">
          <cell r="I2703">
            <v>3556</v>
          </cell>
          <cell r="J2703">
            <v>26211.096204199999</v>
          </cell>
          <cell r="P2703">
            <v>3</v>
          </cell>
          <cell r="Q2703">
            <v>1</v>
          </cell>
          <cell r="R2703">
            <v>1</v>
          </cell>
          <cell r="V2703">
            <v>0</v>
          </cell>
          <cell r="W2703">
            <v>99</v>
          </cell>
          <cell r="Y2703">
            <v>1</v>
          </cell>
          <cell r="Z2703">
            <v>156</v>
          </cell>
          <cell r="AA2703">
            <v>0</v>
          </cell>
        </row>
        <row r="2704">
          <cell r="I2704">
            <v>3557</v>
          </cell>
          <cell r="J2704">
            <v>15832.025476999999</v>
          </cell>
          <cell r="P2704">
            <v>4</v>
          </cell>
          <cell r="Q2704">
            <v>1</v>
          </cell>
          <cell r="R2704">
            <v>1</v>
          </cell>
          <cell r="V2704">
            <v>1</v>
          </cell>
          <cell r="W2704">
            <v>5</v>
          </cell>
          <cell r="Y2704">
            <v>1</v>
          </cell>
          <cell r="Z2704">
            <v>156</v>
          </cell>
          <cell r="AA2704">
            <v>0.75</v>
          </cell>
        </row>
        <row r="2705">
          <cell r="I2705">
            <v>3558</v>
          </cell>
          <cell r="J2705">
            <v>27328.329039600001</v>
          </cell>
          <cell r="P2705">
            <v>9</v>
          </cell>
          <cell r="Q2705">
            <v>1</v>
          </cell>
          <cell r="R2705">
            <v>1</v>
          </cell>
          <cell r="V2705">
            <v>1</v>
          </cell>
          <cell r="W2705">
            <v>5</v>
          </cell>
          <cell r="Y2705">
            <v>1</v>
          </cell>
          <cell r="Z2705">
            <v>364</v>
          </cell>
          <cell r="AA2705">
            <v>1</v>
          </cell>
        </row>
        <row r="2706">
          <cell r="I2706">
            <v>3559</v>
          </cell>
          <cell r="J2706">
            <v>27814.129914000001</v>
          </cell>
          <cell r="P2706">
            <v>8</v>
          </cell>
          <cell r="Q2706">
            <v>1</v>
          </cell>
          <cell r="R2706">
            <v>1</v>
          </cell>
          <cell r="V2706">
            <v>1</v>
          </cell>
          <cell r="W2706">
            <v>1</v>
          </cell>
          <cell r="Y2706">
            <v>1</v>
          </cell>
          <cell r="Z2706">
            <v>156</v>
          </cell>
          <cell r="AA2706">
            <v>1</v>
          </cell>
        </row>
        <row r="2707">
          <cell r="I2707">
            <v>3560</v>
          </cell>
          <cell r="J2707">
            <v>34281.694646600001</v>
          </cell>
          <cell r="P2707">
            <v>10</v>
          </cell>
          <cell r="Q2707">
            <v>1</v>
          </cell>
          <cell r="R2707">
            <v>1</v>
          </cell>
          <cell r="V2707">
            <v>1</v>
          </cell>
          <cell r="W2707">
            <v>5</v>
          </cell>
          <cell r="Y2707">
            <v>1</v>
          </cell>
          <cell r="Z2707">
            <v>156</v>
          </cell>
          <cell r="AA2707">
            <v>1</v>
          </cell>
        </row>
        <row r="2708">
          <cell r="I2708">
            <v>3561</v>
          </cell>
          <cell r="J2708">
            <v>35902.1467481</v>
          </cell>
          <cell r="P2708">
            <v>1</v>
          </cell>
          <cell r="Q2708">
            <v>1</v>
          </cell>
          <cell r="R2708">
            <v>1</v>
          </cell>
          <cell r="V2708">
            <v>1</v>
          </cell>
          <cell r="W2708">
            <v>5</v>
          </cell>
          <cell r="Y2708">
            <v>1</v>
          </cell>
          <cell r="Z2708">
            <v>364</v>
          </cell>
          <cell r="AA2708">
            <v>1</v>
          </cell>
        </row>
        <row r="2709">
          <cell r="I2709">
            <v>3562</v>
          </cell>
          <cell r="J2709">
            <v>30598.5415178</v>
          </cell>
          <cell r="P2709">
            <v>10</v>
          </cell>
          <cell r="Q2709">
            <v>1</v>
          </cell>
          <cell r="R2709">
            <v>1</v>
          </cell>
          <cell r="V2709">
            <v>1</v>
          </cell>
          <cell r="W2709">
            <v>5</v>
          </cell>
          <cell r="Y2709">
            <v>1</v>
          </cell>
          <cell r="Z2709">
            <v>156</v>
          </cell>
          <cell r="AA2709">
            <v>1</v>
          </cell>
        </row>
        <row r="2710">
          <cell r="I2710">
            <v>3563</v>
          </cell>
          <cell r="J2710">
            <v>16989.562282499999</v>
          </cell>
          <cell r="P2710">
            <v>7</v>
          </cell>
          <cell r="Q2710">
            <v>1</v>
          </cell>
          <cell r="R2710">
            <v>1</v>
          </cell>
          <cell r="V2710">
            <v>1</v>
          </cell>
          <cell r="W2710">
            <v>5</v>
          </cell>
          <cell r="Y2710">
            <v>1</v>
          </cell>
          <cell r="Z2710">
            <v>364</v>
          </cell>
          <cell r="AA2710">
            <v>1</v>
          </cell>
        </row>
        <row r="2711">
          <cell r="I2711">
            <v>3565</v>
          </cell>
          <cell r="J2711">
            <v>24411.019366500001</v>
          </cell>
          <cell r="P2711">
            <v>5</v>
          </cell>
          <cell r="Q2711">
            <v>1</v>
          </cell>
          <cell r="R2711">
            <v>1</v>
          </cell>
          <cell r="V2711">
            <v>1</v>
          </cell>
          <cell r="W2711">
            <v>5</v>
          </cell>
          <cell r="Y2711">
            <v>3</v>
          </cell>
          <cell r="Z2711">
            <v>156</v>
          </cell>
          <cell r="AA2711">
            <v>0.75</v>
          </cell>
        </row>
        <row r="2712">
          <cell r="I2712">
            <v>3567</v>
          </cell>
          <cell r="J2712">
            <v>30658.533786799999</v>
          </cell>
          <cell r="P2712">
            <v>4</v>
          </cell>
          <cell r="Q2712">
            <v>1</v>
          </cell>
          <cell r="R2712">
            <v>1</v>
          </cell>
          <cell r="V2712">
            <v>1</v>
          </cell>
          <cell r="W2712">
            <v>5</v>
          </cell>
          <cell r="Y2712">
            <v>1</v>
          </cell>
          <cell r="Z2712">
            <v>156</v>
          </cell>
          <cell r="AA2712">
            <v>1</v>
          </cell>
        </row>
        <row r="2713">
          <cell r="I2713">
            <v>3569</v>
          </cell>
          <cell r="J2713">
            <v>22036.086923899999</v>
          </cell>
          <cell r="P2713">
            <v>3</v>
          </cell>
          <cell r="Q2713">
            <v>1</v>
          </cell>
          <cell r="R2713">
            <v>1</v>
          </cell>
          <cell r="V2713">
            <v>1</v>
          </cell>
          <cell r="W2713">
            <v>5</v>
          </cell>
          <cell r="Y2713">
            <v>1</v>
          </cell>
          <cell r="Z2713">
            <v>156</v>
          </cell>
          <cell r="AA2713">
            <v>0.75</v>
          </cell>
        </row>
        <row r="2714">
          <cell r="I2714">
            <v>3570</v>
          </cell>
          <cell r="J2714">
            <v>31978.393774299999</v>
          </cell>
          <cell r="P2714">
            <v>7</v>
          </cell>
          <cell r="Q2714">
            <v>1</v>
          </cell>
          <cell r="R2714">
            <v>1</v>
          </cell>
          <cell r="V2714">
            <v>1</v>
          </cell>
          <cell r="W2714">
            <v>5</v>
          </cell>
          <cell r="Y2714">
            <v>5</v>
          </cell>
          <cell r="Z2714">
            <v>650</v>
          </cell>
          <cell r="AA2714">
            <v>1</v>
          </cell>
        </row>
        <row r="2715">
          <cell r="I2715">
            <v>3572</v>
          </cell>
          <cell r="J2715">
            <v>22796.989204400001</v>
          </cell>
          <cell r="P2715">
            <v>8</v>
          </cell>
          <cell r="Q2715">
            <v>1</v>
          </cell>
          <cell r="R2715">
            <v>1</v>
          </cell>
          <cell r="V2715">
            <v>1</v>
          </cell>
          <cell r="W2715">
            <v>5</v>
          </cell>
          <cell r="Y2715">
            <v>1</v>
          </cell>
          <cell r="Z2715">
            <v>364</v>
          </cell>
          <cell r="AA2715">
            <v>0.75</v>
          </cell>
        </row>
        <row r="2716">
          <cell r="I2716">
            <v>3573</v>
          </cell>
          <cell r="J2716">
            <v>36752.874409099997</v>
          </cell>
          <cell r="P2716">
            <v>3</v>
          </cell>
          <cell r="Q2716">
            <v>1</v>
          </cell>
          <cell r="R2716">
            <v>1</v>
          </cell>
          <cell r="V2716">
            <v>1</v>
          </cell>
          <cell r="W2716">
            <v>5</v>
          </cell>
          <cell r="Y2716">
            <v>5</v>
          </cell>
          <cell r="Z2716">
            <v>364</v>
          </cell>
          <cell r="AA2716">
            <v>1</v>
          </cell>
        </row>
        <row r="2717">
          <cell r="I2717">
            <v>3574</v>
          </cell>
          <cell r="J2717">
            <v>6912.1436210000002</v>
          </cell>
          <cell r="P2717">
            <v>2</v>
          </cell>
          <cell r="Q2717">
            <v>1</v>
          </cell>
          <cell r="R2717">
            <v>1</v>
          </cell>
          <cell r="V2717">
            <v>1</v>
          </cell>
          <cell r="W2717">
            <v>5</v>
          </cell>
          <cell r="Y2717">
            <v>1</v>
          </cell>
          <cell r="Z2717">
            <v>156</v>
          </cell>
          <cell r="AA2717">
            <v>1</v>
          </cell>
        </row>
        <row r="2718">
          <cell r="I2718">
            <v>3576</v>
          </cell>
          <cell r="J2718">
            <v>30185.844012000001</v>
          </cell>
          <cell r="P2718">
            <v>4</v>
          </cell>
          <cell r="Q2718">
            <v>1</v>
          </cell>
          <cell r="R2718">
            <v>1</v>
          </cell>
          <cell r="V2718">
            <v>1</v>
          </cell>
          <cell r="W2718">
            <v>5</v>
          </cell>
          <cell r="Y2718">
            <v>1</v>
          </cell>
          <cell r="Z2718">
            <v>364</v>
          </cell>
          <cell r="AA2718">
            <v>1</v>
          </cell>
        </row>
        <row r="2719">
          <cell r="I2719">
            <v>3578</v>
          </cell>
          <cell r="J2719">
            <v>20600.421940100001</v>
          </cell>
          <cell r="P2719">
            <v>3</v>
          </cell>
          <cell r="Q2719">
            <v>1</v>
          </cell>
          <cell r="R2719">
            <v>1</v>
          </cell>
          <cell r="V2719">
            <v>1</v>
          </cell>
          <cell r="W2719">
            <v>5</v>
          </cell>
          <cell r="Y2719">
            <v>1</v>
          </cell>
          <cell r="Z2719">
            <v>364</v>
          </cell>
          <cell r="AA2719">
            <v>0.75</v>
          </cell>
        </row>
        <row r="2720">
          <cell r="I2720">
            <v>3579</v>
          </cell>
          <cell r="J2720">
            <v>28781.905397499999</v>
          </cell>
          <cell r="P2720">
            <v>3</v>
          </cell>
          <cell r="Q2720">
            <v>1</v>
          </cell>
          <cell r="R2720">
            <v>1</v>
          </cell>
          <cell r="V2720">
            <v>1</v>
          </cell>
          <cell r="W2720">
            <v>1</v>
          </cell>
          <cell r="Y2720">
            <v>1</v>
          </cell>
          <cell r="Z2720">
            <v>156</v>
          </cell>
          <cell r="AA2720">
            <v>1</v>
          </cell>
        </row>
        <row r="2721">
          <cell r="I2721">
            <v>3580</v>
          </cell>
          <cell r="J2721">
            <v>48626.030406099999</v>
          </cell>
          <cell r="P2721">
            <v>6</v>
          </cell>
          <cell r="Q2721">
            <v>1</v>
          </cell>
          <cell r="R2721">
            <v>1</v>
          </cell>
          <cell r="V2721">
            <v>1</v>
          </cell>
          <cell r="W2721">
            <v>5</v>
          </cell>
          <cell r="Y2721">
            <v>5</v>
          </cell>
          <cell r="Z2721">
            <v>156</v>
          </cell>
          <cell r="AA2721">
            <v>1</v>
          </cell>
        </row>
        <row r="2722">
          <cell r="I2722">
            <v>3582</v>
          </cell>
          <cell r="J2722">
            <v>29553.203062100001</v>
          </cell>
          <cell r="P2722">
            <v>2</v>
          </cell>
          <cell r="Q2722">
            <v>1</v>
          </cell>
          <cell r="R2722">
            <v>1</v>
          </cell>
          <cell r="V2722">
            <v>1</v>
          </cell>
          <cell r="W2722">
            <v>1</v>
          </cell>
          <cell r="Y2722">
            <v>1</v>
          </cell>
          <cell r="Z2722">
            <v>364</v>
          </cell>
          <cell r="AA2722">
            <v>1</v>
          </cell>
        </row>
        <row r="2723">
          <cell r="I2723">
            <v>3584</v>
          </cell>
          <cell r="J2723">
            <v>19882.619320000002</v>
          </cell>
          <cell r="P2723">
            <v>11</v>
          </cell>
          <cell r="Q2723">
            <v>1</v>
          </cell>
          <cell r="R2723">
            <v>1</v>
          </cell>
          <cell r="V2723">
            <v>1</v>
          </cell>
          <cell r="W2723">
            <v>5</v>
          </cell>
          <cell r="Y2723">
            <v>5</v>
          </cell>
          <cell r="Z2723">
            <v>364</v>
          </cell>
          <cell r="AA2723">
            <v>1</v>
          </cell>
        </row>
        <row r="2724">
          <cell r="I2724">
            <v>3585</v>
          </cell>
          <cell r="J2724">
            <v>24411.019366500001</v>
          </cell>
          <cell r="P2724">
            <v>4</v>
          </cell>
          <cell r="Q2724">
            <v>1</v>
          </cell>
          <cell r="R2724">
            <v>1</v>
          </cell>
          <cell r="V2724">
            <v>1</v>
          </cell>
          <cell r="W2724">
            <v>5</v>
          </cell>
          <cell r="Y2724">
            <v>3</v>
          </cell>
          <cell r="Z2724">
            <v>364</v>
          </cell>
          <cell r="AA2724">
            <v>1</v>
          </cell>
        </row>
        <row r="2725">
          <cell r="I2725">
            <v>3587</v>
          </cell>
          <cell r="J2725">
            <v>19849.295414200002</v>
          </cell>
          <cell r="P2725">
            <v>7</v>
          </cell>
          <cell r="Q2725">
            <v>1</v>
          </cell>
          <cell r="R2725">
            <v>1</v>
          </cell>
          <cell r="V2725">
            <v>1</v>
          </cell>
          <cell r="W2725">
            <v>5</v>
          </cell>
          <cell r="Y2725">
            <v>1</v>
          </cell>
          <cell r="Z2725">
            <v>156</v>
          </cell>
          <cell r="AA2725">
            <v>1</v>
          </cell>
        </row>
        <row r="2726">
          <cell r="I2726">
            <v>3590</v>
          </cell>
          <cell r="J2726">
            <v>23881.2920089</v>
          </cell>
          <cell r="P2726">
            <v>3</v>
          </cell>
          <cell r="Q2726">
            <v>1</v>
          </cell>
          <cell r="R2726">
            <v>1</v>
          </cell>
          <cell r="V2726">
            <v>1</v>
          </cell>
          <cell r="W2726">
            <v>1</v>
          </cell>
          <cell r="Y2726">
            <v>1</v>
          </cell>
          <cell r="Z2726">
            <v>156</v>
          </cell>
          <cell r="AA2726">
            <v>0.25</v>
          </cell>
        </row>
        <row r="2727">
          <cell r="I2727">
            <v>3592</v>
          </cell>
          <cell r="J2727">
            <v>30293.0647728</v>
          </cell>
          <cell r="P2727">
            <v>7</v>
          </cell>
          <cell r="Q2727">
            <v>1</v>
          </cell>
          <cell r="R2727">
            <v>1</v>
          </cell>
          <cell r="V2727">
            <v>1</v>
          </cell>
          <cell r="W2727">
            <v>5</v>
          </cell>
          <cell r="Y2727">
            <v>1</v>
          </cell>
          <cell r="Z2727">
            <v>156</v>
          </cell>
          <cell r="AA2727">
            <v>1</v>
          </cell>
        </row>
        <row r="2728">
          <cell r="I2728">
            <v>3594</v>
          </cell>
          <cell r="J2728">
            <v>32971.422816699996</v>
          </cell>
          <cell r="P2728">
            <v>4</v>
          </cell>
          <cell r="Q2728">
            <v>1</v>
          </cell>
          <cell r="R2728">
            <v>1</v>
          </cell>
          <cell r="V2728">
            <v>1</v>
          </cell>
          <cell r="W2728">
            <v>5</v>
          </cell>
          <cell r="Y2728">
            <v>5</v>
          </cell>
          <cell r="Z2728">
            <v>650</v>
          </cell>
          <cell r="AA2728">
            <v>1</v>
          </cell>
        </row>
        <row r="2729">
          <cell r="I2729">
            <v>3595</v>
          </cell>
          <cell r="J2729">
            <v>17039.7243925</v>
          </cell>
          <cell r="P2729">
            <v>6</v>
          </cell>
          <cell r="Q2729">
            <v>1</v>
          </cell>
          <cell r="R2729">
            <v>1</v>
          </cell>
          <cell r="V2729">
            <v>1</v>
          </cell>
          <cell r="W2729">
            <v>5</v>
          </cell>
          <cell r="Y2729">
            <v>5</v>
          </cell>
          <cell r="Z2729">
            <v>31.2</v>
          </cell>
          <cell r="AA2729">
            <v>1</v>
          </cell>
        </row>
        <row r="2730">
          <cell r="I2730">
            <v>3596</v>
          </cell>
          <cell r="J2730">
            <v>24411.019366500001</v>
          </cell>
          <cell r="P2730">
            <v>7</v>
          </cell>
          <cell r="Q2730">
            <v>1</v>
          </cell>
          <cell r="R2730">
            <v>1</v>
          </cell>
          <cell r="V2730">
            <v>1</v>
          </cell>
          <cell r="W2730">
            <v>5</v>
          </cell>
          <cell r="Y2730">
            <v>3</v>
          </cell>
          <cell r="Z2730">
            <v>364</v>
          </cell>
          <cell r="AA2730">
            <v>1</v>
          </cell>
        </row>
        <row r="2731">
          <cell r="I2731">
            <v>3597</v>
          </cell>
          <cell r="J2731">
            <v>32187.3770568</v>
          </cell>
          <cell r="P2731">
            <v>3</v>
          </cell>
          <cell r="Q2731">
            <v>1</v>
          </cell>
          <cell r="R2731">
            <v>1</v>
          </cell>
          <cell r="V2731">
            <v>1</v>
          </cell>
          <cell r="W2731">
            <v>1</v>
          </cell>
          <cell r="Y2731">
            <v>1</v>
          </cell>
          <cell r="Z2731">
            <v>364</v>
          </cell>
          <cell r="AA2731">
            <v>1</v>
          </cell>
        </row>
        <row r="2732">
          <cell r="I2732">
            <v>3598</v>
          </cell>
          <cell r="J2732">
            <v>23671.202650399999</v>
          </cell>
          <cell r="P2732">
            <v>1</v>
          </cell>
          <cell r="Q2732">
            <v>1</v>
          </cell>
          <cell r="R2732">
            <v>1</v>
          </cell>
          <cell r="V2732">
            <v>0</v>
          </cell>
          <cell r="W2732">
            <v>99</v>
          </cell>
          <cell r="Y2732">
            <v>5</v>
          </cell>
          <cell r="Z2732">
            <v>156</v>
          </cell>
          <cell r="AA2732">
            <v>0</v>
          </cell>
        </row>
        <row r="2733">
          <cell r="I2733">
            <v>3599</v>
          </cell>
          <cell r="J2733">
            <v>18258.8362065</v>
          </cell>
          <cell r="P2733">
            <v>3</v>
          </cell>
          <cell r="Q2733">
            <v>1</v>
          </cell>
          <cell r="R2733">
            <v>1</v>
          </cell>
          <cell r="V2733">
            <v>1</v>
          </cell>
          <cell r="W2733">
            <v>5</v>
          </cell>
          <cell r="Y2733">
            <v>1</v>
          </cell>
          <cell r="Z2733">
            <v>364</v>
          </cell>
          <cell r="AA2733">
            <v>1</v>
          </cell>
        </row>
        <row r="2734">
          <cell r="I2734">
            <v>3600</v>
          </cell>
          <cell r="J2734">
            <v>20260.242922000001</v>
          </cell>
          <cell r="P2734">
            <v>7</v>
          </cell>
          <cell r="Q2734">
            <v>1</v>
          </cell>
          <cell r="R2734">
            <v>1</v>
          </cell>
          <cell r="V2734">
            <v>1</v>
          </cell>
          <cell r="W2734">
            <v>5</v>
          </cell>
          <cell r="Y2734">
            <v>5</v>
          </cell>
          <cell r="Z2734">
            <v>364</v>
          </cell>
          <cell r="AA2734">
            <v>1</v>
          </cell>
        </row>
        <row r="2735">
          <cell r="I2735">
            <v>3601</v>
          </cell>
          <cell r="J2735">
            <v>22807.338338599999</v>
          </cell>
          <cell r="P2735">
            <v>4</v>
          </cell>
          <cell r="Q2735">
            <v>1</v>
          </cell>
          <cell r="R2735">
            <v>1</v>
          </cell>
          <cell r="V2735">
            <v>0</v>
          </cell>
          <cell r="W2735">
            <v>99</v>
          </cell>
          <cell r="Y2735">
            <v>5</v>
          </cell>
          <cell r="Z2735">
            <v>364</v>
          </cell>
          <cell r="AA2735">
            <v>0</v>
          </cell>
        </row>
        <row r="2736">
          <cell r="I2736">
            <v>3602</v>
          </cell>
          <cell r="J2736">
            <v>29467.611839500001</v>
          </cell>
          <cell r="P2736">
            <v>5</v>
          </cell>
          <cell r="Q2736">
            <v>1</v>
          </cell>
          <cell r="R2736">
            <v>1</v>
          </cell>
          <cell r="V2736">
            <v>1</v>
          </cell>
          <cell r="W2736">
            <v>5</v>
          </cell>
          <cell r="Y2736">
            <v>5</v>
          </cell>
          <cell r="Z2736">
            <v>156</v>
          </cell>
          <cell r="AA2736">
            <v>1</v>
          </cell>
        </row>
        <row r="2737">
          <cell r="I2737">
            <v>3603</v>
          </cell>
          <cell r="J2737">
            <v>25996.4572959</v>
          </cell>
          <cell r="P2737">
            <v>10</v>
          </cell>
          <cell r="Q2737">
            <v>1</v>
          </cell>
          <cell r="R2737">
            <v>1</v>
          </cell>
          <cell r="V2737">
            <v>1</v>
          </cell>
          <cell r="W2737">
            <v>5</v>
          </cell>
          <cell r="Y2737">
            <v>5</v>
          </cell>
          <cell r="Z2737">
            <v>31.2</v>
          </cell>
          <cell r="AA2737">
            <v>1</v>
          </cell>
        </row>
        <row r="2738">
          <cell r="I2738">
            <v>3604</v>
          </cell>
          <cell r="J2738">
            <v>28195.318648699998</v>
          </cell>
          <cell r="P2738">
            <v>4</v>
          </cell>
          <cell r="Q2738">
            <v>1</v>
          </cell>
          <cell r="R2738">
            <v>1</v>
          </cell>
          <cell r="V2738">
            <v>1</v>
          </cell>
          <cell r="W2738">
            <v>5</v>
          </cell>
          <cell r="Y2738">
            <v>5</v>
          </cell>
          <cell r="Z2738">
            <v>156</v>
          </cell>
          <cell r="AA2738">
            <v>1</v>
          </cell>
        </row>
        <row r="2739">
          <cell r="I2739">
            <v>3605</v>
          </cell>
          <cell r="J2739">
            <v>31568.619252199998</v>
          </cell>
          <cell r="P2739">
            <v>6</v>
          </cell>
          <cell r="Q2739">
            <v>1</v>
          </cell>
          <cell r="R2739">
            <v>1</v>
          </cell>
          <cell r="V2739">
            <v>1</v>
          </cell>
          <cell r="W2739">
            <v>5</v>
          </cell>
          <cell r="Y2739">
            <v>5</v>
          </cell>
          <cell r="Z2739">
            <v>364</v>
          </cell>
          <cell r="AA2739">
            <v>1</v>
          </cell>
        </row>
        <row r="2740">
          <cell r="I2740">
            <v>3606</v>
          </cell>
          <cell r="J2740">
            <v>23926.932629399998</v>
          </cell>
          <cell r="P2740">
            <v>2</v>
          </cell>
          <cell r="Q2740">
            <v>1</v>
          </cell>
          <cell r="R2740">
            <v>1</v>
          </cell>
          <cell r="V2740">
            <v>1</v>
          </cell>
          <cell r="W2740">
            <v>5</v>
          </cell>
          <cell r="Y2740">
            <v>5</v>
          </cell>
          <cell r="Z2740">
            <v>364</v>
          </cell>
          <cell r="AA2740">
            <v>1</v>
          </cell>
        </row>
        <row r="2741">
          <cell r="I2741">
            <v>3607</v>
          </cell>
          <cell r="J2741">
            <v>29099.931669500002</v>
          </cell>
          <cell r="P2741">
            <v>1</v>
          </cell>
          <cell r="Q2741">
            <v>1</v>
          </cell>
          <cell r="R2741">
            <v>1</v>
          </cell>
          <cell r="V2741">
            <v>1</v>
          </cell>
          <cell r="W2741">
            <v>1</v>
          </cell>
          <cell r="Y2741">
            <v>1</v>
          </cell>
          <cell r="Z2741">
            <v>156</v>
          </cell>
          <cell r="AA2741">
            <v>0.75</v>
          </cell>
        </row>
        <row r="2742">
          <cell r="I2742">
            <v>3608</v>
          </cell>
          <cell r="J2742">
            <v>15812.679699099999</v>
          </cell>
          <cell r="P2742">
            <v>9</v>
          </cell>
          <cell r="Q2742">
            <v>1</v>
          </cell>
          <cell r="R2742">
            <v>1</v>
          </cell>
          <cell r="V2742">
            <v>1</v>
          </cell>
          <cell r="W2742">
            <v>5</v>
          </cell>
          <cell r="Y2742">
            <v>5</v>
          </cell>
          <cell r="Z2742">
            <v>364</v>
          </cell>
          <cell r="AA2742">
            <v>1</v>
          </cell>
        </row>
        <row r="2743">
          <cell r="I2743">
            <v>3609</v>
          </cell>
          <cell r="J2743">
            <v>51241.314760599998</v>
          </cell>
          <cell r="P2743">
            <v>4</v>
          </cell>
          <cell r="Q2743">
            <v>1</v>
          </cell>
          <cell r="R2743">
            <v>1</v>
          </cell>
          <cell r="V2743">
            <v>1</v>
          </cell>
          <cell r="W2743">
            <v>1</v>
          </cell>
          <cell r="Y2743">
            <v>1</v>
          </cell>
          <cell r="Z2743">
            <v>156</v>
          </cell>
          <cell r="AA2743">
            <v>1</v>
          </cell>
        </row>
        <row r="2744">
          <cell r="I2744">
            <v>3611</v>
          </cell>
          <cell r="J2744">
            <v>25292.6641772</v>
          </cell>
          <cell r="P2744">
            <v>1</v>
          </cell>
          <cell r="Q2744">
            <v>1</v>
          </cell>
          <cell r="R2744">
            <v>1</v>
          </cell>
          <cell r="V2744">
            <v>1</v>
          </cell>
          <cell r="W2744">
            <v>1</v>
          </cell>
          <cell r="Y2744">
            <v>1</v>
          </cell>
          <cell r="Z2744">
            <v>156</v>
          </cell>
          <cell r="AA2744">
            <v>0.75</v>
          </cell>
        </row>
        <row r="2745">
          <cell r="I2745">
            <v>3612</v>
          </cell>
          <cell r="J2745">
            <v>19827.8389307</v>
          </cell>
          <cell r="P2745">
            <v>3</v>
          </cell>
          <cell r="Q2745">
            <v>1</v>
          </cell>
          <cell r="R2745">
            <v>1</v>
          </cell>
          <cell r="V2745">
            <v>1</v>
          </cell>
          <cell r="W2745">
            <v>5</v>
          </cell>
          <cell r="Y2745">
            <v>5</v>
          </cell>
          <cell r="Z2745">
            <v>31.2</v>
          </cell>
          <cell r="AA2745">
            <v>1</v>
          </cell>
        </row>
        <row r="2746">
          <cell r="I2746">
            <v>3614</v>
          </cell>
          <cell r="J2746">
            <v>39956.431676</v>
          </cell>
          <cell r="P2746">
            <v>6</v>
          </cell>
          <cell r="Q2746">
            <v>1</v>
          </cell>
          <cell r="R2746">
            <v>1</v>
          </cell>
          <cell r="V2746">
            <v>1</v>
          </cell>
          <cell r="W2746">
            <v>5</v>
          </cell>
          <cell r="Y2746">
            <v>5</v>
          </cell>
          <cell r="Z2746">
            <v>156</v>
          </cell>
          <cell r="AA2746">
            <v>1</v>
          </cell>
        </row>
        <row r="2747">
          <cell r="I2747">
            <v>3615</v>
          </cell>
          <cell r="J2747">
            <v>31062.565450900001</v>
          </cell>
          <cell r="P2747">
            <v>5</v>
          </cell>
          <cell r="Q2747">
            <v>1</v>
          </cell>
          <cell r="R2747">
            <v>1</v>
          </cell>
          <cell r="V2747">
            <v>1</v>
          </cell>
          <cell r="W2747">
            <v>5</v>
          </cell>
          <cell r="Y2747">
            <v>1</v>
          </cell>
          <cell r="Z2747">
            <v>156</v>
          </cell>
          <cell r="AA2747">
            <v>0.75</v>
          </cell>
        </row>
        <row r="2748">
          <cell r="I2748">
            <v>3616</v>
          </cell>
          <cell r="J2748">
            <v>29638.015709700001</v>
          </cell>
          <cell r="P2748">
            <v>13</v>
          </cell>
          <cell r="Q2748">
            <v>1</v>
          </cell>
          <cell r="R2748">
            <v>1</v>
          </cell>
          <cell r="V2748">
            <v>1</v>
          </cell>
          <cell r="W2748">
            <v>5</v>
          </cell>
          <cell r="Y2748">
            <v>5</v>
          </cell>
          <cell r="Z2748">
            <v>364</v>
          </cell>
          <cell r="AA2748">
            <v>1</v>
          </cell>
        </row>
        <row r="2749">
          <cell r="I2749">
            <v>3617</v>
          </cell>
          <cell r="J2749">
            <v>27093.947236100001</v>
          </cell>
          <cell r="P2749">
            <v>5</v>
          </cell>
          <cell r="Q2749">
            <v>1</v>
          </cell>
          <cell r="R2749">
            <v>1</v>
          </cell>
          <cell r="V2749">
            <v>1</v>
          </cell>
          <cell r="W2749">
            <v>1</v>
          </cell>
          <cell r="Y2749">
            <v>1</v>
          </cell>
          <cell r="Z2749">
            <v>156</v>
          </cell>
          <cell r="AA2749">
            <v>1</v>
          </cell>
        </row>
        <row r="2750">
          <cell r="I2750">
            <v>3620</v>
          </cell>
          <cell r="J2750">
            <v>22545.5618115</v>
          </cell>
          <cell r="P2750">
            <v>9</v>
          </cell>
          <cell r="Q2750">
            <v>1</v>
          </cell>
          <cell r="R2750">
            <v>1</v>
          </cell>
          <cell r="V2750">
            <v>1</v>
          </cell>
          <cell r="W2750">
            <v>5</v>
          </cell>
          <cell r="Y2750">
            <v>5</v>
          </cell>
          <cell r="Z2750">
            <v>364</v>
          </cell>
          <cell r="AA2750">
            <v>0.75</v>
          </cell>
        </row>
        <row r="2751">
          <cell r="I2751">
            <v>3621</v>
          </cell>
          <cell r="J2751">
            <v>30842.501128299999</v>
          </cell>
          <cell r="P2751">
            <v>1</v>
          </cell>
          <cell r="Q2751">
            <v>1</v>
          </cell>
          <cell r="R2751">
            <v>1</v>
          </cell>
          <cell r="V2751">
            <v>1</v>
          </cell>
          <cell r="W2751">
            <v>1</v>
          </cell>
          <cell r="Y2751">
            <v>3</v>
          </cell>
          <cell r="Z2751">
            <v>156</v>
          </cell>
          <cell r="AA2751">
            <v>1</v>
          </cell>
        </row>
        <row r="2752">
          <cell r="I2752">
            <v>3623</v>
          </cell>
          <cell r="J2752">
            <v>24340.097304399998</v>
          </cell>
          <cell r="P2752">
            <v>11</v>
          </cell>
          <cell r="Q2752">
            <v>1</v>
          </cell>
          <cell r="R2752">
            <v>1</v>
          </cell>
          <cell r="V2752">
            <v>1</v>
          </cell>
          <cell r="W2752">
            <v>5</v>
          </cell>
          <cell r="Y2752">
            <v>1</v>
          </cell>
          <cell r="Z2752">
            <v>650</v>
          </cell>
          <cell r="AA2752">
            <v>1</v>
          </cell>
        </row>
        <row r="2753">
          <cell r="I2753">
            <v>3624</v>
          </cell>
          <cell r="J2753">
            <v>31646.770981099999</v>
          </cell>
          <cell r="P2753">
            <v>10</v>
          </cell>
          <cell r="Q2753">
            <v>1</v>
          </cell>
          <cell r="R2753">
            <v>1</v>
          </cell>
          <cell r="V2753">
            <v>1</v>
          </cell>
          <cell r="W2753">
            <v>1</v>
          </cell>
          <cell r="Y2753">
            <v>1</v>
          </cell>
          <cell r="Z2753">
            <v>156</v>
          </cell>
          <cell r="AA2753">
            <v>1</v>
          </cell>
        </row>
        <row r="2754">
          <cell r="I2754">
            <v>3626</v>
          </cell>
          <cell r="J2754">
            <v>6865.1894052999996</v>
          </cell>
          <cell r="P2754">
            <v>1</v>
          </cell>
          <cell r="Q2754">
            <v>1</v>
          </cell>
          <cell r="R2754">
            <v>1</v>
          </cell>
          <cell r="V2754">
            <v>1</v>
          </cell>
          <cell r="W2754">
            <v>5</v>
          </cell>
          <cell r="Y2754">
            <v>1</v>
          </cell>
          <cell r="Z2754">
            <v>156</v>
          </cell>
          <cell r="AA2754">
            <v>1</v>
          </cell>
        </row>
        <row r="2755">
          <cell r="I2755">
            <v>3627</v>
          </cell>
          <cell r="J2755">
            <v>34488.419879300003</v>
          </cell>
          <cell r="P2755">
            <v>12</v>
          </cell>
          <cell r="Q2755">
            <v>1</v>
          </cell>
          <cell r="R2755">
            <v>1</v>
          </cell>
          <cell r="V2755">
            <v>1</v>
          </cell>
          <cell r="W2755">
            <v>5</v>
          </cell>
          <cell r="Y2755">
            <v>1</v>
          </cell>
          <cell r="Z2755">
            <v>364</v>
          </cell>
          <cell r="AA2755">
            <v>1</v>
          </cell>
        </row>
        <row r="2756">
          <cell r="I2756">
            <v>3628</v>
          </cell>
          <cell r="J2756">
            <v>16186.504635400001</v>
          </cell>
          <cell r="P2756">
            <v>9</v>
          </cell>
          <cell r="Q2756">
            <v>1</v>
          </cell>
          <cell r="R2756">
            <v>1</v>
          </cell>
          <cell r="V2756">
            <v>1</v>
          </cell>
          <cell r="W2756">
            <v>5</v>
          </cell>
          <cell r="Y2756">
            <v>5</v>
          </cell>
          <cell r="Z2756">
            <v>156</v>
          </cell>
          <cell r="AA2756">
            <v>1</v>
          </cell>
        </row>
        <row r="2757">
          <cell r="I2757">
            <v>3630</v>
          </cell>
          <cell r="J2757">
            <v>24956.3034291</v>
          </cell>
          <cell r="P2757">
            <v>1</v>
          </cell>
          <cell r="Q2757">
            <v>1</v>
          </cell>
          <cell r="R2757">
            <v>1</v>
          </cell>
          <cell r="V2757">
            <v>1</v>
          </cell>
          <cell r="W2757">
            <v>5</v>
          </cell>
          <cell r="Y2757">
            <v>1</v>
          </cell>
          <cell r="Z2757">
            <v>156</v>
          </cell>
          <cell r="AA2757">
            <v>1</v>
          </cell>
        </row>
        <row r="2758">
          <cell r="I2758">
            <v>3632</v>
          </cell>
          <cell r="J2758">
            <v>22696.5321802</v>
          </cell>
          <cell r="P2758">
            <v>5</v>
          </cell>
          <cell r="Q2758">
            <v>1</v>
          </cell>
          <cell r="R2758">
            <v>1</v>
          </cell>
          <cell r="V2758">
            <v>1</v>
          </cell>
          <cell r="W2758">
            <v>1</v>
          </cell>
          <cell r="Y2758">
            <v>1</v>
          </cell>
          <cell r="Z2758">
            <v>364</v>
          </cell>
          <cell r="AA2758">
            <v>1</v>
          </cell>
        </row>
        <row r="2759">
          <cell r="I2759">
            <v>3635</v>
          </cell>
          <cell r="J2759">
            <v>26330.6011899</v>
          </cell>
          <cell r="P2759">
            <v>10</v>
          </cell>
          <cell r="Q2759">
            <v>1</v>
          </cell>
          <cell r="R2759">
            <v>1</v>
          </cell>
          <cell r="V2759">
            <v>1</v>
          </cell>
          <cell r="W2759">
            <v>1</v>
          </cell>
          <cell r="Y2759">
            <v>1</v>
          </cell>
          <cell r="Z2759">
            <v>156</v>
          </cell>
          <cell r="AA2759">
            <v>1</v>
          </cell>
        </row>
        <row r="2760">
          <cell r="I2760">
            <v>3636</v>
          </cell>
          <cell r="J2760">
            <v>28629.221707799999</v>
          </cell>
          <cell r="P2760">
            <v>9</v>
          </cell>
          <cell r="Q2760">
            <v>1</v>
          </cell>
          <cell r="R2760">
            <v>1</v>
          </cell>
          <cell r="V2760">
            <v>1</v>
          </cell>
          <cell r="W2760">
            <v>5</v>
          </cell>
          <cell r="Y2760">
            <v>1</v>
          </cell>
          <cell r="Z2760">
            <v>650</v>
          </cell>
          <cell r="AA2760">
            <v>1</v>
          </cell>
        </row>
        <row r="2761">
          <cell r="I2761">
            <v>3637</v>
          </cell>
          <cell r="J2761">
            <v>37178.379368599999</v>
          </cell>
          <cell r="P2761">
            <v>1</v>
          </cell>
          <cell r="Q2761">
            <v>1</v>
          </cell>
          <cell r="R2761">
            <v>1</v>
          </cell>
          <cell r="V2761">
            <v>1</v>
          </cell>
          <cell r="W2761">
            <v>1</v>
          </cell>
          <cell r="Y2761">
            <v>1</v>
          </cell>
          <cell r="Z2761">
            <v>650</v>
          </cell>
          <cell r="AA2761">
            <v>1</v>
          </cell>
        </row>
        <row r="2762">
          <cell r="I2762">
            <v>3640</v>
          </cell>
          <cell r="J2762">
            <v>27815.728786899999</v>
          </cell>
          <cell r="P2762">
            <v>8</v>
          </cell>
          <cell r="Q2762">
            <v>1</v>
          </cell>
          <cell r="R2762">
            <v>1</v>
          </cell>
          <cell r="V2762">
            <v>1</v>
          </cell>
          <cell r="W2762">
            <v>5</v>
          </cell>
          <cell r="Y2762">
            <v>5</v>
          </cell>
          <cell r="Z2762">
            <v>364</v>
          </cell>
          <cell r="AA2762">
            <v>1</v>
          </cell>
        </row>
        <row r="2763">
          <cell r="I2763">
            <v>3642</v>
          </cell>
          <cell r="J2763">
            <v>27456.388658100001</v>
          </cell>
          <cell r="P2763">
            <v>1</v>
          </cell>
          <cell r="Q2763">
            <v>1</v>
          </cell>
          <cell r="R2763">
            <v>1</v>
          </cell>
          <cell r="V2763">
            <v>1</v>
          </cell>
          <cell r="W2763">
            <v>5</v>
          </cell>
          <cell r="Y2763">
            <v>3</v>
          </cell>
          <cell r="Z2763">
            <v>156</v>
          </cell>
          <cell r="AA2763">
            <v>1</v>
          </cell>
        </row>
        <row r="2764">
          <cell r="I2764">
            <v>3643</v>
          </cell>
          <cell r="J2764">
            <v>6999.359864</v>
          </cell>
          <cell r="P2764">
            <v>1</v>
          </cell>
          <cell r="Q2764">
            <v>1</v>
          </cell>
          <cell r="R2764">
            <v>1</v>
          </cell>
          <cell r="V2764">
            <v>1</v>
          </cell>
          <cell r="W2764">
            <v>5</v>
          </cell>
          <cell r="Y2764">
            <v>5</v>
          </cell>
          <cell r="Z2764">
            <v>156</v>
          </cell>
          <cell r="AA2764">
            <v>1</v>
          </cell>
        </row>
        <row r="2765">
          <cell r="I2765">
            <v>3644</v>
          </cell>
          <cell r="J2765">
            <v>29066.958494400002</v>
          </cell>
          <cell r="P2765">
            <v>4</v>
          </cell>
          <cell r="Q2765">
            <v>1</v>
          </cell>
          <cell r="R2765">
            <v>1</v>
          </cell>
          <cell r="V2765">
            <v>1</v>
          </cell>
          <cell r="W2765">
            <v>5</v>
          </cell>
          <cell r="Y2765">
            <v>3</v>
          </cell>
          <cell r="Z2765">
            <v>364</v>
          </cell>
          <cell r="AA2765">
            <v>1</v>
          </cell>
        </row>
        <row r="2766">
          <cell r="I2766">
            <v>3645</v>
          </cell>
          <cell r="J2766">
            <v>29556.513797600001</v>
          </cell>
          <cell r="P2766">
            <v>3</v>
          </cell>
          <cell r="Q2766">
            <v>1</v>
          </cell>
          <cell r="R2766">
            <v>1</v>
          </cell>
          <cell r="V2766">
            <v>1</v>
          </cell>
          <cell r="W2766">
            <v>5</v>
          </cell>
          <cell r="Y2766">
            <v>3</v>
          </cell>
          <cell r="Z2766">
            <v>364</v>
          </cell>
          <cell r="AA2766">
            <v>1</v>
          </cell>
        </row>
        <row r="2767">
          <cell r="I2767">
            <v>3646</v>
          </cell>
          <cell r="J2767">
            <v>33617.191199399997</v>
          </cell>
          <cell r="P2767">
            <v>1</v>
          </cell>
          <cell r="Q2767">
            <v>1</v>
          </cell>
          <cell r="R2767">
            <v>1</v>
          </cell>
          <cell r="V2767">
            <v>1</v>
          </cell>
          <cell r="W2767">
            <v>5</v>
          </cell>
          <cell r="Y2767">
            <v>1</v>
          </cell>
          <cell r="Z2767">
            <v>156</v>
          </cell>
          <cell r="AA2767">
            <v>1</v>
          </cell>
        </row>
        <row r="2768">
          <cell r="I2768">
            <v>3648</v>
          </cell>
          <cell r="J2768">
            <v>24411.019366500001</v>
          </cell>
          <cell r="P2768">
            <v>5</v>
          </cell>
          <cell r="Q2768">
            <v>1</v>
          </cell>
          <cell r="R2768">
            <v>1</v>
          </cell>
          <cell r="V2768">
            <v>1</v>
          </cell>
          <cell r="W2768">
            <v>5</v>
          </cell>
          <cell r="Y2768">
            <v>3</v>
          </cell>
          <cell r="Z2768">
            <v>156</v>
          </cell>
          <cell r="AA2768">
            <v>1</v>
          </cell>
        </row>
        <row r="2769">
          <cell r="I2769">
            <v>3650</v>
          </cell>
          <cell r="J2769">
            <v>38721.062362700002</v>
          </cell>
          <cell r="P2769">
            <v>3</v>
          </cell>
          <cell r="Q2769">
            <v>1</v>
          </cell>
          <cell r="R2769">
            <v>1</v>
          </cell>
          <cell r="V2769">
            <v>1</v>
          </cell>
          <cell r="W2769">
            <v>5</v>
          </cell>
          <cell r="Y2769">
            <v>5</v>
          </cell>
          <cell r="Z2769">
            <v>156</v>
          </cell>
          <cell r="AA2769">
            <v>1</v>
          </cell>
        </row>
        <row r="2770">
          <cell r="I2770">
            <v>3651</v>
          </cell>
          <cell r="J2770">
            <v>25955.156549700001</v>
          </cell>
          <cell r="P2770">
            <v>1</v>
          </cell>
          <cell r="Q2770">
            <v>1</v>
          </cell>
          <cell r="R2770">
            <v>1</v>
          </cell>
          <cell r="V2770">
            <v>1</v>
          </cell>
          <cell r="W2770">
            <v>1</v>
          </cell>
          <cell r="Y2770">
            <v>1</v>
          </cell>
          <cell r="Z2770">
            <v>156</v>
          </cell>
          <cell r="AA2770">
            <v>1</v>
          </cell>
        </row>
        <row r="2771">
          <cell r="I2771">
            <v>3652</v>
          </cell>
          <cell r="J2771">
            <v>23269.251043</v>
          </cell>
          <cell r="P2771">
            <v>5</v>
          </cell>
          <cell r="Q2771">
            <v>1</v>
          </cell>
          <cell r="R2771">
            <v>1</v>
          </cell>
          <cell r="V2771">
            <v>1</v>
          </cell>
          <cell r="W2771">
            <v>5</v>
          </cell>
          <cell r="Y2771">
            <v>5</v>
          </cell>
          <cell r="Z2771">
            <v>364</v>
          </cell>
          <cell r="AA2771">
            <v>1</v>
          </cell>
        </row>
        <row r="2772">
          <cell r="I2772">
            <v>3655</v>
          </cell>
          <cell r="J2772">
            <v>33658.960858699997</v>
          </cell>
          <cell r="P2772">
            <v>7</v>
          </cell>
          <cell r="Q2772">
            <v>1</v>
          </cell>
          <cell r="R2772">
            <v>1</v>
          </cell>
          <cell r="V2772">
            <v>1</v>
          </cell>
          <cell r="W2772">
            <v>5</v>
          </cell>
          <cell r="Y2772">
            <v>1</v>
          </cell>
          <cell r="Z2772">
            <v>364</v>
          </cell>
          <cell r="AA2772">
            <v>1</v>
          </cell>
        </row>
        <row r="2773">
          <cell r="I2773">
            <v>3656</v>
          </cell>
          <cell r="J2773">
            <v>23269.251043</v>
          </cell>
          <cell r="P2773">
            <v>4</v>
          </cell>
          <cell r="Q2773">
            <v>1</v>
          </cell>
          <cell r="R2773">
            <v>1</v>
          </cell>
          <cell r="V2773">
            <v>0</v>
          </cell>
          <cell r="W2773">
            <v>99</v>
          </cell>
          <cell r="Y2773">
            <v>5</v>
          </cell>
          <cell r="Z2773">
            <v>364</v>
          </cell>
          <cell r="AA2773">
            <v>0</v>
          </cell>
        </row>
        <row r="2774">
          <cell r="I2774">
            <v>3657</v>
          </cell>
          <cell r="J2774">
            <v>27168.8156924</v>
          </cell>
          <cell r="P2774">
            <v>7</v>
          </cell>
          <cell r="Q2774">
            <v>1</v>
          </cell>
          <cell r="R2774">
            <v>1</v>
          </cell>
          <cell r="V2774">
            <v>1</v>
          </cell>
          <cell r="W2774">
            <v>1</v>
          </cell>
          <cell r="Y2774">
            <v>1</v>
          </cell>
          <cell r="Z2774">
            <v>156</v>
          </cell>
          <cell r="AA2774">
            <v>1</v>
          </cell>
        </row>
        <row r="2775">
          <cell r="I2775">
            <v>3658</v>
          </cell>
          <cell r="J2775">
            <v>22178.614518300001</v>
          </cell>
          <cell r="P2775">
            <v>9</v>
          </cell>
          <cell r="Q2775">
            <v>1</v>
          </cell>
          <cell r="R2775">
            <v>1</v>
          </cell>
          <cell r="V2775">
            <v>1</v>
          </cell>
          <cell r="W2775">
            <v>5</v>
          </cell>
          <cell r="Y2775">
            <v>1</v>
          </cell>
          <cell r="Z2775">
            <v>156</v>
          </cell>
          <cell r="AA2775">
            <v>1</v>
          </cell>
        </row>
        <row r="2776">
          <cell r="I2776">
            <v>3659</v>
          </cell>
          <cell r="J2776">
            <v>31737.362477999999</v>
          </cell>
          <cell r="P2776">
            <v>7</v>
          </cell>
          <cell r="Q2776">
            <v>1</v>
          </cell>
          <cell r="R2776">
            <v>1</v>
          </cell>
          <cell r="V2776">
            <v>1</v>
          </cell>
          <cell r="W2776">
            <v>5</v>
          </cell>
          <cell r="Y2776">
            <v>1</v>
          </cell>
          <cell r="Z2776">
            <v>156</v>
          </cell>
          <cell r="AA2776">
            <v>1</v>
          </cell>
        </row>
        <row r="2777">
          <cell r="I2777">
            <v>3660</v>
          </cell>
          <cell r="J2777">
            <v>24273.850862300002</v>
          </cell>
          <cell r="P2777">
            <v>2</v>
          </cell>
          <cell r="Q2777">
            <v>1</v>
          </cell>
          <cell r="R2777">
            <v>1</v>
          </cell>
          <cell r="V2777">
            <v>1</v>
          </cell>
          <cell r="W2777">
            <v>1</v>
          </cell>
          <cell r="Y2777">
            <v>1</v>
          </cell>
          <cell r="Z2777">
            <v>156</v>
          </cell>
          <cell r="AA2777">
            <v>1</v>
          </cell>
        </row>
        <row r="2778">
          <cell r="I2778">
            <v>3661</v>
          </cell>
          <cell r="J2778">
            <v>26110.409694599999</v>
          </cell>
          <cell r="P2778">
            <v>7</v>
          </cell>
          <cell r="Q2778">
            <v>1</v>
          </cell>
          <cell r="R2778">
            <v>1</v>
          </cell>
          <cell r="V2778">
            <v>1</v>
          </cell>
          <cell r="W2778">
            <v>5</v>
          </cell>
          <cell r="Y2778">
            <v>1</v>
          </cell>
          <cell r="Z2778">
            <v>1014</v>
          </cell>
          <cell r="AA2778">
            <v>1</v>
          </cell>
        </row>
        <row r="2779">
          <cell r="I2779">
            <v>3662</v>
          </cell>
          <cell r="J2779">
            <v>8236.7058142999995</v>
          </cell>
          <cell r="P2779">
            <v>8</v>
          </cell>
          <cell r="Q2779">
            <v>1</v>
          </cell>
          <cell r="R2779">
            <v>1</v>
          </cell>
          <cell r="V2779">
            <v>1</v>
          </cell>
          <cell r="W2779">
            <v>5</v>
          </cell>
          <cell r="Y2779">
            <v>1</v>
          </cell>
          <cell r="Z2779">
            <v>364</v>
          </cell>
          <cell r="AA2779">
            <v>1</v>
          </cell>
        </row>
        <row r="2780">
          <cell r="I2780">
            <v>3664</v>
          </cell>
          <cell r="J2780">
            <v>21147.977546499998</v>
          </cell>
          <cell r="P2780">
            <v>1</v>
          </cell>
          <cell r="Q2780">
            <v>1</v>
          </cell>
          <cell r="R2780">
            <v>1</v>
          </cell>
          <cell r="V2780">
            <v>1</v>
          </cell>
          <cell r="W2780">
            <v>1</v>
          </cell>
          <cell r="Y2780">
            <v>3</v>
          </cell>
          <cell r="Z2780">
            <v>156</v>
          </cell>
          <cell r="AA2780">
            <v>0.25</v>
          </cell>
        </row>
        <row r="2781">
          <cell r="I2781">
            <v>3665</v>
          </cell>
          <cell r="J2781">
            <v>34572.066300400002</v>
          </cell>
          <cell r="P2781">
            <v>2</v>
          </cell>
          <cell r="Q2781">
            <v>1</v>
          </cell>
          <cell r="R2781">
            <v>1</v>
          </cell>
          <cell r="V2781">
            <v>1</v>
          </cell>
          <cell r="W2781">
            <v>5</v>
          </cell>
          <cell r="Y2781">
            <v>5</v>
          </cell>
          <cell r="Z2781">
            <v>364</v>
          </cell>
          <cell r="AA2781">
            <v>1</v>
          </cell>
        </row>
        <row r="2782">
          <cell r="I2782">
            <v>3666</v>
          </cell>
          <cell r="J2782">
            <v>27015.628564800001</v>
          </cell>
          <cell r="P2782">
            <v>4</v>
          </cell>
          <cell r="Q2782">
            <v>1</v>
          </cell>
          <cell r="R2782">
            <v>1</v>
          </cell>
          <cell r="V2782">
            <v>1</v>
          </cell>
          <cell r="W2782">
            <v>5</v>
          </cell>
          <cell r="Y2782">
            <v>1</v>
          </cell>
          <cell r="Z2782">
            <v>364</v>
          </cell>
          <cell r="AA2782">
            <v>1</v>
          </cell>
        </row>
        <row r="2783">
          <cell r="I2783">
            <v>3667</v>
          </cell>
          <cell r="J2783">
            <v>8236.7058142999995</v>
          </cell>
          <cell r="P2783">
            <v>10</v>
          </cell>
          <cell r="Q2783">
            <v>1</v>
          </cell>
          <cell r="R2783">
            <v>1</v>
          </cell>
          <cell r="V2783">
            <v>1</v>
          </cell>
          <cell r="W2783">
            <v>1</v>
          </cell>
          <cell r="Y2783">
            <v>1</v>
          </cell>
          <cell r="Z2783">
            <v>1014</v>
          </cell>
          <cell r="AA2783">
            <v>1</v>
          </cell>
        </row>
        <row r="2784">
          <cell r="I2784">
            <v>3668</v>
          </cell>
          <cell r="J2784">
            <v>37111.991435299999</v>
          </cell>
          <cell r="P2784">
            <v>1</v>
          </cell>
          <cell r="Q2784">
            <v>1</v>
          </cell>
          <cell r="R2784">
            <v>1</v>
          </cell>
          <cell r="V2784">
            <v>1</v>
          </cell>
          <cell r="W2784">
            <v>1</v>
          </cell>
          <cell r="Y2784">
            <v>1</v>
          </cell>
          <cell r="Z2784">
            <v>31.2</v>
          </cell>
          <cell r="AA2784">
            <v>1</v>
          </cell>
        </row>
        <row r="2785">
          <cell r="I2785">
            <v>3669</v>
          </cell>
          <cell r="J2785">
            <v>34098.658947199998</v>
          </cell>
          <cell r="P2785">
            <v>5</v>
          </cell>
          <cell r="Q2785">
            <v>1</v>
          </cell>
          <cell r="R2785">
            <v>1</v>
          </cell>
          <cell r="V2785">
            <v>1</v>
          </cell>
          <cell r="W2785">
            <v>5</v>
          </cell>
          <cell r="Y2785">
            <v>2</v>
          </cell>
          <cell r="Z2785">
            <v>364</v>
          </cell>
          <cell r="AA2785">
            <v>1</v>
          </cell>
        </row>
        <row r="2786">
          <cell r="I2786">
            <v>3670</v>
          </cell>
          <cell r="J2786">
            <v>40131.307981999998</v>
          </cell>
          <cell r="P2786">
            <v>7</v>
          </cell>
          <cell r="Q2786">
            <v>1</v>
          </cell>
          <cell r="R2786">
            <v>1</v>
          </cell>
          <cell r="V2786">
            <v>1</v>
          </cell>
          <cell r="W2786">
            <v>5</v>
          </cell>
          <cell r="Y2786">
            <v>5</v>
          </cell>
          <cell r="Z2786">
            <v>156</v>
          </cell>
          <cell r="AA2786">
            <v>1</v>
          </cell>
        </row>
        <row r="2787">
          <cell r="I2787">
            <v>3672</v>
          </cell>
          <cell r="J2787">
            <v>26016.250915799999</v>
          </cell>
          <cell r="P2787">
            <v>8</v>
          </cell>
          <cell r="Q2787">
            <v>1</v>
          </cell>
          <cell r="R2787">
            <v>1</v>
          </cell>
          <cell r="V2787">
            <v>1</v>
          </cell>
          <cell r="W2787">
            <v>1</v>
          </cell>
          <cell r="Y2787">
            <v>1</v>
          </cell>
          <cell r="Z2787">
            <v>156</v>
          </cell>
          <cell r="AA2787">
            <v>1</v>
          </cell>
        </row>
        <row r="2788">
          <cell r="I2788">
            <v>3673</v>
          </cell>
          <cell r="J2788">
            <v>43607.660324700002</v>
          </cell>
          <cell r="P2788">
            <v>5</v>
          </cell>
          <cell r="Q2788">
            <v>1</v>
          </cell>
          <cell r="R2788">
            <v>1</v>
          </cell>
          <cell r="V2788">
            <v>1</v>
          </cell>
          <cell r="W2788">
            <v>1</v>
          </cell>
          <cell r="Y2788">
            <v>1</v>
          </cell>
          <cell r="Z2788">
            <v>364</v>
          </cell>
          <cell r="AA2788">
            <v>1</v>
          </cell>
        </row>
        <row r="2789">
          <cell r="I2789">
            <v>3675</v>
          </cell>
          <cell r="J2789">
            <v>25996.4572959</v>
          </cell>
          <cell r="P2789">
            <v>6</v>
          </cell>
          <cell r="Q2789">
            <v>1</v>
          </cell>
          <cell r="R2789">
            <v>1</v>
          </cell>
          <cell r="V2789">
            <v>1</v>
          </cell>
          <cell r="W2789">
            <v>5</v>
          </cell>
          <cell r="Y2789">
            <v>5</v>
          </cell>
          <cell r="Z2789">
            <v>156</v>
          </cell>
          <cell r="AA2789">
            <v>1</v>
          </cell>
        </row>
        <row r="2790">
          <cell r="I2790">
            <v>3676</v>
          </cell>
          <cell r="J2790">
            <v>26711.663324900001</v>
          </cell>
          <cell r="P2790">
            <v>6</v>
          </cell>
          <cell r="Q2790">
            <v>1</v>
          </cell>
          <cell r="R2790">
            <v>1</v>
          </cell>
          <cell r="V2790">
            <v>1</v>
          </cell>
          <cell r="W2790">
            <v>5</v>
          </cell>
          <cell r="Y2790">
            <v>5</v>
          </cell>
          <cell r="Z2790">
            <v>156</v>
          </cell>
          <cell r="AA2790">
            <v>1</v>
          </cell>
        </row>
        <row r="2791">
          <cell r="I2791">
            <v>3678</v>
          </cell>
          <cell r="J2791">
            <v>26330.6011899</v>
          </cell>
          <cell r="P2791">
            <v>10</v>
          </cell>
          <cell r="Q2791">
            <v>1</v>
          </cell>
          <cell r="R2791">
            <v>1</v>
          </cell>
          <cell r="V2791">
            <v>1</v>
          </cell>
          <cell r="W2791">
            <v>5</v>
          </cell>
          <cell r="Y2791">
            <v>1</v>
          </cell>
          <cell r="Z2791">
            <v>1014</v>
          </cell>
          <cell r="AA2791">
            <v>1</v>
          </cell>
        </row>
        <row r="2792">
          <cell r="I2792">
            <v>3680</v>
          </cell>
          <cell r="J2792">
            <v>4810.7246513</v>
          </cell>
          <cell r="P2792">
            <v>7</v>
          </cell>
          <cell r="Q2792">
            <v>1</v>
          </cell>
          <cell r="R2792">
            <v>1</v>
          </cell>
          <cell r="V2792">
            <v>1</v>
          </cell>
          <cell r="W2792">
            <v>5</v>
          </cell>
          <cell r="Y2792">
            <v>1</v>
          </cell>
          <cell r="Z2792">
            <v>364</v>
          </cell>
          <cell r="AA2792">
            <v>0.75</v>
          </cell>
        </row>
        <row r="2793">
          <cell r="I2793">
            <v>3681</v>
          </cell>
          <cell r="J2793">
            <v>30185.844012000001</v>
          </cell>
          <cell r="P2793">
            <v>1</v>
          </cell>
          <cell r="Q2793">
            <v>1</v>
          </cell>
          <cell r="R2793">
            <v>1</v>
          </cell>
          <cell r="V2793">
            <v>1</v>
          </cell>
          <cell r="W2793">
            <v>5</v>
          </cell>
          <cell r="Y2793">
            <v>1</v>
          </cell>
          <cell r="Z2793">
            <v>364</v>
          </cell>
          <cell r="AA2793">
            <v>1</v>
          </cell>
        </row>
        <row r="2794">
          <cell r="I2794">
            <v>3682</v>
          </cell>
          <cell r="J2794">
            <v>26057.3826592</v>
          </cell>
          <cell r="P2794">
            <v>5</v>
          </cell>
          <cell r="Q2794">
            <v>1</v>
          </cell>
          <cell r="R2794">
            <v>1</v>
          </cell>
          <cell r="V2794">
            <v>1</v>
          </cell>
          <cell r="W2794">
            <v>5</v>
          </cell>
          <cell r="Y2794">
            <v>5</v>
          </cell>
          <cell r="Z2794">
            <v>364</v>
          </cell>
          <cell r="AA2794">
            <v>1</v>
          </cell>
        </row>
        <row r="2795">
          <cell r="I2795">
            <v>3683</v>
          </cell>
          <cell r="J2795">
            <v>36715.462557899999</v>
          </cell>
          <cell r="P2795">
            <v>9</v>
          </cell>
          <cell r="Q2795">
            <v>1</v>
          </cell>
          <cell r="R2795">
            <v>1</v>
          </cell>
          <cell r="V2795">
            <v>1</v>
          </cell>
          <cell r="W2795">
            <v>5</v>
          </cell>
          <cell r="Y2795">
            <v>1</v>
          </cell>
          <cell r="Z2795">
            <v>31.2</v>
          </cell>
          <cell r="AA2795">
            <v>1</v>
          </cell>
        </row>
        <row r="2796">
          <cell r="I2796">
            <v>3684</v>
          </cell>
          <cell r="J2796">
            <v>27015.628564800001</v>
          </cell>
          <cell r="P2796">
            <v>3</v>
          </cell>
          <cell r="Q2796">
            <v>1</v>
          </cell>
          <cell r="R2796">
            <v>1</v>
          </cell>
          <cell r="V2796">
            <v>1</v>
          </cell>
          <cell r="W2796">
            <v>1</v>
          </cell>
          <cell r="Y2796">
            <v>1</v>
          </cell>
          <cell r="Z2796">
            <v>156</v>
          </cell>
          <cell r="AA2796">
            <v>1</v>
          </cell>
        </row>
        <row r="2797">
          <cell r="I2797">
            <v>3685</v>
          </cell>
          <cell r="J2797">
            <v>28333.537114800001</v>
          </cell>
          <cell r="P2797">
            <v>2</v>
          </cell>
          <cell r="Q2797">
            <v>1</v>
          </cell>
          <cell r="R2797">
            <v>1</v>
          </cell>
          <cell r="V2797">
            <v>1</v>
          </cell>
          <cell r="W2797">
            <v>1</v>
          </cell>
          <cell r="Y2797">
            <v>1</v>
          </cell>
          <cell r="Z2797">
            <v>156</v>
          </cell>
          <cell r="AA2797">
            <v>0.75</v>
          </cell>
        </row>
        <row r="2798">
          <cell r="I2798">
            <v>3688</v>
          </cell>
          <cell r="J2798">
            <v>29093.000367600001</v>
          </cell>
          <cell r="P2798">
            <v>5</v>
          </cell>
          <cell r="Q2798">
            <v>1</v>
          </cell>
          <cell r="R2798">
            <v>1</v>
          </cell>
          <cell r="V2798">
            <v>1</v>
          </cell>
          <cell r="W2798">
            <v>5</v>
          </cell>
          <cell r="Y2798">
            <v>1</v>
          </cell>
          <cell r="Z2798">
            <v>156</v>
          </cell>
          <cell r="AA2798">
            <v>1</v>
          </cell>
        </row>
        <row r="2799">
          <cell r="I2799">
            <v>3689</v>
          </cell>
          <cell r="J2799">
            <v>31498.272012500001</v>
          </cell>
          <cell r="P2799">
            <v>8</v>
          </cell>
          <cell r="Q2799">
            <v>1</v>
          </cell>
          <cell r="R2799">
            <v>1</v>
          </cell>
          <cell r="V2799">
            <v>1</v>
          </cell>
          <cell r="W2799">
            <v>5</v>
          </cell>
          <cell r="Y2799">
            <v>1</v>
          </cell>
          <cell r="Z2799">
            <v>650</v>
          </cell>
          <cell r="AA2799">
            <v>1</v>
          </cell>
        </row>
        <row r="2800">
          <cell r="I2800">
            <v>3690</v>
          </cell>
          <cell r="J2800">
            <v>43778.202089400002</v>
          </cell>
          <cell r="P2800">
            <v>3</v>
          </cell>
          <cell r="Q2800">
            <v>1</v>
          </cell>
          <cell r="R2800">
            <v>1</v>
          </cell>
          <cell r="V2800">
            <v>1</v>
          </cell>
          <cell r="W2800">
            <v>5</v>
          </cell>
          <cell r="Y2800">
            <v>1</v>
          </cell>
          <cell r="Z2800">
            <v>31.2</v>
          </cell>
          <cell r="AA2800">
            <v>1</v>
          </cell>
        </row>
        <row r="2801">
          <cell r="I2801">
            <v>3691</v>
          </cell>
          <cell r="J2801">
            <v>4170.1851373</v>
          </cell>
          <cell r="P2801">
            <v>1</v>
          </cell>
          <cell r="Q2801">
            <v>1</v>
          </cell>
          <cell r="R2801">
            <v>1</v>
          </cell>
          <cell r="V2801">
            <v>1</v>
          </cell>
          <cell r="W2801">
            <v>5</v>
          </cell>
          <cell r="Y2801">
            <v>1</v>
          </cell>
          <cell r="Z2801">
            <v>1014</v>
          </cell>
          <cell r="AA2801">
            <v>0.75</v>
          </cell>
        </row>
        <row r="2802">
          <cell r="I2802">
            <v>3693</v>
          </cell>
          <cell r="J2802">
            <v>37566.673953500002</v>
          </cell>
          <cell r="P2802">
            <v>8</v>
          </cell>
          <cell r="Q2802">
            <v>1</v>
          </cell>
          <cell r="R2802">
            <v>1</v>
          </cell>
          <cell r="V2802">
            <v>1</v>
          </cell>
          <cell r="W2802">
            <v>5</v>
          </cell>
          <cell r="Y2802">
            <v>5</v>
          </cell>
          <cell r="Z2802">
            <v>364</v>
          </cell>
          <cell r="AA2802">
            <v>1</v>
          </cell>
        </row>
        <row r="2803">
          <cell r="I2803">
            <v>3695</v>
          </cell>
          <cell r="J2803">
            <v>28746.901894400002</v>
          </cell>
          <cell r="P2803">
            <v>1</v>
          </cell>
          <cell r="Q2803">
            <v>1</v>
          </cell>
          <cell r="R2803">
            <v>1</v>
          </cell>
          <cell r="V2803">
            <v>1</v>
          </cell>
          <cell r="W2803">
            <v>5</v>
          </cell>
          <cell r="Y2803">
            <v>3</v>
          </cell>
          <cell r="Z2803">
            <v>156</v>
          </cell>
          <cell r="AA2803">
            <v>1</v>
          </cell>
        </row>
        <row r="2804">
          <cell r="I2804">
            <v>3698</v>
          </cell>
          <cell r="J2804">
            <v>4997.0665417</v>
          </cell>
          <cell r="P2804">
            <v>1</v>
          </cell>
          <cell r="Q2804">
            <v>1</v>
          </cell>
          <cell r="R2804">
            <v>1</v>
          </cell>
          <cell r="V2804">
            <v>1</v>
          </cell>
          <cell r="W2804">
            <v>5</v>
          </cell>
          <cell r="Y2804">
            <v>1</v>
          </cell>
          <cell r="Z2804">
            <v>364</v>
          </cell>
          <cell r="AA2804">
            <v>1</v>
          </cell>
        </row>
        <row r="2805">
          <cell r="I2805">
            <v>3699</v>
          </cell>
          <cell r="J2805">
            <v>28123.4571541</v>
          </cell>
          <cell r="P2805">
            <v>6</v>
          </cell>
          <cell r="Q2805">
            <v>1</v>
          </cell>
          <cell r="R2805">
            <v>1</v>
          </cell>
          <cell r="V2805">
            <v>1</v>
          </cell>
          <cell r="W2805">
            <v>5</v>
          </cell>
          <cell r="Y2805">
            <v>1</v>
          </cell>
          <cell r="Z2805">
            <v>364</v>
          </cell>
          <cell r="AA2805">
            <v>1</v>
          </cell>
        </row>
        <row r="2806">
          <cell r="I2806">
            <v>3700</v>
          </cell>
          <cell r="J2806">
            <v>24383.336550799999</v>
          </cell>
          <cell r="P2806">
            <v>4</v>
          </cell>
          <cell r="Q2806">
            <v>1</v>
          </cell>
          <cell r="R2806">
            <v>1</v>
          </cell>
          <cell r="V2806">
            <v>1</v>
          </cell>
          <cell r="W2806">
            <v>5</v>
          </cell>
          <cell r="Y2806">
            <v>1</v>
          </cell>
          <cell r="Z2806">
            <v>156</v>
          </cell>
          <cell r="AA2806">
            <v>1</v>
          </cell>
        </row>
        <row r="2807">
          <cell r="I2807">
            <v>3701</v>
          </cell>
          <cell r="J2807">
            <v>32806.121573800003</v>
          </cell>
          <cell r="P2807">
            <v>5</v>
          </cell>
          <cell r="Q2807">
            <v>1</v>
          </cell>
          <cell r="R2807">
            <v>1</v>
          </cell>
          <cell r="V2807">
            <v>1</v>
          </cell>
          <cell r="W2807">
            <v>5</v>
          </cell>
          <cell r="Y2807">
            <v>5</v>
          </cell>
          <cell r="Z2807">
            <v>364</v>
          </cell>
          <cell r="AA2807">
            <v>0.75</v>
          </cell>
        </row>
        <row r="2808">
          <cell r="I2808">
            <v>3702</v>
          </cell>
          <cell r="J2808">
            <v>34874.263446199999</v>
          </cell>
          <cell r="P2808">
            <v>6</v>
          </cell>
          <cell r="Q2808">
            <v>1</v>
          </cell>
          <cell r="R2808">
            <v>1</v>
          </cell>
          <cell r="V2808">
            <v>1</v>
          </cell>
          <cell r="W2808">
            <v>5</v>
          </cell>
          <cell r="Y2808">
            <v>5</v>
          </cell>
          <cell r="Z2808">
            <v>156</v>
          </cell>
          <cell r="AA2808">
            <v>1</v>
          </cell>
        </row>
        <row r="2809">
          <cell r="I2809">
            <v>3703</v>
          </cell>
          <cell r="J2809">
            <v>29248.476332400001</v>
          </cell>
          <cell r="P2809">
            <v>5</v>
          </cell>
          <cell r="Q2809">
            <v>1</v>
          </cell>
          <cell r="R2809">
            <v>1</v>
          </cell>
          <cell r="V2809">
            <v>0</v>
          </cell>
          <cell r="W2809">
            <v>99</v>
          </cell>
          <cell r="Y2809">
            <v>1</v>
          </cell>
          <cell r="Z2809">
            <v>364</v>
          </cell>
          <cell r="AA2809">
            <v>0</v>
          </cell>
        </row>
        <row r="2810">
          <cell r="I2810">
            <v>3704</v>
          </cell>
          <cell r="J2810">
            <v>31439.199841599999</v>
          </cell>
          <cell r="P2810">
            <v>5</v>
          </cell>
          <cell r="Q2810">
            <v>1</v>
          </cell>
          <cell r="R2810">
            <v>1</v>
          </cell>
          <cell r="V2810">
            <v>1</v>
          </cell>
          <cell r="W2810">
            <v>5</v>
          </cell>
          <cell r="Y2810">
            <v>1</v>
          </cell>
          <cell r="Z2810">
            <v>156</v>
          </cell>
          <cell r="AA2810">
            <v>1</v>
          </cell>
        </row>
        <row r="2811">
          <cell r="I2811">
            <v>3706</v>
          </cell>
          <cell r="J2811">
            <v>27601.009912900001</v>
          </cell>
          <cell r="P2811">
            <v>7</v>
          </cell>
          <cell r="Q2811">
            <v>1</v>
          </cell>
          <cell r="R2811">
            <v>1</v>
          </cell>
          <cell r="V2811">
            <v>1</v>
          </cell>
          <cell r="W2811">
            <v>5</v>
          </cell>
          <cell r="Y2811">
            <v>5</v>
          </cell>
          <cell r="Z2811">
            <v>364</v>
          </cell>
          <cell r="AA2811">
            <v>0.75</v>
          </cell>
        </row>
        <row r="2812">
          <cell r="I2812">
            <v>3708</v>
          </cell>
          <cell r="J2812">
            <v>20091.9116278</v>
          </cell>
          <cell r="P2812">
            <v>1</v>
          </cell>
          <cell r="Q2812">
            <v>1</v>
          </cell>
          <cell r="R2812">
            <v>1</v>
          </cell>
          <cell r="V2812">
            <v>1</v>
          </cell>
          <cell r="W2812">
            <v>5</v>
          </cell>
          <cell r="Y2812">
            <v>5</v>
          </cell>
          <cell r="Z2812">
            <v>364</v>
          </cell>
          <cell r="AA2812">
            <v>0.75</v>
          </cell>
        </row>
        <row r="2813">
          <cell r="I2813">
            <v>3710</v>
          </cell>
          <cell r="J2813">
            <v>21344.701109900001</v>
          </cell>
          <cell r="P2813">
            <v>5</v>
          </cell>
          <cell r="Q2813">
            <v>1</v>
          </cell>
          <cell r="R2813">
            <v>1</v>
          </cell>
          <cell r="V2813">
            <v>1</v>
          </cell>
          <cell r="W2813">
            <v>5</v>
          </cell>
          <cell r="Y2813">
            <v>1</v>
          </cell>
          <cell r="Z2813">
            <v>156</v>
          </cell>
          <cell r="AA2813">
            <v>1</v>
          </cell>
        </row>
        <row r="2814">
          <cell r="I2814">
            <v>3711</v>
          </cell>
          <cell r="J2814">
            <v>39385.585466899996</v>
          </cell>
          <cell r="P2814">
            <v>5</v>
          </cell>
          <cell r="Q2814">
            <v>1</v>
          </cell>
          <cell r="R2814">
            <v>1</v>
          </cell>
          <cell r="V2814">
            <v>1</v>
          </cell>
          <cell r="W2814">
            <v>5</v>
          </cell>
          <cell r="Y2814">
            <v>1</v>
          </cell>
          <cell r="Z2814">
            <v>156</v>
          </cell>
          <cell r="AA2814">
            <v>1</v>
          </cell>
        </row>
        <row r="2815">
          <cell r="I2815">
            <v>3713</v>
          </cell>
          <cell r="J2815">
            <v>21193.18345</v>
          </cell>
          <cell r="P2815">
            <v>10</v>
          </cell>
          <cell r="Q2815">
            <v>1</v>
          </cell>
          <cell r="R2815">
            <v>1</v>
          </cell>
          <cell r="V2815">
            <v>0</v>
          </cell>
          <cell r="W2815">
            <v>99</v>
          </cell>
          <cell r="Y2815">
            <v>2</v>
          </cell>
          <cell r="Z2815">
            <v>364</v>
          </cell>
          <cell r="AA2815">
            <v>0</v>
          </cell>
        </row>
        <row r="2816">
          <cell r="I2816">
            <v>3714</v>
          </cell>
          <cell r="J2816">
            <v>31305.561627899999</v>
          </cell>
          <cell r="P2816">
            <v>4</v>
          </cell>
          <cell r="Q2816">
            <v>1</v>
          </cell>
          <cell r="R2816">
            <v>1</v>
          </cell>
          <cell r="V2816">
            <v>1</v>
          </cell>
          <cell r="W2816">
            <v>1</v>
          </cell>
          <cell r="Y2816">
            <v>1</v>
          </cell>
          <cell r="Z2816">
            <v>364</v>
          </cell>
          <cell r="AA2816">
            <v>0.75</v>
          </cell>
        </row>
        <row r="2817">
          <cell r="I2817">
            <v>3715</v>
          </cell>
          <cell r="J2817">
            <v>12895.546781200001</v>
          </cell>
          <cell r="P2817">
            <v>5</v>
          </cell>
          <cell r="Q2817">
            <v>1</v>
          </cell>
          <cell r="R2817">
            <v>1</v>
          </cell>
          <cell r="V2817">
            <v>1</v>
          </cell>
          <cell r="W2817">
            <v>5</v>
          </cell>
          <cell r="Y2817">
            <v>1</v>
          </cell>
          <cell r="Z2817">
            <v>156</v>
          </cell>
          <cell r="AA2817">
            <v>0.75</v>
          </cell>
        </row>
        <row r="2818">
          <cell r="I2818">
            <v>3716</v>
          </cell>
          <cell r="J2818">
            <v>4499.1976322</v>
          </cell>
          <cell r="P2818">
            <v>6</v>
          </cell>
          <cell r="Q2818">
            <v>1</v>
          </cell>
          <cell r="R2818">
            <v>1</v>
          </cell>
          <cell r="V2818">
            <v>1</v>
          </cell>
          <cell r="W2818">
            <v>5</v>
          </cell>
          <cell r="Y2818">
            <v>5</v>
          </cell>
          <cell r="Z2818">
            <v>364</v>
          </cell>
          <cell r="AA2818">
            <v>0.75</v>
          </cell>
        </row>
        <row r="2819">
          <cell r="I2819">
            <v>3717</v>
          </cell>
          <cell r="J2819">
            <v>31474.754327800001</v>
          </cell>
          <cell r="P2819">
            <v>5</v>
          </cell>
          <cell r="Q2819">
            <v>1</v>
          </cell>
          <cell r="R2819">
            <v>1</v>
          </cell>
          <cell r="V2819">
            <v>1</v>
          </cell>
          <cell r="W2819">
            <v>5</v>
          </cell>
          <cell r="Y2819">
            <v>5</v>
          </cell>
          <cell r="Z2819">
            <v>156</v>
          </cell>
          <cell r="AA2819">
            <v>1</v>
          </cell>
        </row>
        <row r="2820">
          <cell r="I2820">
            <v>3718</v>
          </cell>
          <cell r="J2820">
            <v>28531.0724964</v>
          </cell>
          <cell r="P2820">
            <v>8</v>
          </cell>
          <cell r="Q2820">
            <v>1</v>
          </cell>
          <cell r="R2820">
            <v>1</v>
          </cell>
          <cell r="V2820">
            <v>1</v>
          </cell>
          <cell r="W2820">
            <v>5</v>
          </cell>
          <cell r="Y2820">
            <v>1</v>
          </cell>
          <cell r="Z2820">
            <v>364</v>
          </cell>
          <cell r="AA2820">
            <v>1</v>
          </cell>
        </row>
        <row r="2821">
          <cell r="I2821">
            <v>3719</v>
          </cell>
          <cell r="J2821">
            <v>26330.6011899</v>
          </cell>
          <cell r="P2821">
            <v>8</v>
          </cell>
          <cell r="Q2821">
            <v>1</v>
          </cell>
          <cell r="R2821">
            <v>1</v>
          </cell>
          <cell r="V2821">
            <v>1</v>
          </cell>
          <cell r="W2821">
            <v>1</v>
          </cell>
          <cell r="Y2821">
            <v>1</v>
          </cell>
          <cell r="Z2821">
            <v>364</v>
          </cell>
          <cell r="AA2821">
            <v>1</v>
          </cell>
        </row>
        <row r="2822">
          <cell r="I2822">
            <v>3720</v>
          </cell>
          <cell r="J2822">
            <v>31305.561627899999</v>
          </cell>
          <cell r="P2822">
            <v>3</v>
          </cell>
          <cell r="Q2822">
            <v>1</v>
          </cell>
          <cell r="R2822">
            <v>1</v>
          </cell>
          <cell r="V2822">
            <v>1</v>
          </cell>
          <cell r="W2822">
            <v>1</v>
          </cell>
          <cell r="Y2822">
            <v>1</v>
          </cell>
          <cell r="Z2822">
            <v>650</v>
          </cell>
          <cell r="AA2822">
            <v>1</v>
          </cell>
        </row>
        <row r="2823">
          <cell r="I2823">
            <v>3722</v>
          </cell>
          <cell r="J2823">
            <v>30484.816158500002</v>
          </cell>
          <cell r="P2823">
            <v>6</v>
          </cell>
          <cell r="Q2823">
            <v>1</v>
          </cell>
          <cell r="R2823">
            <v>1</v>
          </cell>
          <cell r="V2823">
            <v>1</v>
          </cell>
          <cell r="W2823">
            <v>5</v>
          </cell>
          <cell r="Y2823">
            <v>5</v>
          </cell>
          <cell r="Z2823">
            <v>156</v>
          </cell>
          <cell r="AA2823">
            <v>1</v>
          </cell>
        </row>
        <row r="2824">
          <cell r="I2824">
            <v>3723</v>
          </cell>
          <cell r="J2824">
            <v>5278.5465981999996</v>
          </cell>
          <cell r="P2824">
            <v>6</v>
          </cell>
          <cell r="Q2824">
            <v>1</v>
          </cell>
          <cell r="R2824">
            <v>1</v>
          </cell>
          <cell r="V2824">
            <v>1</v>
          </cell>
          <cell r="W2824">
            <v>5</v>
          </cell>
          <cell r="Y2824">
            <v>1</v>
          </cell>
          <cell r="Z2824">
            <v>364</v>
          </cell>
          <cell r="AA2824">
            <v>1</v>
          </cell>
        </row>
        <row r="2825">
          <cell r="I2825">
            <v>3725</v>
          </cell>
          <cell r="J2825">
            <v>27015.628564800001</v>
          </cell>
          <cell r="P2825">
            <v>8</v>
          </cell>
          <cell r="Q2825">
            <v>1</v>
          </cell>
          <cell r="R2825">
            <v>1</v>
          </cell>
          <cell r="V2825">
            <v>1</v>
          </cell>
          <cell r="W2825">
            <v>5</v>
          </cell>
          <cell r="Y2825">
            <v>1</v>
          </cell>
          <cell r="Z2825">
            <v>156</v>
          </cell>
          <cell r="AA2825">
            <v>1</v>
          </cell>
        </row>
        <row r="2826">
          <cell r="I2826">
            <v>3726</v>
          </cell>
          <cell r="J2826">
            <v>37178.379368599999</v>
          </cell>
          <cell r="P2826">
            <v>4</v>
          </cell>
          <cell r="Q2826">
            <v>1</v>
          </cell>
          <cell r="R2826">
            <v>1</v>
          </cell>
          <cell r="V2826">
            <v>1</v>
          </cell>
          <cell r="W2826">
            <v>1</v>
          </cell>
          <cell r="Y2826">
            <v>1</v>
          </cell>
          <cell r="Z2826">
            <v>364</v>
          </cell>
          <cell r="AA2826">
            <v>0.75</v>
          </cell>
        </row>
        <row r="2827">
          <cell r="I2827">
            <v>3727</v>
          </cell>
          <cell r="J2827">
            <v>19093.404504499998</v>
          </cell>
          <cell r="P2827">
            <v>10</v>
          </cell>
          <cell r="Q2827">
            <v>1</v>
          </cell>
          <cell r="R2827">
            <v>1</v>
          </cell>
          <cell r="V2827">
            <v>1</v>
          </cell>
          <cell r="W2827">
            <v>5</v>
          </cell>
          <cell r="Y2827">
            <v>5</v>
          </cell>
          <cell r="Z2827">
            <v>364</v>
          </cell>
          <cell r="AA2827">
            <v>1</v>
          </cell>
        </row>
        <row r="2828">
          <cell r="I2828">
            <v>3728</v>
          </cell>
          <cell r="J2828">
            <v>42408.439051499998</v>
          </cell>
          <cell r="P2828">
            <v>3</v>
          </cell>
          <cell r="Q2828">
            <v>1</v>
          </cell>
          <cell r="R2828">
            <v>1</v>
          </cell>
          <cell r="V2828">
            <v>0</v>
          </cell>
          <cell r="W2828">
            <v>99</v>
          </cell>
          <cell r="Y2828">
            <v>95</v>
          </cell>
          <cell r="Z2828">
            <v>156</v>
          </cell>
          <cell r="AA2828">
            <v>0</v>
          </cell>
        </row>
        <row r="2829">
          <cell r="I2829">
            <v>3729</v>
          </cell>
          <cell r="J2829">
            <v>34117.6775414</v>
          </cell>
          <cell r="P2829">
            <v>2</v>
          </cell>
          <cell r="Q2829">
            <v>1</v>
          </cell>
          <cell r="R2829">
            <v>1</v>
          </cell>
          <cell r="V2829">
            <v>1</v>
          </cell>
          <cell r="W2829">
            <v>5</v>
          </cell>
          <cell r="Y2829">
            <v>1</v>
          </cell>
          <cell r="Z2829">
            <v>156</v>
          </cell>
          <cell r="AA2829">
            <v>1</v>
          </cell>
        </row>
        <row r="2830">
          <cell r="I2830">
            <v>3730</v>
          </cell>
          <cell r="J2830">
            <v>31904.909984999998</v>
          </cell>
          <cell r="P2830">
            <v>3</v>
          </cell>
          <cell r="Q2830">
            <v>1</v>
          </cell>
          <cell r="R2830">
            <v>1</v>
          </cell>
          <cell r="V2830">
            <v>1</v>
          </cell>
          <cell r="W2830">
            <v>1</v>
          </cell>
          <cell r="Y2830">
            <v>1</v>
          </cell>
          <cell r="Z2830">
            <v>156</v>
          </cell>
          <cell r="AA2830">
            <v>1</v>
          </cell>
        </row>
        <row r="2831">
          <cell r="I2831">
            <v>3731</v>
          </cell>
          <cell r="J2831">
            <v>22675.315140800001</v>
          </cell>
          <cell r="P2831">
            <v>1</v>
          </cell>
          <cell r="Q2831">
            <v>1</v>
          </cell>
          <cell r="R2831">
            <v>1</v>
          </cell>
          <cell r="V2831">
            <v>1</v>
          </cell>
          <cell r="W2831">
            <v>5</v>
          </cell>
          <cell r="Y2831">
            <v>1</v>
          </cell>
          <cell r="Z2831">
            <v>31.2</v>
          </cell>
          <cell r="AA2831">
            <v>1</v>
          </cell>
        </row>
        <row r="2832">
          <cell r="I2832">
            <v>3733</v>
          </cell>
          <cell r="J2832">
            <v>23881.2920089</v>
          </cell>
          <cell r="P2832">
            <v>2</v>
          </cell>
          <cell r="Q2832">
            <v>1</v>
          </cell>
          <cell r="R2832">
            <v>1</v>
          </cell>
          <cell r="V2832">
            <v>1</v>
          </cell>
          <cell r="W2832">
            <v>1</v>
          </cell>
          <cell r="Y2832">
            <v>1</v>
          </cell>
          <cell r="Z2832">
            <v>156</v>
          </cell>
          <cell r="AA2832">
            <v>1</v>
          </cell>
        </row>
        <row r="2833">
          <cell r="I2833">
            <v>3734</v>
          </cell>
          <cell r="J2833">
            <v>31999.113572900002</v>
          </cell>
          <cell r="P2833">
            <v>2</v>
          </cell>
          <cell r="Q2833">
            <v>1</v>
          </cell>
          <cell r="R2833">
            <v>1</v>
          </cell>
          <cell r="V2833">
            <v>1</v>
          </cell>
          <cell r="W2833">
            <v>5</v>
          </cell>
          <cell r="Y2833">
            <v>1</v>
          </cell>
          <cell r="Z2833">
            <v>156</v>
          </cell>
          <cell r="AA2833">
            <v>0.75</v>
          </cell>
        </row>
        <row r="2834">
          <cell r="I2834">
            <v>3735</v>
          </cell>
          <cell r="J2834">
            <v>36912.037514700001</v>
          </cell>
          <cell r="P2834">
            <v>3</v>
          </cell>
          <cell r="Q2834">
            <v>1</v>
          </cell>
          <cell r="R2834">
            <v>1</v>
          </cell>
          <cell r="V2834">
            <v>1</v>
          </cell>
          <cell r="W2834">
            <v>1</v>
          </cell>
          <cell r="Y2834">
            <v>1</v>
          </cell>
          <cell r="Z2834">
            <v>156</v>
          </cell>
          <cell r="AA2834">
            <v>1</v>
          </cell>
        </row>
        <row r="2835">
          <cell r="I2835">
            <v>3736</v>
          </cell>
          <cell r="J2835">
            <v>6407.8280635000001</v>
          </cell>
          <cell r="P2835">
            <v>3</v>
          </cell>
          <cell r="Q2835">
            <v>1</v>
          </cell>
          <cell r="R2835">
            <v>1</v>
          </cell>
          <cell r="V2835">
            <v>1</v>
          </cell>
          <cell r="W2835">
            <v>5</v>
          </cell>
          <cell r="Y2835">
            <v>1</v>
          </cell>
          <cell r="Z2835">
            <v>156</v>
          </cell>
          <cell r="AA2835">
            <v>1</v>
          </cell>
        </row>
        <row r="2836">
          <cell r="I2836">
            <v>3737</v>
          </cell>
          <cell r="J2836">
            <v>34908.651197799998</v>
          </cell>
          <cell r="P2836">
            <v>8</v>
          </cell>
          <cell r="Q2836">
            <v>1</v>
          </cell>
          <cell r="R2836">
            <v>1</v>
          </cell>
          <cell r="V2836">
            <v>1</v>
          </cell>
          <cell r="W2836">
            <v>5</v>
          </cell>
          <cell r="Y2836">
            <v>5</v>
          </cell>
          <cell r="Z2836">
            <v>156</v>
          </cell>
          <cell r="AA2836">
            <v>1</v>
          </cell>
        </row>
        <row r="2837">
          <cell r="I2837">
            <v>3740</v>
          </cell>
          <cell r="J2837">
            <v>30681.4805308</v>
          </cell>
          <cell r="P2837">
            <v>1</v>
          </cell>
          <cell r="Q2837">
            <v>1</v>
          </cell>
          <cell r="R2837">
            <v>1</v>
          </cell>
          <cell r="V2837">
            <v>1</v>
          </cell>
          <cell r="W2837">
            <v>5</v>
          </cell>
          <cell r="Y2837">
            <v>5</v>
          </cell>
          <cell r="Z2837">
            <v>156</v>
          </cell>
          <cell r="AA2837">
            <v>0.75</v>
          </cell>
        </row>
        <row r="2838">
          <cell r="I2838">
            <v>3743</v>
          </cell>
          <cell r="J2838">
            <v>36464.192302099997</v>
          </cell>
          <cell r="P2838">
            <v>7</v>
          </cell>
          <cell r="Q2838">
            <v>1</v>
          </cell>
          <cell r="R2838">
            <v>1</v>
          </cell>
          <cell r="V2838">
            <v>1</v>
          </cell>
          <cell r="W2838">
            <v>5</v>
          </cell>
          <cell r="Y2838">
            <v>5</v>
          </cell>
          <cell r="Z2838">
            <v>156</v>
          </cell>
          <cell r="AA2838">
            <v>1</v>
          </cell>
        </row>
        <row r="2839">
          <cell r="I2839">
            <v>3744</v>
          </cell>
          <cell r="J2839">
            <v>21344.701109900001</v>
          </cell>
          <cell r="P2839">
            <v>5</v>
          </cell>
          <cell r="Q2839">
            <v>1</v>
          </cell>
          <cell r="R2839">
            <v>1</v>
          </cell>
          <cell r="V2839">
            <v>1</v>
          </cell>
          <cell r="W2839">
            <v>5</v>
          </cell>
          <cell r="Y2839">
            <v>1</v>
          </cell>
          <cell r="Z2839">
            <v>650</v>
          </cell>
          <cell r="AA2839">
            <v>1</v>
          </cell>
        </row>
        <row r="2840">
          <cell r="I2840">
            <v>3745</v>
          </cell>
          <cell r="J2840">
            <v>5591.8537566000005</v>
          </cell>
          <cell r="P2840">
            <v>7</v>
          </cell>
          <cell r="Q2840">
            <v>1</v>
          </cell>
          <cell r="R2840">
            <v>1</v>
          </cell>
          <cell r="V2840">
            <v>0</v>
          </cell>
          <cell r="W2840">
            <v>99</v>
          </cell>
          <cell r="Y2840">
            <v>5</v>
          </cell>
          <cell r="Z2840">
            <v>156</v>
          </cell>
          <cell r="AA2840">
            <v>0</v>
          </cell>
        </row>
        <row r="2841">
          <cell r="I2841">
            <v>3746</v>
          </cell>
          <cell r="J2841">
            <v>8236.7058142999995</v>
          </cell>
          <cell r="P2841">
            <v>10</v>
          </cell>
          <cell r="Q2841">
            <v>1</v>
          </cell>
          <cell r="R2841">
            <v>1</v>
          </cell>
          <cell r="V2841">
            <v>1</v>
          </cell>
          <cell r="W2841">
            <v>1</v>
          </cell>
          <cell r="Y2841">
            <v>1</v>
          </cell>
          <cell r="Z2841">
            <v>156</v>
          </cell>
          <cell r="AA2841">
            <v>1</v>
          </cell>
        </row>
        <row r="2842">
          <cell r="I2842">
            <v>3748</v>
          </cell>
          <cell r="J2842">
            <v>20600.421940100001</v>
          </cell>
          <cell r="P2842">
            <v>3</v>
          </cell>
          <cell r="Q2842">
            <v>1</v>
          </cell>
          <cell r="R2842">
            <v>1</v>
          </cell>
          <cell r="V2842">
            <v>1</v>
          </cell>
          <cell r="W2842">
            <v>5</v>
          </cell>
          <cell r="Y2842">
            <v>1</v>
          </cell>
          <cell r="Z2842">
            <v>364</v>
          </cell>
          <cell r="AA2842">
            <v>1</v>
          </cell>
        </row>
        <row r="2843">
          <cell r="I2843">
            <v>3749</v>
          </cell>
          <cell r="J2843">
            <v>23834.6536213</v>
          </cell>
          <cell r="P2843">
            <v>4</v>
          </cell>
          <cell r="Q2843">
            <v>1</v>
          </cell>
          <cell r="R2843">
            <v>1</v>
          </cell>
          <cell r="V2843">
            <v>1</v>
          </cell>
          <cell r="W2843">
            <v>5</v>
          </cell>
          <cell r="Y2843">
            <v>1</v>
          </cell>
          <cell r="Z2843">
            <v>364</v>
          </cell>
          <cell r="AA2843">
            <v>1</v>
          </cell>
        </row>
        <row r="2844">
          <cell r="I2844">
            <v>3750</v>
          </cell>
          <cell r="J2844">
            <v>30598.5415178</v>
          </cell>
          <cell r="P2844">
            <v>4</v>
          </cell>
          <cell r="Q2844">
            <v>1</v>
          </cell>
          <cell r="R2844">
            <v>1</v>
          </cell>
          <cell r="V2844">
            <v>0</v>
          </cell>
          <cell r="W2844">
            <v>99</v>
          </cell>
          <cell r="Y2844">
            <v>1</v>
          </cell>
          <cell r="Z2844">
            <v>156</v>
          </cell>
          <cell r="AA2844">
            <v>0</v>
          </cell>
        </row>
        <row r="2845">
          <cell r="I2845">
            <v>3751</v>
          </cell>
          <cell r="J2845">
            <v>30971.355364499999</v>
          </cell>
          <cell r="P2845">
            <v>8</v>
          </cell>
          <cell r="Q2845">
            <v>1</v>
          </cell>
          <cell r="R2845">
            <v>1</v>
          </cell>
          <cell r="V2845">
            <v>1</v>
          </cell>
          <cell r="W2845">
            <v>5</v>
          </cell>
          <cell r="Y2845">
            <v>1</v>
          </cell>
          <cell r="Z2845">
            <v>156</v>
          </cell>
          <cell r="AA2845">
            <v>0.75</v>
          </cell>
        </row>
        <row r="2846">
          <cell r="I2846">
            <v>3752</v>
          </cell>
          <cell r="J2846">
            <v>18304.665567799999</v>
          </cell>
          <cell r="P2846">
            <v>1</v>
          </cell>
          <cell r="Q2846">
            <v>1</v>
          </cell>
          <cell r="R2846">
            <v>1</v>
          </cell>
          <cell r="V2846">
            <v>1</v>
          </cell>
          <cell r="W2846">
            <v>5</v>
          </cell>
          <cell r="Y2846">
            <v>1</v>
          </cell>
          <cell r="Z2846">
            <v>364</v>
          </cell>
          <cell r="AA2846">
            <v>1</v>
          </cell>
        </row>
        <row r="2847">
          <cell r="I2847">
            <v>3753</v>
          </cell>
          <cell r="J2847">
            <v>30598.5415178</v>
          </cell>
          <cell r="P2847">
            <v>5</v>
          </cell>
          <cell r="Q2847">
            <v>1</v>
          </cell>
          <cell r="R2847">
            <v>1</v>
          </cell>
          <cell r="V2847">
            <v>1</v>
          </cell>
          <cell r="W2847">
            <v>1</v>
          </cell>
          <cell r="Y2847">
            <v>1</v>
          </cell>
          <cell r="Z2847">
            <v>650</v>
          </cell>
          <cell r="AA2847">
            <v>1</v>
          </cell>
        </row>
        <row r="2848">
          <cell r="I2848">
            <v>3754</v>
          </cell>
          <cell r="J2848">
            <v>21304.910411299999</v>
          </cell>
          <cell r="P2848">
            <v>2</v>
          </cell>
          <cell r="Q2848">
            <v>1</v>
          </cell>
          <cell r="R2848">
            <v>1</v>
          </cell>
          <cell r="V2848">
            <v>1</v>
          </cell>
          <cell r="W2848">
            <v>1</v>
          </cell>
          <cell r="Y2848">
            <v>1</v>
          </cell>
          <cell r="Z2848">
            <v>156</v>
          </cell>
          <cell r="AA2848">
            <v>1</v>
          </cell>
        </row>
        <row r="2849">
          <cell r="I2849">
            <v>3756</v>
          </cell>
          <cell r="J2849">
            <v>41326.075816999997</v>
          </cell>
          <cell r="P2849">
            <v>1</v>
          </cell>
          <cell r="Q2849">
            <v>1</v>
          </cell>
          <cell r="R2849">
            <v>1</v>
          </cell>
          <cell r="V2849">
            <v>1</v>
          </cell>
          <cell r="W2849">
            <v>5</v>
          </cell>
          <cell r="Y2849">
            <v>1</v>
          </cell>
          <cell r="Z2849">
            <v>156</v>
          </cell>
          <cell r="AA2849">
            <v>1</v>
          </cell>
        </row>
        <row r="2850">
          <cell r="I2850">
            <v>3757</v>
          </cell>
          <cell r="J2850">
            <v>31513.4566767</v>
          </cell>
          <cell r="P2850">
            <v>8</v>
          </cell>
          <cell r="Q2850">
            <v>1</v>
          </cell>
          <cell r="R2850">
            <v>1</v>
          </cell>
          <cell r="V2850">
            <v>1</v>
          </cell>
          <cell r="W2850">
            <v>5</v>
          </cell>
          <cell r="Y2850">
            <v>2</v>
          </cell>
          <cell r="Z2850">
            <v>364</v>
          </cell>
          <cell r="AA2850">
            <v>1</v>
          </cell>
        </row>
        <row r="2851">
          <cell r="I2851">
            <v>3758</v>
          </cell>
          <cell r="J2851">
            <v>22977.3113214</v>
          </cell>
          <cell r="P2851">
            <v>7</v>
          </cell>
          <cell r="Q2851">
            <v>1</v>
          </cell>
          <cell r="R2851">
            <v>1</v>
          </cell>
          <cell r="V2851">
            <v>1</v>
          </cell>
          <cell r="W2851">
            <v>5</v>
          </cell>
          <cell r="Y2851">
            <v>5</v>
          </cell>
          <cell r="Z2851">
            <v>364</v>
          </cell>
          <cell r="AA2851">
            <v>1</v>
          </cell>
        </row>
        <row r="2852">
          <cell r="I2852">
            <v>3759</v>
          </cell>
          <cell r="J2852">
            <v>35319.304965900003</v>
          </cell>
          <cell r="P2852">
            <v>8</v>
          </cell>
          <cell r="Q2852">
            <v>1</v>
          </cell>
          <cell r="R2852">
            <v>1</v>
          </cell>
          <cell r="V2852">
            <v>1</v>
          </cell>
          <cell r="W2852">
            <v>5</v>
          </cell>
          <cell r="Y2852">
            <v>2</v>
          </cell>
          <cell r="Z2852">
            <v>650</v>
          </cell>
          <cell r="AA2852">
            <v>1</v>
          </cell>
        </row>
        <row r="2853">
          <cell r="I2853">
            <v>3760</v>
          </cell>
          <cell r="J2853">
            <v>24902.138019099999</v>
          </cell>
          <cell r="P2853">
            <v>3</v>
          </cell>
          <cell r="Q2853">
            <v>1</v>
          </cell>
          <cell r="R2853">
            <v>1</v>
          </cell>
          <cell r="V2853">
            <v>1</v>
          </cell>
          <cell r="W2853">
            <v>5</v>
          </cell>
          <cell r="Y2853">
            <v>1</v>
          </cell>
          <cell r="Z2853">
            <v>364</v>
          </cell>
          <cell r="AA2853">
            <v>1</v>
          </cell>
        </row>
        <row r="2854">
          <cell r="I2854">
            <v>3761</v>
          </cell>
          <cell r="J2854">
            <v>19745.706543699998</v>
          </cell>
          <cell r="P2854">
            <v>4</v>
          </cell>
          <cell r="Q2854">
            <v>1</v>
          </cell>
          <cell r="R2854">
            <v>1</v>
          </cell>
          <cell r="V2854">
            <v>1</v>
          </cell>
          <cell r="W2854">
            <v>5</v>
          </cell>
          <cell r="Y2854">
            <v>5</v>
          </cell>
          <cell r="Z2854">
            <v>364</v>
          </cell>
          <cell r="AA2854">
            <v>1</v>
          </cell>
        </row>
        <row r="2855">
          <cell r="I2855">
            <v>3762</v>
          </cell>
          <cell r="J2855">
            <v>20897.159307900001</v>
          </cell>
          <cell r="P2855">
            <v>5</v>
          </cell>
          <cell r="Q2855">
            <v>1</v>
          </cell>
          <cell r="R2855">
            <v>1</v>
          </cell>
          <cell r="V2855">
            <v>1</v>
          </cell>
          <cell r="W2855">
            <v>5</v>
          </cell>
          <cell r="Y2855">
            <v>5</v>
          </cell>
          <cell r="Z2855">
            <v>364</v>
          </cell>
          <cell r="AA2855">
            <v>1</v>
          </cell>
        </row>
        <row r="2856">
          <cell r="I2856">
            <v>3763</v>
          </cell>
          <cell r="J2856">
            <v>27565.842227000001</v>
          </cell>
          <cell r="P2856">
            <v>5</v>
          </cell>
          <cell r="Q2856">
            <v>1</v>
          </cell>
          <cell r="R2856">
            <v>1</v>
          </cell>
          <cell r="V2856">
            <v>1</v>
          </cell>
          <cell r="W2856">
            <v>5</v>
          </cell>
          <cell r="Y2856">
            <v>1</v>
          </cell>
          <cell r="Z2856">
            <v>364</v>
          </cell>
          <cell r="AA2856">
            <v>1</v>
          </cell>
        </row>
        <row r="2857">
          <cell r="I2857">
            <v>3764</v>
          </cell>
          <cell r="J2857">
            <v>23022.864404799999</v>
          </cell>
          <cell r="P2857">
            <v>3</v>
          </cell>
          <cell r="Q2857">
            <v>1</v>
          </cell>
          <cell r="R2857">
            <v>1</v>
          </cell>
          <cell r="V2857">
            <v>1</v>
          </cell>
          <cell r="W2857">
            <v>5</v>
          </cell>
          <cell r="Y2857">
            <v>1</v>
          </cell>
          <cell r="Z2857">
            <v>364</v>
          </cell>
          <cell r="AA2857">
            <v>1</v>
          </cell>
        </row>
        <row r="2858">
          <cell r="I2858">
            <v>3765</v>
          </cell>
          <cell r="J2858">
            <v>37205.126705900002</v>
          </cell>
          <cell r="P2858">
            <v>3</v>
          </cell>
          <cell r="Q2858">
            <v>1</v>
          </cell>
          <cell r="R2858">
            <v>1</v>
          </cell>
          <cell r="V2858">
            <v>1</v>
          </cell>
          <cell r="W2858">
            <v>5</v>
          </cell>
          <cell r="Y2858">
            <v>1</v>
          </cell>
          <cell r="Z2858">
            <v>31.2</v>
          </cell>
          <cell r="AA2858">
            <v>0.75</v>
          </cell>
        </row>
        <row r="2859">
          <cell r="I2859">
            <v>3767</v>
          </cell>
          <cell r="J2859">
            <v>40286.153895399999</v>
          </cell>
          <cell r="P2859">
            <v>8</v>
          </cell>
          <cell r="Q2859">
            <v>1</v>
          </cell>
          <cell r="R2859">
            <v>1</v>
          </cell>
          <cell r="V2859">
            <v>1</v>
          </cell>
          <cell r="W2859">
            <v>1</v>
          </cell>
          <cell r="Y2859">
            <v>1</v>
          </cell>
          <cell r="Z2859">
            <v>156</v>
          </cell>
          <cell r="AA2859">
            <v>1</v>
          </cell>
        </row>
        <row r="2860">
          <cell r="I2860">
            <v>3768</v>
          </cell>
          <cell r="J2860">
            <v>59791.759357100003</v>
          </cell>
          <cell r="P2860">
            <v>9</v>
          </cell>
          <cell r="Q2860">
            <v>1</v>
          </cell>
          <cell r="R2860">
            <v>1</v>
          </cell>
          <cell r="V2860">
            <v>1</v>
          </cell>
          <cell r="W2860">
            <v>5</v>
          </cell>
          <cell r="Y2860">
            <v>5</v>
          </cell>
          <cell r="Z2860">
            <v>650</v>
          </cell>
          <cell r="AA2860">
            <v>1</v>
          </cell>
        </row>
        <row r="2861">
          <cell r="I2861">
            <v>3769</v>
          </cell>
          <cell r="J2861">
            <v>35960.788508400001</v>
          </cell>
          <cell r="P2861">
            <v>7</v>
          </cell>
          <cell r="Q2861">
            <v>1</v>
          </cell>
          <cell r="R2861">
            <v>1</v>
          </cell>
          <cell r="V2861">
            <v>1</v>
          </cell>
          <cell r="W2861">
            <v>5</v>
          </cell>
          <cell r="Y2861">
            <v>1</v>
          </cell>
          <cell r="Z2861">
            <v>31.2</v>
          </cell>
          <cell r="AA2861">
            <v>1</v>
          </cell>
        </row>
        <row r="2862">
          <cell r="I2862">
            <v>3770</v>
          </cell>
          <cell r="J2862">
            <v>31595.192164</v>
          </cell>
          <cell r="P2862">
            <v>7</v>
          </cell>
          <cell r="Q2862">
            <v>1</v>
          </cell>
          <cell r="R2862">
            <v>1</v>
          </cell>
          <cell r="V2862">
            <v>1</v>
          </cell>
          <cell r="W2862">
            <v>5</v>
          </cell>
          <cell r="Y2862">
            <v>5</v>
          </cell>
          <cell r="Z2862">
            <v>156</v>
          </cell>
          <cell r="AA2862">
            <v>1</v>
          </cell>
        </row>
        <row r="2863">
          <cell r="I2863">
            <v>3771</v>
          </cell>
          <cell r="J2863">
            <v>29329.387293700001</v>
          </cell>
          <cell r="P2863">
            <v>3</v>
          </cell>
          <cell r="Q2863">
            <v>1</v>
          </cell>
          <cell r="R2863">
            <v>1</v>
          </cell>
          <cell r="V2863">
            <v>1</v>
          </cell>
          <cell r="W2863">
            <v>1</v>
          </cell>
          <cell r="Y2863">
            <v>1</v>
          </cell>
          <cell r="Z2863">
            <v>364</v>
          </cell>
          <cell r="AA2863">
            <v>1</v>
          </cell>
        </row>
        <row r="2864">
          <cell r="I2864">
            <v>3772</v>
          </cell>
          <cell r="J2864">
            <v>24481.638171999999</v>
          </cell>
          <cell r="P2864">
            <v>8</v>
          </cell>
          <cell r="Q2864">
            <v>1</v>
          </cell>
          <cell r="R2864">
            <v>1</v>
          </cell>
          <cell r="V2864">
            <v>1</v>
          </cell>
          <cell r="W2864">
            <v>5</v>
          </cell>
          <cell r="Y2864">
            <v>5</v>
          </cell>
          <cell r="Z2864">
            <v>364</v>
          </cell>
          <cell r="AA2864">
            <v>1</v>
          </cell>
        </row>
        <row r="2865">
          <cell r="I2865">
            <v>3773</v>
          </cell>
          <cell r="J2865">
            <v>30293.0647728</v>
          </cell>
          <cell r="P2865">
            <v>8</v>
          </cell>
          <cell r="Q2865">
            <v>1</v>
          </cell>
          <cell r="R2865">
            <v>1</v>
          </cell>
          <cell r="V2865">
            <v>1</v>
          </cell>
          <cell r="W2865">
            <v>5</v>
          </cell>
          <cell r="Y2865">
            <v>1</v>
          </cell>
          <cell r="Z2865">
            <v>650</v>
          </cell>
          <cell r="AA2865">
            <v>1</v>
          </cell>
        </row>
        <row r="2866">
          <cell r="I2866">
            <v>3774</v>
          </cell>
          <cell r="J2866">
            <v>27504.078578600001</v>
          </cell>
          <cell r="P2866">
            <v>5</v>
          </cell>
          <cell r="Q2866">
            <v>1</v>
          </cell>
          <cell r="R2866">
            <v>1</v>
          </cell>
          <cell r="V2866">
            <v>1</v>
          </cell>
          <cell r="W2866">
            <v>5</v>
          </cell>
          <cell r="Y2866">
            <v>5</v>
          </cell>
          <cell r="Z2866">
            <v>156</v>
          </cell>
          <cell r="AA2866">
            <v>0.75</v>
          </cell>
        </row>
        <row r="2867">
          <cell r="I2867">
            <v>3775</v>
          </cell>
          <cell r="J2867">
            <v>37854.523270799997</v>
          </cell>
          <cell r="P2867">
            <v>1</v>
          </cell>
          <cell r="Q2867">
            <v>1</v>
          </cell>
          <cell r="R2867">
            <v>1</v>
          </cell>
          <cell r="V2867">
            <v>1</v>
          </cell>
          <cell r="W2867">
            <v>5</v>
          </cell>
          <cell r="Y2867">
            <v>1</v>
          </cell>
          <cell r="Z2867">
            <v>364</v>
          </cell>
          <cell r="AA2867">
            <v>1</v>
          </cell>
        </row>
        <row r="2868">
          <cell r="I2868">
            <v>3776</v>
          </cell>
          <cell r="J2868">
            <v>26330.6011899</v>
          </cell>
          <cell r="P2868">
            <v>2</v>
          </cell>
          <cell r="Q2868">
            <v>1</v>
          </cell>
          <cell r="R2868">
            <v>1</v>
          </cell>
          <cell r="V2868">
            <v>1</v>
          </cell>
          <cell r="W2868">
            <v>1</v>
          </cell>
          <cell r="Y2868">
            <v>1</v>
          </cell>
          <cell r="Z2868">
            <v>1014</v>
          </cell>
          <cell r="AA2868">
            <v>1</v>
          </cell>
        </row>
        <row r="2869">
          <cell r="I2869">
            <v>3777</v>
          </cell>
          <cell r="J2869">
            <v>35172.0560549</v>
          </cell>
          <cell r="P2869">
            <v>5</v>
          </cell>
          <cell r="Q2869">
            <v>1</v>
          </cell>
          <cell r="R2869">
            <v>1</v>
          </cell>
          <cell r="V2869">
            <v>1</v>
          </cell>
          <cell r="W2869">
            <v>5</v>
          </cell>
          <cell r="Y2869">
            <v>5</v>
          </cell>
          <cell r="Z2869">
            <v>156</v>
          </cell>
          <cell r="AA2869">
            <v>1</v>
          </cell>
        </row>
        <row r="2870">
          <cell r="I2870">
            <v>3778</v>
          </cell>
          <cell r="J2870">
            <v>22831.147039700001</v>
          </cell>
          <cell r="P2870">
            <v>1</v>
          </cell>
          <cell r="Q2870">
            <v>1</v>
          </cell>
          <cell r="R2870">
            <v>1</v>
          </cell>
          <cell r="V2870">
            <v>1</v>
          </cell>
          <cell r="W2870">
            <v>5</v>
          </cell>
          <cell r="Y2870">
            <v>2</v>
          </cell>
          <cell r="Z2870">
            <v>364</v>
          </cell>
          <cell r="AA2870">
            <v>1</v>
          </cell>
        </row>
        <row r="2871">
          <cell r="I2871">
            <v>3780</v>
          </cell>
          <cell r="J2871">
            <v>29098.220076900001</v>
          </cell>
          <cell r="P2871">
            <v>8</v>
          </cell>
          <cell r="Q2871">
            <v>1</v>
          </cell>
          <cell r="R2871">
            <v>1</v>
          </cell>
          <cell r="V2871">
            <v>1</v>
          </cell>
          <cell r="W2871">
            <v>5</v>
          </cell>
          <cell r="Y2871">
            <v>5</v>
          </cell>
          <cell r="Z2871">
            <v>31.2</v>
          </cell>
          <cell r="AA2871">
            <v>1</v>
          </cell>
        </row>
        <row r="2872">
          <cell r="I2872">
            <v>3782</v>
          </cell>
          <cell r="J2872">
            <v>26211.096204199999</v>
          </cell>
          <cell r="P2872">
            <v>1</v>
          </cell>
          <cell r="Q2872">
            <v>1</v>
          </cell>
          <cell r="R2872">
            <v>1</v>
          </cell>
          <cell r="V2872">
            <v>1</v>
          </cell>
          <cell r="W2872">
            <v>1</v>
          </cell>
          <cell r="Y2872">
            <v>1</v>
          </cell>
          <cell r="Z2872">
            <v>364</v>
          </cell>
          <cell r="AA2872">
            <v>1</v>
          </cell>
        </row>
        <row r="2873">
          <cell r="I2873">
            <v>3783</v>
          </cell>
          <cell r="J2873">
            <v>26873.502478400002</v>
          </cell>
          <cell r="P2873">
            <v>3</v>
          </cell>
          <cell r="Q2873">
            <v>1</v>
          </cell>
          <cell r="R2873">
            <v>1</v>
          </cell>
          <cell r="V2873">
            <v>1</v>
          </cell>
          <cell r="W2873">
            <v>1</v>
          </cell>
          <cell r="Y2873">
            <v>1</v>
          </cell>
          <cell r="Z2873">
            <v>156</v>
          </cell>
          <cell r="AA2873">
            <v>1</v>
          </cell>
        </row>
        <row r="2874">
          <cell r="I2874">
            <v>3785</v>
          </cell>
          <cell r="J2874">
            <v>30842.501128299999</v>
          </cell>
          <cell r="P2874">
            <v>5</v>
          </cell>
          <cell r="Q2874">
            <v>1</v>
          </cell>
          <cell r="R2874">
            <v>1</v>
          </cell>
          <cell r="V2874">
            <v>1</v>
          </cell>
          <cell r="W2874">
            <v>1</v>
          </cell>
          <cell r="Y2874">
            <v>1</v>
          </cell>
          <cell r="Z2874">
            <v>156</v>
          </cell>
          <cell r="AA2874">
            <v>1</v>
          </cell>
        </row>
        <row r="2875">
          <cell r="I2875">
            <v>3786</v>
          </cell>
          <cell r="J2875">
            <v>26234.669336899999</v>
          </cell>
          <cell r="P2875">
            <v>7</v>
          </cell>
          <cell r="Q2875">
            <v>1</v>
          </cell>
          <cell r="R2875">
            <v>1</v>
          </cell>
          <cell r="V2875">
            <v>1</v>
          </cell>
          <cell r="W2875">
            <v>5</v>
          </cell>
          <cell r="Y2875">
            <v>5</v>
          </cell>
          <cell r="Z2875">
            <v>156</v>
          </cell>
          <cell r="AA2875">
            <v>1</v>
          </cell>
        </row>
        <row r="2876">
          <cell r="I2876">
            <v>3790</v>
          </cell>
          <cell r="J2876">
            <v>18758.621621599999</v>
          </cell>
          <cell r="P2876">
            <v>5</v>
          </cell>
          <cell r="Q2876">
            <v>1</v>
          </cell>
          <cell r="R2876">
            <v>1</v>
          </cell>
          <cell r="V2876">
            <v>1</v>
          </cell>
          <cell r="W2876">
            <v>5</v>
          </cell>
          <cell r="Y2876">
            <v>1</v>
          </cell>
          <cell r="Z2876">
            <v>156</v>
          </cell>
          <cell r="AA2876">
            <v>1</v>
          </cell>
        </row>
        <row r="2877">
          <cell r="I2877">
            <v>3791</v>
          </cell>
          <cell r="J2877">
            <v>30510.476778200002</v>
          </cell>
          <cell r="P2877">
            <v>9</v>
          </cell>
          <cell r="Q2877">
            <v>1</v>
          </cell>
          <cell r="R2877">
            <v>1</v>
          </cell>
          <cell r="V2877">
            <v>1</v>
          </cell>
          <cell r="W2877">
            <v>5</v>
          </cell>
          <cell r="Y2877">
            <v>5</v>
          </cell>
          <cell r="Z2877">
            <v>364</v>
          </cell>
          <cell r="AA2877">
            <v>1</v>
          </cell>
        </row>
        <row r="2878">
          <cell r="I2878">
            <v>3792</v>
          </cell>
          <cell r="J2878">
            <v>21186.3587745</v>
          </cell>
          <cell r="P2878">
            <v>5</v>
          </cell>
          <cell r="Q2878">
            <v>1</v>
          </cell>
          <cell r="R2878">
            <v>1</v>
          </cell>
          <cell r="V2878">
            <v>1</v>
          </cell>
          <cell r="W2878">
            <v>5</v>
          </cell>
          <cell r="Y2878">
            <v>5</v>
          </cell>
          <cell r="Z2878">
            <v>156</v>
          </cell>
          <cell r="AA2878">
            <v>1</v>
          </cell>
        </row>
        <row r="2879">
          <cell r="I2879">
            <v>3794</v>
          </cell>
          <cell r="J2879">
            <v>21497.309577100001</v>
          </cell>
          <cell r="P2879">
            <v>6</v>
          </cell>
          <cell r="Q2879">
            <v>1</v>
          </cell>
          <cell r="R2879">
            <v>1</v>
          </cell>
          <cell r="V2879">
            <v>0</v>
          </cell>
          <cell r="W2879">
            <v>99</v>
          </cell>
          <cell r="Y2879">
            <v>1</v>
          </cell>
          <cell r="Z2879">
            <v>364</v>
          </cell>
          <cell r="AA2879">
            <v>0</v>
          </cell>
        </row>
        <row r="2880">
          <cell r="I2880">
            <v>3795</v>
          </cell>
          <cell r="J2880">
            <v>40155.090178999999</v>
          </cell>
          <cell r="P2880">
            <v>6</v>
          </cell>
          <cell r="Q2880">
            <v>1</v>
          </cell>
          <cell r="R2880">
            <v>1</v>
          </cell>
          <cell r="V2880">
            <v>1</v>
          </cell>
          <cell r="W2880">
            <v>5</v>
          </cell>
          <cell r="Y2880">
            <v>5</v>
          </cell>
          <cell r="Z2880">
            <v>364</v>
          </cell>
          <cell r="AA2880">
            <v>1</v>
          </cell>
        </row>
        <row r="2881">
          <cell r="I2881">
            <v>3796</v>
          </cell>
          <cell r="J2881">
            <v>29903.426942999999</v>
          </cell>
          <cell r="P2881">
            <v>9</v>
          </cell>
          <cell r="Q2881">
            <v>1</v>
          </cell>
          <cell r="R2881">
            <v>1</v>
          </cell>
          <cell r="V2881">
            <v>1</v>
          </cell>
          <cell r="W2881">
            <v>5</v>
          </cell>
          <cell r="Y2881">
            <v>5</v>
          </cell>
          <cell r="Z2881">
            <v>156</v>
          </cell>
          <cell r="AA2881">
            <v>1</v>
          </cell>
        </row>
        <row r="2882">
          <cell r="I2882">
            <v>3798</v>
          </cell>
          <cell r="J2882">
            <v>22464.6060282</v>
          </cell>
          <cell r="P2882">
            <v>7</v>
          </cell>
          <cell r="Q2882">
            <v>1</v>
          </cell>
          <cell r="R2882">
            <v>1</v>
          </cell>
          <cell r="V2882">
            <v>1</v>
          </cell>
          <cell r="W2882">
            <v>5</v>
          </cell>
          <cell r="Y2882">
            <v>1</v>
          </cell>
          <cell r="Z2882">
            <v>364</v>
          </cell>
          <cell r="AA2882">
            <v>1</v>
          </cell>
        </row>
        <row r="2883">
          <cell r="I2883">
            <v>3800</v>
          </cell>
          <cell r="J2883">
            <v>52058.456081800003</v>
          </cell>
          <cell r="P2883">
            <v>10</v>
          </cell>
          <cell r="Q2883">
            <v>1</v>
          </cell>
          <cell r="R2883">
            <v>1</v>
          </cell>
          <cell r="V2883">
            <v>1</v>
          </cell>
          <cell r="W2883">
            <v>5</v>
          </cell>
          <cell r="Y2883">
            <v>5</v>
          </cell>
          <cell r="Z2883">
            <v>156</v>
          </cell>
          <cell r="AA2883">
            <v>1</v>
          </cell>
        </row>
        <row r="2884">
          <cell r="I2884">
            <v>3801</v>
          </cell>
          <cell r="J2884">
            <v>23671.202650399999</v>
          </cell>
          <cell r="P2884">
            <v>9</v>
          </cell>
          <cell r="Q2884">
            <v>1</v>
          </cell>
          <cell r="R2884">
            <v>1</v>
          </cell>
          <cell r="V2884">
            <v>1</v>
          </cell>
          <cell r="W2884">
            <v>5</v>
          </cell>
          <cell r="Y2884">
            <v>2</v>
          </cell>
          <cell r="Z2884">
            <v>364</v>
          </cell>
          <cell r="AA2884">
            <v>1</v>
          </cell>
        </row>
        <row r="2885">
          <cell r="I2885">
            <v>3802</v>
          </cell>
          <cell r="J2885">
            <v>31113.3023478</v>
          </cell>
          <cell r="P2885">
            <v>2</v>
          </cell>
          <cell r="Q2885">
            <v>1</v>
          </cell>
          <cell r="R2885">
            <v>1</v>
          </cell>
          <cell r="V2885">
            <v>1</v>
          </cell>
          <cell r="W2885">
            <v>5</v>
          </cell>
          <cell r="Y2885">
            <v>1</v>
          </cell>
          <cell r="Z2885">
            <v>156</v>
          </cell>
          <cell r="AA2885">
            <v>1</v>
          </cell>
        </row>
        <row r="2886">
          <cell r="I2886">
            <v>3804</v>
          </cell>
          <cell r="J2886">
            <v>46432.247746100002</v>
          </cell>
          <cell r="P2886">
            <v>10</v>
          </cell>
          <cell r="Q2886">
            <v>1</v>
          </cell>
          <cell r="R2886">
            <v>1</v>
          </cell>
          <cell r="V2886">
            <v>1</v>
          </cell>
          <cell r="W2886">
            <v>5</v>
          </cell>
          <cell r="Y2886">
            <v>5</v>
          </cell>
          <cell r="Z2886">
            <v>650</v>
          </cell>
          <cell r="AA2886">
            <v>1</v>
          </cell>
        </row>
        <row r="2887">
          <cell r="I2887">
            <v>3805</v>
          </cell>
          <cell r="J2887">
            <v>31498.272012500001</v>
          </cell>
          <cell r="P2887">
            <v>3</v>
          </cell>
          <cell r="Q2887">
            <v>1</v>
          </cell>
          <cell r="R2887">
            <v>1</v>
          </cell>
          <cell r="V2887">
            <v>1</v>
          </cell>
          <cell r="W2887">
            <v>5</v>
          </cell>
          <cell r="Y2887">
            <v>1</v>
          </cell>
          <cell r="Z2887">
            <v>364</v>
          </cell>
          <cell r="AA2887">
            <v>1</v>
          </cell>
        </row>
        <row r="2888">
          <cell r="I2888">
            <v>3806</v>
          </cell>
          <cell r="J2888">
            <v>25677.965246700001</v>
          </cell>
          <cell r="P2888">
            <v>13</v>
          </cell>
          <cell r="Q2888">
            <v>1</v>
          </cell>
          <cell r="R2888">
            <v>1</v>
          </cell>
          <cell r="V2888">
            <v>1</v>
          </cell>
          <cell r="W2888">
            <v>1</v>
          </cell>
          <cell r="Y2888">
            <v>1</v>
          </cell>
          <cell r="Z2888">
            <v>1014</v>
          </cell>
          <cell r="AA2888">
            <v>1</v>
          </cell>
        </row>
        <row r="2889">
          <cell r="I2889">
            <v>3807</v>
          </cell>
          <cell r="J2889">
            <v>20537.7278816</v>
          </cell>
          <cell r="P2889">
            <v>8</v>
          </cell>
          <cell r="Q2889">
            <v>1</v>
          </cell>
          <cell r="R2889">
            <v>1</v>
          </cell>
          <cell r="V2889">
            <v>1</v>
          </cell>
          <cell r="W2889">
            <v>5</v>
          </cell>
          <cell r="Y2889">
            <v>1</v>
          </cell>
          <cell r="Z2889">
            <v>156</v>
          </cell>
          <cell r="AA2889">
            <v>1</v>
          </cell>
        </row>
        <row r="2890">
          <cell r="I2890">
            <v>3808</v>
          </cell>
          <cell r="J2890">
            <v>28226.507765499999</v>
          </cell>
          <cell r="P2890">
            <v>6</v>
          </cell>
          <cell r="Q2890">
            <v>1</v>
          </cell>
          <cell r="R2890">
            <v>1</v>
          </cell>
          <cell r="V2890">
            <v>1</v>
          </cell>
          <cell r="W2890">
            <v>5</v>
          </cell>
          <cell r="Y2890">
            <v>1</v>
          </cell>
          <cell r="Z2890">
            <v>364</v>
          </cell>
          <cell r="AA2890">
            <v>1</v>
          </cell>
        </row>
        <row r="2891">
          <cell r="I2891">
            <v>3810</v>
          </cell>
          <cell r="J2891">
            <v>13438.948675899999</v>
          </cell>
          <cell r="P2891">
            <v>9</v>
          </cell>
          <cell r="Q2891">
            <v>1</v>
          </cell>
          <cell r="R2891">
            <v>1</v>
          </cell>
          <cell r="V2891">
            <v>1</v>
          </cell>
          <cell r="W2891">
            <v>5</v>
          </cell>
          <cell r="Y2891">
            <v>5</v>
          </cell>
          <cell r="Z2891">
            <v>364</v>
          </cell>
          <cell r="AA2891">
            <v>1</v>
          </cell>
        </row>
        <row r="2892">
          <cell r="I2892">
            <v>3813</v>
          </cell>
          <cell r="J2892">
            <v>30031.822897499998</v>
          </cell>
          <cell r="P2892">
            <v>4</v>
          </cell>
          <cell r="Q2892">
            <v>1</v>
          </cell>
          <cell r="R2892">
            <v>1</v>
          </cell>
          <cell r="V2892">
            <v>1</v>
          </cell>
          <cell r="W2892">
            <v>5</v>
          </cell>
          <cell r="Y2892">
            <v>5</v>
          </cell>
          <cell r="Z2892">
            <v>156</v>
          </cell>
          <cell r="AA2892">
            <v>1</v>
          </cell>
        </row>
        <row r="2893">
          <cell r="I2893">
            <v>3814</v>
          </cell>
          <cell r="J2893">
            <v>3186.1899696</v>
          </cell>
          <cell r="P2893">
            <v>1</v>
          </cell>
          <cell r="Q2893">
            <v>1</v>
          </cell>
          <cell r="R2893">
            <v>1</v>
          </cell>
          <cell r="V2893">
            <v>1</v>
          </cell>
          <cell r="W2893">
            <v>5</v>
          </cell>
          <cell r="Y2893">
            <v>5</v>
          </cell>
          <cell r="Z2893">
            <v>156</v>
          </cell>
          <cell r="AA2893">
            <v>1</v>
          </cell>
        </row>
        <row r="2894">
          <cell r="I2894">
            <v>3815</v>
          </cell>
          <cell r="J2894">
            <v>29411.9745769</v>
          </cell>
          <cell r="P2894">
            <v>2</v>
          </cell>
          <cell r="Q2894">
            <v>1</v>
          </cell>
          <cell r="R2894">
            <v>1</v>
          </cell>
          <cell r="V2894">
            <v>1</v>
          </cell>
          <cell r="W2894">
            <v>1</v>
          </cell>
          <cell r="Y2894">
            <v>1</v>
          </cell>
          <cell r="Z2894">
            <v>364</v>
          </cell>
          <cell r="AA2894">
            <v>1</v>
          </cell>
        </row>
        <row r="2895">
          <cell r="I2895">
            <v>3816</v>
          </cell>
          <cell r="J2895">
            <v>25955.156549700001</v>
          </cell>
          <cell r="P2895">
            <v>3</v>
          </cell>
          <cell r="Q2895">
            <v>1</v>
          </cell>
          <cell r="R2895">
            <v>1</v>
          </cell>
          <cell r="V2895">
            <v>0</v>
          </cell>
          <cell r="W2895">
            <v>99</v>
          </cell>
          <cell r="Y2895">
            <v>1</v>
          </cell>
          <cell r="Z2895">
            <v>156</v>
          </cell>
          <cell r="AA2895">
            <v>0</v>
          </cell>
        </row>
        <row r="2896">
          <cell r="I2896">
            <v>3818</v>
          </cell>
          <cell r="J2896">
            <v>35095.156236299998</v>
          </cell>
          <cell r="P2896">
            <v>2</v>
          </cell>
          <cell r="Q2896">
            <v>1</v>
          </cell>
          <cell r="R2896">
            <v>1</v>
          </cell>
          <cell r="V2896">
            <v>1</v>
          </cell>
          <cell r="W2896">
            <v>5</v>
          </cell>
          <cell r="Y2896">
            <v>1</v>
          </cell>
          <cell r="Z2896">
            <v>31.2</v>
          </cell>
          <cell r="AA2896">
            <v>1</v>
          </cell>
        </row>
        <row r="2897">
          <cell r="I2897">
            <v>3819</v>
          </cell>
          <cell r="J2897">
            <v>28252.941146100002</v>
          </cell>
          <cell r="P2897">
            <v>7</v>
          </cell>
          <cell r="Q2897">
            <v>1</v>
          </cell>
          <cell r="R2897">
            <v>1</v>
          </cell>
          <cell r="V2897">
            <v>1</v>
          </cell>
          <cell r="W2897">
            <v>5</v>
          </cell>
          <cell r="Y2897">
            <v>1</v>
          </cell>
          <cell r="Z2897">
            <v>156</v>
          </cell>
          <cell r="AA2897">
            <v>1</v>
          </cell>
        </row>
        <row r="2898">
          <cell r="I2898">
            <v>3820</v>
          </cell>
          <cell r="J2898">
            <v>22667.162244499999</v>
          </cell>
          <cell r="P2898">
            <v>9</v>
          </cell>
          <cell r="Q2898">
            <v>1</v>
          </cell>
          <cell r="R2898">
            <v>1</v>
          </cell>
          <cell r="V2898">
            <v>1</v>
          </cell>
          <cell r="W2898">
            <v>5</v>
          </cell>
          <cell r="Y2898">
            <v>1</v>
          </cell>
          <cell r="Z2898">
            <v>364</v>
          </cell>
          <cell r="AA2898">
            <v>1</v>
          </cell>
        </row>
        <row r="2899">
          <cell r="I2899">
            <v>3821</v>
          </cell>
          <cell r="J2899">
            <v>8521.2450551000002</v>
          </cell>
          <cell r="P2899">
            <v>3</v>
          </cell>
          <cell r="Q2899">
            <v>1</v>
          </cell>
          <cell r="R2899">
            <v>1</v>
          </cell>
          <cell r="V2899">
            <v>1</v>
          </cell>
          <cell r="W2899">
            <v>5</v>
          </cell>
          <cell r="Y2899">
            <v>1</v>
          </cell>
          <cell r="Z2899">
            <v>31.2</v>
          </cell>
          <cell r="AA2899">
            <v>0.75</v>
          </cell>
        </row>
        <row r="2900">
          <cell r="I2900">
            <v>3822</v>
          </cell>
          <cell r="J2900">
            <v>25677.965246700001</v>
          </cell>
          <cell r="P2900">
            <v>3</v>
          </cell>
          <cell r="Q2900">
            <v>1</v>
          </cell>
          <cell r="R2900">
            <v>1</v>
          </cell>
          <cell r="V2900">
            <v>1</v>
          </cell>
          <cell r="W2900">
            <v>5</v>
          </cell>
          <cell r="Y2900">
            <v>1</v>
          </cell>
          <cell r="Z2900">
            <v>156</v>
          </cell>
          <cell r="AA2900">
            <v>1</v>
          </cell>
        </row>
        <row r="2901">
          <cell r="I2901">
            <v>3823</v>
          </cell>
          <cell r="J2901">
            <v>40131.307981999998</v>
          </cell>
          <cell r="P2901">
            <v>3</v>
          </cell>
          <cell r="Q2901">
            <v>1</v>
          </cell>
          <cell r="R2901">
            <v>1</v>
          </cell>
          <cell r="V2901">
            <v>1</v>
          </cell>
          <cell r="W2901">
            <v>5</v>
          </cell>
          <cell r="Y2901">
            <v>5</v>
          </cell>
          <cell r="Z2901">
            <v>364</v>
          </cell>
          <cell r="AA2901">
            <v>1</v>
          </cell>
        </row>
        <row r="2902">
          <cell r="I2902">
            <v>3824</v>
          </cell>
          <cell r="J2902">
            <v>19093.404504499998</v>
          </cell>
          <cell r="P2902">
            <v>3</v>
          </cell>
          <cell r="Q2902">
            <v>1</v>
          </cell>
          <cell r="R2902">
            <v>1</v>
          </cell>
          <cell r="V2902">
            <v>1</v>
          </cell>
          <cell r="W2902">
            <v>5</v>
          </cell>
          <cell r="Y2902">
            <v>5</v>
          </cell>
          <cell r="Z2902">
            <v>364</v>
          </cell>
          <cell r="AA2902">
            <v>1</v>
          </cell>
        </row>
        <row r="2903">
          <cell r="I2903">
            <v>3826</v>
          </cell>
          <cell r="J2903">
            <v>27565.842227000001</v>
          </cell>
          <cell r="P2903">
            <v>6</v>
          </cell>
          <cell r="Q2903">
            <v>1</v>
          </cell>
          <cell r="R2903">
            <v>1</v>
          </cell>
          <cell r="V2903">
            <v>1</v>
          </cell>
          <cell r="W2903">
            <v>1</v>
          </cell>
          <cell r="Y2903">
            <v>1</v>
          </cell>
          <cell r="Z2903">
            <v>156</v>
          </cell>
          <cell r="AA2903">
            <v>1</v>
          </cell>
        </row>
        <row r="2904">
          <cell r="I2904">
            <v>3828</v>
          </cell>
          <cell r="J2904">
            <v>43889.417645699999</v>
          </cell>
          <cell r="P2904">
            <v>7</v>
          </cell>
          <cell r="Q2904">
            <v>1</v>
          </cell>
          <cell r="R2904">
            <v>1</v>
          </cell>
          <cell r="V2904">
            <v>1</v>
          </cell>
          <cell r="W2904">
            <v>1</v>
          </cell>
          <cell r="Y2904">
            <v>1</v>
          </cell>
          <cell r="Z2904">
            <v>364</v>
          </cell>
          <cell r="AA2904">
            <v>1</v>
          </cell>
        </row>
        <row r="2905">
          <cell r="I2905">
            <v>3829</v>
          </cell>
          <cell r="J2905">
            <v>5675.9686502000004</v>
          </cell>
          <cell r="P2905">
            <v>4</v>
          </cell>
          <cell r="Q2905">
            <v>1</v>
          </cell>
          <cell r="R2905">
            <v>1</v>
          </cell>
          <cell r="V2905">
            <v>1</v>
          </cell>
          <cell r="W2905">
            <v>1</v>
          </cell>
          <cell r="Y2905">
            <v>1</v>
          </cell>
          <cell r="Z2905">
            <v>156</v>
          </cell>
          <cell r="AA2905">
            <v>1</v>
          </cell>
        </row>
        <row r="2906">
          <cell r="I2906">
            <v>3831</v>
          </cell>
          <cell r="J2906">
            <v>26216.8436979</v>
          </cell>
          <cell r="P2906">
            <v>1</v>
          </cell>
          <cell r="Q2906">
            <v>1</v>
          </cell>
          <cell r="R2906">
            <v>1</v>
          </cell>
          <cell r="V2906">
            <v>1</v>
          </cell>
          <cell r="W2906">
            <v>5</v>
          </cell>
          <cell r="Y2906">
            <v>1</v>
          </cell>
          <cell r="Z2906">
            <v>364</v>
          </cell>
          <cell r="AA2906">
            <v>1</v>
          </cell>
        </row>
        <row r="2907">
          <cell r="I2907">
            <v>3832</v>
          </cell>
          <cell r="J2907">
            <v>28531.0724964</v>
          </cell>
          <cell r="P2907">
            <v>7</v>
          </cell>
          <cell r="Q2907">
            <v>1</v>
          </cell>
          <cell r="R2907">
            <v>1</v>
          </cell>
          <cell r="V2907">
            <v>1</v>
          </cell>
          <cell r="W2907">
            <v>5</v>
          </cell>
          <cell r="Y2907">
            <v>5</v>
          </cell>
          <cell r="Z2907">
            <v>156</v>
          </cell>
          <cell r="AA2907">
            <v>1</v>
          </cell>
        </row>
        <row r="2908">
          <cell r="I2908">
            <v>3833</v>
          </cell>
          <cell r="J2908">
            <v>20347.234062899999</v>
          </cell>
          <cell r="P2908">
            <v>1</v>
          </cell>
          <cell r="Q2908">
            <v>1</v>
          </cell>
          <cell r="R2908">
            <v>1</v>
          </cell>
          <cell r="V2908">
            <v>1</v>
          </cell>
          <cell r="W2908">
            <v>5</v>
          </cell>
          <cell r="Y2908">
            <v>5</v>
          </cell>
          <cell r="Z2908">
            <v>364</v>
          </cell>
          <cell r="AA2908">
            <v>1</v>
          </cell>
        </row>
        <row r="2909">
          <cell r="I2909">
            <v>3834</v>
          </cell>
          <cell r="J2909">
            <v>24934.813869099999</v>
          </cell>
          <cell r="P2909">
            <v>3</v>
          </cell>
          <cell r="Q2909">
            <v>1</v>
          </cell>
          <cell r="R2909">
            <v>1</v>
          </cell>
          <cell r="V2909">
            <v>1</v>
          </cell>
          <cell r="W2909">
            <v>5</v>
          </cell>
          <cell r="Y2909">
            <v>1</v>
          </cell>
          <cell r="Z2909">
            <v>364</v>
          </cell>
          <cell r="AA2909">
            <v>1</v>
          </cell>
        </row>
        <row r="2910">
          <cell r="I2910">
            <v>3835</v>
          </cell>
          <cell r="J2910">
            <v>29578.177977399999</v>
          </cell>
          <cell r="P2910">
            <v>1</v>
          </cell>
          <cell r="Q2910">
            <v>1</v>
          </cell>
          <cell r="R2910">
            <v>1</v>
          </cell>
          <cell r="V2910">
            <v>1</v>
          </cell>
          <cell r="W2910">
            <v>5</v>
          </cell>
          <cell r="Y2910">
            <v>3</v>
          </cell>
          <cell r="Z2910">
            <v>364</v>
          </cell>
          <cell r="AA2910">
            <v>1</v>
          </cell>
        </row>
        <row r="2911">
          <cell r="I2911">
            <v>3836</v>
          </cell>
          <cell r="J2911">
            <v>35757.6686701</v>
          </cell>
          <cell r="P2911">
            <v>4</v>
          </cell>
          <cell r="Q2911">
            <v>1</v>
          </cell>
          <cell r="R2911">
            <v>1</v>
          </cell>
          <cell r="V2911">
            <v>1</v>
          </cell>
          <cell r="W2911">
            <v>5</v>
          </cell>
          <cell r="Y2911">
            <v>1</v>
          </cell>
          <cell r="Z2911">
            <v>156</v>
          </cell>
          <cell r="AA2911">
            <v>1</v>
          </cell>
        </row>
        <row r="2912">
          <cell r="I2912">
            <v>3837</v>
          </cell>
          <cell r="J2912">
            <v>35909.563832100001</v>
          </cell>
          <cell r="P2912">
            <v>9</v>
          </cell>
          <cell r="Q2912">
            <v>1</v>
          </cell>
          <cell r="R2912">
            <v>1</v>
          </cell>
          <cell r="V2912">
            <v>1</v>
          </cell>
          <cell r="W2912">
            <v>5</v>
          </cell>
          <cell r="Y2912">
            <v>5</v>
          </cell>
          <cell r="Z2912">
            <v>364</v>
          </cell>
          <cell r="AA2912">
            <v>1</v>
          </cell>
        </row>
        <row r="2913">
          <cell r="I2913">
            <v>3838</v>
          </cell>
          <cell r="J2913">
            <v>38238.097092399999</v>
          </cell>
          <cell r="P2913">
            <v>3</v>
          </cell>
          <cell r="Q2913">
            <v>1</v>
          </cell>
          <cell r="R2913">
            <v>1</v>
          </cell>
          <cell r="V2913">
            <v>1</v>
          </cell>
          <cell r="W2913">
            <v>5</v>
          </cell>
          <cell r="Y2913">
            <v>5</v>
          </cell>
          <cell r="Z2913">
            <v>31.2</v>
          </cell>
          <cell r="AA2913">
            <v>1</v>
          </cell>
        </row>
        <row r="2914">
          <cell r="I2914">
            <v>3839</v>
          </cell>
          <cell r="J2914">
            <v>31433.2326613</v>
          </cell>
          <cell r="P2914">
            <v>8</v>
          </cell>
          <cell r="Q2914">
            <v>1</v>
          </cell>
          <cell r="R2914">
            <v>1</v>
          </cell>
          <cell r="V2914">
            <v>0</v>
          </cell>
          <cell r="W2914">
            <v>99</v>
          </cell>
          <cell r="Y2914">
            <v>5</v>
          </cell>
          <cell r="Z2914">
            <v>156</v>
          </cell>
          <cell r="AA2914">
            <v>0</v>
          </cell>
        </row>
        <row r="2915">
          <cell r="I2915">
            <v>3840</v>
          </cell>
          <cell r="J2915">
            <v>23978.8039274</v>
          </cell>
          <cell r="P2915">
            <v>3</v>
          </cell>
          <cell r="Q2915">
            <v>1</v>
          </cell>
          <cell r="R2915">
            <v>1</v>
          </cell>
          <cell r="V2915">
            <v>1</v>
          </cell>
          <cell r="W2915">
            <v>5</v>
          </cell>
          <cell r="Y2915">
            <v>5</v>
          </cell>
          <cell r="Z2915">
            <v>156</v>
          </cell>
          <cell r="AA2915">
            <v>0.75</v>
          </cell>
        </row>
        <row r="2916">
          <cell r="I2916">
            <v>3841</v>
          </cell>
          <cell r="J2916">
            <v>22830.898275200001</v>
          </cell>
          <cell r="P2916">
            <v>1</v>
          </cell>
          <cell r="Q2916">
            <v>1</v>
          </cell>
          <cell r="R2916">
            <v>1</v>
          </cell>
          <cell r="V2916">
            <v>1</v>
          </cell>
          <cell r="W2916">
            <v>5</v>
          </cell>
          <cell r="Y2916">
            <v>5</v>
          </cell>
          <cell r="Z2916">
            <v>156</v>
          </cell>
          <cell r="AA2916">
            <v>1</v>
          </cell>
        </row>
        <row r="2917">
          <cell r="I2917">
            <v>3842</v>
          </cell>
          <cell r="J2917">
            <v>30416.216197999998</v>
          </cell>
          <cell r="P2917">
            <v>6</v>
          </cell>
          <cell r="Q2917">
            <v>1</v>
          </cell>
          <cell r="R2917">
            <v>1</v>
          </cell>
          <cell r="V2917">
            <v>1</v>
          </cell>
          <cell r="W2917">
            <v>5</v>
          </cell>
          <cell r="Y2917">
            <v>5</v>
          </cell>
          <cell r="Z2917">
            <v>156</v>
          </cell>
          <cell r="AA2917">
            <v>1</v>
          </cell>
        </row>
        <row r="2918">
          <cell r="I2918">
            <v>3843</v>
          </cell>
          <cell r="J2918">
            <v>33139.637781600002</v>
          </cell>
          <cell r="P2918">
            <v>6</v>
          </cell>
          <cell r="Q2918">
            <v>1</v>
          </cell>
          <cell r="R2918">
            <v>1</v>
          </cell>
          <cell r="V2918">
            <v>1</v>
          </cell>
          <cell r="W2918">
            <v>5</v>
          </cell>
          <cell r="Y2918">
            <v>5</v>
          </cell>
          <cell r="Z2918">
            <v>156</v>
          </cell>
          <cell r="AA2918">
            <v>1</v>
          </cell>
        </row>
        <row r="2919">
          <cell r="I2919">
            <v>3844</v>
          </cell>
          <cell r="J2919">
            <v>22431.161306900001</v>
          </cell>
          <cell r="P2919">
            <v>8</v>
          </cell>
          <cell r="Q2919">
            <v>1</v>
          </cell>
          <cell r="R2919">
            <v>1</v>
          </cell>
          <cell r="V2919">
            <v>0</v>
          </cell>
          <cell r="W2919">
            <v>99</v>
          </cell>
          <cell r="Y2919">
            <v>5</v>
          </cell>
          <cell r="Z2919">
            <v>650</v>
          </cell>
          <cell r="AA2919">
            <v>0</v>
          </cell>
        </row>
        <row r="2920">
          <cell r="I2920">
            <v>3845</v>
          </cell>
          <cell r="J2920">
            <v>4298.3822203</v>
          </cell>
          <cell r="P2920">
            <v>9</v>
          </cell>
          <cell r="Q2920">
            <v>1</v>
          </cell>
          <cell r="R2920">
            <v>1</v>
          </cell>
          <cell r="V2920">
            <v>1</v>
          </cell>
          <cell r="W2920">
            <v>5</v>
          </cell>
          <cell r="Y2920">
            <v>5</v>
          </cell>
          <cell r="Z2920">
            <v>156</v>
          </cell>
          <cell r="AA2920">
            <v>1</v>
          </cell>
        </row>
        <row r="2921">
          <cell r="I2921">
            <v>3846</v>
          </cell>
          <cell r="J2921">
            <v>35910.489060799999</v>
          </cell>
          <cell r="P2921">
            <v>5</v>
          </cell>
          <cell r="Q2921">
            <v>1</v>
          </cell>
          <cell r="R2921">
            <v>1</v>
          </cell>
          <cell r="V2921">
            <v>1</v>
          </cell>
          <cell r="W2921">
            <v>5</v>
          </cell>
          <cell r="Y2921">
            <v>1</v>
          </cell>
          <cell r="Z2921">
            <v>156</v>
          </cell>
          <cell r="AA2921">
            <v>1</v>
          </cell>
        </row>
        <row r="2922">
          <cell r="I2922">
            <v>3847</v>
          </cell>
          <cell r="J2922">
            <v>34104.489589600002</v>
          </cell>
          <cell r="P2922">
            <v>13</v>
          </cell>
          <cell r="Q2922">
            <v>1</v>
          </cell>
          <cell r="R2922">
            <v>1</v>
          </cell>
          <cell r="V2922">
            <v>1</v>
          </cell>
          <cell r="W2922">
            <v>5</v>
          </cell>
          <cell r="Y2922">
            <v>5</v>
          </cell>
          <cell r="Z2922">
            <v>364</v>
          </cell>
          <cell r="AA2922">
            <v>1</v>
          </cell>
        </row>
        <row r="2923">
          <cell r="I2923">
            <v>3848</v>
          </cell>
          <cell r="J2923">
            <v>4635.3388256999997</v>
          </cell>
          <cell r="P2923">
            <v>3</v>
          </cell>
          <cell r="Q2923">
            <v>1</v>
          </cell>
          <cell r="R2923">
            <v>1</v>
          </cell>
          <cell r="V2923">
            <v>1</v>
          </cell>
          <cell r="W2923">
            <v>1</v>
          </cell>
          <cell r="Y2923">
            <v>3</v>
          </cell>
          <cell r="Z2923">
            <v>650</v>
          </cell>
          <cell r="AA2923">
            <v>1</v>
          </cell>
        </row>
        <row r="2924">
          <cell r="I2924">
            <v>3849</v>
          </cell>
          <cell r="J2924">
            <v>29820.062832799998</v>
          </cell>
          <cell r="P2924">
            <v>3</v>
          </cell>
          <cell r="Q2924">
            <v>1</v>
          </cell>
          <cell r="R2924">
            <v>1</v>
          </cell>
          <cell r="V2924">
            <v>1</v>
          </cell>
          <cell r="W2924">
            <v>1</v>
          </cell>
          <cell r="Y2924">
            <v>1</v>
          </cell>
          <cell r="Z2924">
            <v>31.2</v>
          </cell>
          <cell r="AA2924">
            <v>1</v>
          </cell>
        </row>
        <row r="2925">
          <cell r="I2925">
            <v>3850</v>
          </cell>
          <cell r="J2925">
            <v>13303.094469</v>
          </cell>
          <cell r="P2925">
            <v>4</v>
          </cell>
          <cell r="Q2925">
            <v>1</v>
          </cell>
          <cell r="R2925">
            <v>1</v>
          </cell>
          <cell r="V2925">
            <v>1</v>
          </cell>
          <cell r="W2925">
            <v>5</v>
          </cell>
          <cell r="Y2925">
            <v>3</v>
          </cell>
          <cell r="Z2925">
            <v>364</v>
          </cell>
          <cell r="AA2925">
            <v>1</v>
          </cell>
        </row>
        <row r="2926">
          <cell r="I2926">
            <v>3851</v>
          </cell>
          <cell r="J2926">
            <v>26873.502478400002</v>
          </cell>
          <cell r="P2926">
            <v>1</v>
          </cell>
          <cell r="Q2926">
            <v>1</v>
          </cell>
          <cell r="R2926">
            <v>1</v>
          </cell>
          <cell r="V2926">
            <v>1</v>
          </cell>
          <cell r="W2926">
            <v>5</v>
          </cell>
          <cell r="Y2926">
            <v>1</v>
          </cell>
          <cell r="Z2926">
            <v>364</v>
          </cell>
          <cell r="AA2926">
            <v>1</v>
          </cell>
        </row>
        <row r="2927">
          <cell r="I2927">
            <v>3852</v>
          </cell>
          <cell r="J2927">
            <v>34572.066300400002</v>
          </cell>
          <cell r="P2927">
            <v>3</v>
          </cell>
          <cell r="Q2927">
            <v>1</v>
          </cell>
          <cell r="R2927">
            <v>1</v>
          </cell>
          <cell r="V2927">
            <v>1</v>
          </cell>
          <cell r="W2927">
            <v>1</v>
          </cell>
          <cell r="Y2927">
            <v>1</v>
          </cell>
          <cell r="Z2927">
            <v>364</v>
          </cell>
          <cell r="AA2927">
            <v>0.75</v>
          </cell>
        </row>
        <row r="2928">
          <cell r="I2928">
            <v>3853</v>
          </cell>
          <cell r="J2928">
            <v>4027.0055496</v>
          </cell>
          <cell r="P2928">
            <v>3</v>
          </cell>
          <cell r="Q2928">
            <v>1</v>
          </cell>
          <cell r="R2928">
            <v>1</v>
          </cell>
          <cell r="V2928">
            <v>1</v>
          </cell>
          <cell r="W2928">
            <v>5</v>
          </cell>
          <cell r="Y2928">
            <v>3</v>
          </cell>
          <cell r="Z2928">
            <v>156</v>
          </cell>
          <cell r="AA2928">
            <v>0.75</v>
          </cell>
        </row>
        <row r="2929">
          <cell r="I2929">
            <v>3854</v>
          </cell>
          <cell r="J2929">
            <v>28333.537114800001</v>
          </cell>
          <cell r="P2929">
            <v>1</v>
          </cell>
          <cell r="Q2929">
            <v>1</v>
          </cell>
          <cell r="R2929">
            <v>1</v>
          </cell>
          <cell r="V2929">
            <v>1</v>
          </cell>
          <cell r="W2929">
            <v>1</v>
          </cell>
          <cell r="Y2929">
            <v>1</v>
          </cell>
          <cell r="Z2929">
            <v>364</v>
          </cell>
          <cell r="AA2929">
            <v>1</v>
          </cell>
        </row>
        <row r="2930">
          <cell r="I2930">
            <v>3855</v>
          </cell>
          <cell r="J2930">
            <v>20537.7278816</v>
          </cell>
          <cell r="P2930">
            <v>9</v>
          </cell>
          <cell r="Q2930">
            <v>1</v>
          </cell>
          <cell r="R2930">
            <v>1</v>
          </cell>
          <cell r="V2930">
            <v>1</v>
          </cell>
          <cell r="W2930">
            <v>5</v>
          </cell>
          <cell r="Y2930">
            <v>1</v>
          </cell>
          <cell r="Z2930">
            <v>156</v>
          </cell>
          <cell r="AA2930">
            <v>1</v>
          </cell>
        </row>
        <row r="2931">
          <cell r="I2931">
            <v>3856</v>
          </cell>
          <cell r="J2931">
            <v>30995.693910800001</v>
          </cell>
          <cell r="P2931">
            <v>4</v>
          </cell>
          <cell r="Q2931">
            <v>1</v>
          </cell>
          <cell r="R2931">
            <v>1</v>
          </cell>
          <cell r="V2931">
            <v>1</v>
          </cell>
          <cell r="W2931">
            <v>1</v>
          </cell>
          <cell r="Y2931">
            <v>1</v>
          </cell>
          <cell r="Z2931">
            <v>156</v>
          </cell>
          <cell r="AA2931">
            <v>1</v>
          </cell>
        </row>
        <row r="2932">
          <cell r="I2932">
            <v>3857</v>
          </cell>
          <cell r="J2932">
            <v>37932.110069399998</v>
          </cell>
          <cell r="P2932">
            <v>5</v>
          </cell>
          <cell r="Q2932">
            <v>1</v>
          </cell>
          <cell r="R2932">
            <v>1</v>
          </cell>
          <cell r="V2932">
            <v>1</v>
          </cell>
          <cell r="W2932">
            <v>1</v>
          </cell>
          <cell r="Y2932">
            <v>1</v>
          </cell>
          <cell r="Z2932">
            <v>156</v>
          </cell>
          <cell r="AA2932">
            <v>1</v>
          </cell>
        </row>
        <row r="2933">
          <cell r="I2933">
            <v>3858</v>
          </cell>
          <cell r="J2933">
            <v>24679.272326499999</v>
          </cell>
          <cell r="P2933">
            <v>5</v>
          </cell>
          <cell r="Q2933">
            <v>1</v>
          </cell>
          <cell r="R2933">
            <v>1</v>
          </cell>
          <cell r="V2933">
            <v>1</v>
          </cell>
          <cell r="W2933">
            <v>5</v>
          </cell>
          <cell r="Y2933">
            <v>5</v>
          </cell>
          <cell r="Z2933">
            <v>364</v>
          </cell>
          <cell r="AA2933">
            <v>1</v>
          </cell>
        </row>
        <row r="2934">
          <cell r="I2934">
            <v>3859</v>
          </cell>
          <cell r="J2934">
            <v>29467.611839500001</v>
          </cell>
          <cell r="P2934">
            <v>5</v>
          </cell>
          <cell r="Q2934">
            <v>1</v>
          </cell>
          <cell r="R2934">
            <v>1</v>
          </cell>
          <cell r="V2934">
            <v>1</v>
          </cell>
          <cell r="W2934">
            <v>5</v>
          </cell>
          <cell r="Y2934">
            <v>5</v>
          </cell>
          <cell r="Z2934">
            <v>650</v>
          </cell>
          <cell r="AA2934">
            <v>1</v>
          </cell>
        </row>
        <row r="2935">
          <cell r="I2935">
            <v>3860</v>
          </cell>
          <cell r="J2935">
            <v>19637.125021100001</v>
          </cell>
          <cell r="P2935">
            <v>3</v>
          </cell>
          <cell r="Q2935">
            <v>1</v>
          </cell>
          <cell r="R2935">
            <v>1</v>
          </cell>
          <cell r="V2935">
            <v>1</v>
          </cell>
          <cell r="W2935">
            <v>1</v>
          </cell>
          <cell r="Y2935">
            <v>1</v>
          </cell>
          <cell r="Z2935">
            <v>156</v>
          </cell>
          <cell r="AA2935">
            <v>1</v>
          </cell>
        </row>
        <row r="2936">
          <cell r="I2936">
            <v>3863</v>
          </cell>
          <cell r="J2936">
            <v>20079.805603299999</v>
          </cell>
          <cell r="P2936">
            <v>7</v>
          </cell>
          <cell r="Q2936">
            <v>1</v>
          </cell>
          <cell r="R2936">
            <v>1</v>
          </cell>
          <cell r="V2936">
            <v>1</v>
          </cell>
          <cell r="W2936">
            <v>5</v>
          </cell>
          <cell r="Y2936">
            <v>5</v>
          </cell>
          <cell r="Z2936">
            <v>364</v>
          </cell>
          <cell r="AA2936">
            <v>1</v>
          </cell>
        </row>
        <row r="2937">
          <cell r="I2937">
            <v>3864</v>
          </cell>
          <cell r="J2937">
            <v>24174.158469900001</v>
          </cell>
          <cell r="P2937">
            <v>6</v>
          </cell>
          <cell r="Q2937">
            <v>1</v>
          </cell>
          <cell r="R2937">
            <v>1</v>
          </cell>
          <cell r="V2937">
            <v>1</v>
          </cell>
          <cell r="W2937">
            <v>5</v>
          </cell>
          <cell r="Y2937">
            <v>5</v>
          </cell>
          <cell r="Z2937">
            <v>650</v>
          </cell>
          <cell r="AA2937">
            <v>1</v>
          </cell>
        </row>
        <row r="2938">
          <cell r="I2938">
            <v>3865</v>
          </cell>
          <cell r="J2938">
            <v>43841.9738488</v>
          </cell>
          <cell r="P2938">
            <v>7</v>
          </cell>
          <cell r="Q2938">
            <v>1</v>
          </cell>
          <cell r="R2938">
            <v>1</v>
          </cell>
          <cell r="V2938">
            <v>1</v>
          </cell>
          <cell r="W2938">
            <v>5</v>
          </cell>
          <cell r="Y2938">
            <v>5</v>
          </cell>
          <cell r="Z2938">
            <v>156</v>
          </cell>
          <cell r="AA2938">
            <v>1</v>
          </cell>
        </row>
        <row r="2939">
          <cell r="I2939">
            <v>3866</v>
          </cell>
          <cell r="J2939">
            <v>28531.0724964</v>
          </cell>
          <cell r="P2939">
            <v>10</v>
          </cell>
          <cell r="Q2939">
            <v>1</v>
          </cell>
          <cell r="R2939">
            <v>1</v>
          </cell>
          <cell r="V2939">
            <v>1</v>
          </cell>
          <cell r="W2939">
            <v>5</v>
          </cell>
          <cell r="Y2939">
            <v>1</v>
          </cell>
          <cell r="Z2939">
            <v>31.2</v>
          </cell>
          <cell r="AA2939">
            <v>1</v>
          </cell>
        </row>
        <row r="2940">
          <cell r="I2940">
            <v>3869</v>
          </cell>
          <cell r="J2940">
            <v>19173.917718500001</v>
          </cell>
          <cell r="P2940">
            <v>5</v>
          </cell>
          <cell r="Q2940">
            <v>1</v>
          </cell>
          <cell r="R2940">
            <v>1</v>
          </cell>
          <cell r="V2940">
            <v>1</v>
          </cell>
          <cell r="W2940">
            <v>5</v>
          </cell>
          <cell r="Y2940">
            <v>5</v>
          </cell>
          <cell r="Z2940">
            <v>364</v>
          </cell>
          <cell r="AA2940">
            <v>1</v>
          </cell>
        </row>
        <row r="2941">
          <cell r="I2941">
            <v>3870</v>
          </cell>
          <cell r="J2941">
            <v>36926.192730700001</v>
          </cell>
          <cell r="P2941">
            <v>5</v>
          </cell>
          <cell r="Q2941">
            <v>1</v>
          </cell>
          <cell r="R2941">
            <v>1</v>
          </cell>
          <cell r="V2941">
            <v>1</v>
          </cell>
          <cell r="W2941">
            <v>1</v>
          </cell>
          <cell r="Y2941">
            <v>1</v>
          </cell>
          <cell r="Z2941">
            <v>364</v>
          </cell>
          <cell r="AA2941">
            <v>1</v>
          </cell>
        </row>
        <row r="2942">
          <cell r="I2942">
            <v>3871</v>
          </cell>
          <cell r="J2942">
            <v>9002.0335670000004</v>
          </cell>
          <cell r="P2942">
            <v>1</v>
          </cell>
          <cell r="Q2942">
            <v>1</v>
          </cell>
          <cell r="R2942">
            <v>1</v>
          </cell>
          <cell r="V2942">
            <v>1</v>
          </cell>
          <cell r="W2942">
            <v>5</v>
          </cell>
          <cell r="Y2942">
            <v>5</v>
          </cell>
          <cell r="Z2942">
            <v>156</v>
          </cell>
          <cell r="AA2942">
            <v>1</v>
          </cell>
        </row>
        <row r="2943">
          <cell r="I2943">
            <v>3873</v>
          </cell>
          <cell r="J2943">
            <v>41461.782935900002</v>
          </cell>
          <cell r="P2943">
            <v>4</v>
          </cell>
          <cell r="Q2943">
            <v>1</v>
          </cell>
          <cell r="R2943">
            <v>1</v>
          </cell>
          <cell r="V2943">
            <v>1</v>
          </cell>
          <cell r="W2943">
            <v>5</v>
          </cell>
          <cell r="Y2943">
            <v>1</v>
          </cell>
          <cell r="Z2943">
            <v>31.2</v>
          </cell>
          <cell r="AA2943">
            <v>1</v>
          </cell>
        </row>
        <row r="2944">
          <cell r="I2944">
            <v>3874</v>
          </cell>
          <cell r="J2944">
            <v>5675.9686502000004</v>
          </cell>
          <cell r="P2944">
            <v>2</v>
          </cell>
          <cell r="Q2944">
            <v>1</v>
          </cell>
          <cell r="R2944">
            <v>1</v>
          </cell>
          <cell r="V2944">
            <v>1</v>
          </cell>
          <cell r="W2944">
            <v>5</v>
          </cell>
          <cell r="Y2944">
            <v>1</v>
          </cell>
          <cell r="Z2944">
            <v>364</v>
          </cell>
          <cell r="AA2944">
            <v>1</v>
          </cell>
        </row>
        <row r="2945">
          <cell r="I2945">
            <v>3876</v>
          </cell>
          <cell r="J2945">
            <v>12745.156720000001</v>
          </cell>
          <cell r="P2945">
            <v>5</v>
          </cell>
          <cell r="Q2945">
            <v>1</v>
          </cell>
          <cell r="R2945">
            <v>1</v>
          </cell>
          <cell r="V2945">
            <v>1</v>
          </cell>
          <cell r="W2945">
            <v>5</v>
          </cell>
          <cell r="Y2945">
            <v>1</v>
          </cell>
          <cell r="Z2945">
            <v>364</v>
          </cell>
          <cell r="AA2945">
            <v>1</v>
          </cell>
        </row>
        <row r="2946">
          <cell r="I2946">
            <v>3879</v>
          </cell>
          <cell r="J2946">
            <v>35445.085916700002</v>
          </cell>
          <cell r="P2946">
            <v>5</v>
          </cell>
          <cell r="Q2946">
            <v>1</v>
          </cell>
          <cell r="R2946">
            <v>1</v>
          </cell>
          <cell r="V2946">
            <v>1</v>
          </cell>
          <cell r="W2946">
            <v>5</v>
          </cell>
          <cell r="Y2946">
            <v>1</v>
          </cell>
          <cell r="Z2946">
            <v>364</v>
          </cell>
          <cell r="AA2946">
            <v>1</v>
          </cell>
        </row>
        <row r="2947">
          <cell r="I2947">
            <v>3880</v>
          </cell>
          <cell r="J2947">
            <v>32283.599925300001</v>
          </cell>
          <cell r="P2947">
            <v>8</v>
          </cell>
          <cell r="Q2947">
            <v>1</v>
          </cell>
          <cell r="R2947">
            <v>1</v>
          </cell>
          <cell r="V2947">
            <v>1</v>
          </cell>
          <cell r="W2947">
            <v>5</v>
          </cell>
          <cell r="Y2947">
            <v>2</v>
          </cell>
          <cell r="Z2947">
            <v>156</v>
          </cell>
          <cell r="AA2947">
            <v>1</v>
          </cell>
        </row>
        <row r="2948">
          <cell r="I2948">
            <v>3882</v>
          </cell>
          <cell r="J2948">
            <v>23494.175377200001</v>
          </cell>
          <cell r="P2948">
            <v>9</v>
          </cell>
          <cell r="Q2948">
            <v>1</v>
          </cell>
          <cell r="R2948">
            <v>1</v>
          </cell>
          <cell r="V2948">
            <v>1</v>
          </cell>
          <cell r="W2948">
            <v>5</v>
          </cell>
          <cell r="Y2948">
            <v>2</v>
          </cell>
          <cell r="Z2948">
            <v>364</v>
          </cell>
          <cell r="AA2948">
            <v>1</v>
          </cell>
        </row>
        <row r="2949">
          <cell r="I2949">
            <v>3883</v>
          </cell>
          <cell r="J2949">
            <v>29887.067504800001</v>
          </cell>
          <cell r="P2949">
            <v>2</v>
          </cell>
          <cell r="Q2949">
            <v>1</v>
          </cell>
          <cell r="R2949">
            <v>1</v>
          </cell>
          <cell r="V2949">
            <v>1</v>
          </cell>
          <cell r="W2949">
            <v>5</v>
          </cell>
          <cell r="Y2949">
            <v>1</v>
          </cell>
          <cell r="Z2949">
            <v>156</v>
          </cell>
          <cell r="AA2949">
            <v>1</v>
          </cell>
        </row>
        <row r="2950">
          <cell r="I2950">
            <v>3884</v>
          </cell>
          <cell r="J2950">
            <v>18836.170037700002</v>
          </cell>
          <cell r="P2950">
            <v>5</v>
          </cell>
          <cell r="Q2950">
            <v>1</v>
          </cell>
          <cell r="R2950">
            <v>1</v>
          </cell>
          <cell r="V2950">
            <v>1</v>
          </cell>
          <cell r="W2950">
            <v>5</v>
          </cell>
          <cell r="Y2950">
            <v>5</v>
          </cell>
          <cell r="Z2950">
            <v>364</v>
          </cell>
          <cell r="AA2950">
            <v>1</v>
          </cell>
        </row>
        <row r="2951">
          <cell r="I2951">
            <v>3885</v>
          </cell>
          <cell r="J2951">
            <v>22269.8501621</v>
          </cell>
          <cell r="P2951">
            <v>10</v>
          </cell>
          <cell r="Q2951">
            <v>1</v>
          </cell>
          <cell r="R2951">
            <v>1</v>
          </cell>
          <cell r="V2951">
            <v>1</v>
          </cell>
          <cell r="W2951">
            <v>5</v>
          </cell>
          <cell r="Y2951">
            <v>5</v>
          </cell>
          <cell r="Z2951">
            <v>156</v>
          </cell>
          <cell r="AA2951">
            <v>1</v>
          </cell>
        </row>
        <row r="2952">
          <cell r="I2952">
            <v>3886</v>
          </cell>
          <cell r="J2952">
            <v>25862.802319999999</v>
          </cell>
          <cell r="P2952">
            <v>4</v>
          </cell>
          <cell r="Q2952">
            <v>1</v>
          </cell>
          <cell r="R2952">
            <v>1</v>
          </cell>
          <cell r="V2952">
            <v>1</v>
          </cell>
          <cell r="W2952">
            <v>1</v>
          </cell>
          <cell r="Y2952">
            <v>1</v>
          </cell>
          <cell r="Z2952">
            <v>156</v>
          </cell>
          <cell r="AA2952">
            <v>1</v>
          </cell>
        </row>
        <row r="2953">
          <cell r="I2953">
            <v>3887</v>
          </cell>
          <cell r="J2953">
            <v>20183.599337</v>
          </cell>
          <cell r="P2953">
            <v>4</v>
          </cell>
          <cell r="Q2953">
            <v>1</v>
          </cell>
          <cell r="R2953">
            <v>1</v>
          </cell>
          <cell r="V2953">
            <v>1</v>
          </cell>
          <cell r="W2953">
            <v>5</v>
          </cell>
          <cell r="Y2953">
            <v>1</v>
          </cell>
          <cell r="Z2953">
            <v>156</v>
          </cell>
          <cell r="AA2953">
            <v>1</v>
          </cell>
        </row>
        <row r="2954">
          <cell r="I2954">
            <v>3888</v>
          </cell>
          <cell r="J2954">
            <v>26340.5830647</v>
          </cell>
          <cell r="P2954">
            <v>3</v>
          </cell>
          <cell r="Q2954">
            <v>1</v>
          </cell>
          <cell r="R2954">
            <v>1</v>
          </cell>
          <cell r="V2954">
            <v>1</v>
          </cell>
          <cell r="W2954">
            <v>5</v>
          </cell>
          <cell r="Y2954">
            <v>1</v>
          </cell>
          <cell r="Z2954">
            <v>156</v>
          </cell>
          <cell r="AA2954">
            <v>1</v>
          </cell>
        </row>
        <row r="2955">
          <cell r="I2955">
            <v>3889</v>
          </cell>
          <cell r="J2955">
            <v>26340.5830647</v>
          </cell>
          <cell r="P2955">
            <v>1</v>
          </cell>
          <cell r="Q2955">
            <v>1</v>
          </cell>
          <cell r="R2955">
            <v>1</v>
          </cell>
          <cell r="V2955">
            <v>1</v>
          </cell>
          <cell r="W2955">
            <v>5</v>
          </cell>
          <cell r="Y2955">
            <v>1</v>
          </cell>
          <cell r="Z2955">
            <v>156</v>
          </cell>
          <cell r="AA2955">
            <v>1</v>
          </cell>
        </row>
        <row r="2956">
          <cell r="I2956">
            <v>3890</v>
          </cell>
          <cell r="J2956">
            <v>12080.6479502</v>
          </cell>
          <cell r="P2956">
            <v>6</v>
          </cell>
          <cell r="Q2956">
            <v>1</v>
          </cell>
          <cell r="R2956">
            <v>1</v>
          </cell>
          <cell r="V2956">
            <v>1</v>
          </cell>
          <cell r="W2956">
            <v>5</v>
          </cell>
          <cell r="Y2956">
            <v>3</v>
          </cell>
          <cell r="Z2956">
            <v>364</v>
          </cell>
          <cell r="AA2956">
            <v>1</v>
          </cell>
        </row>
        <row r="2957">
          <cell r="I2957">
            <v>3893</v>
          </cell>
          <cell r="J2957">
            <v>30280.660022100001</v>
          </cell>
          <cell r="P2957">
            <v>5</v>
          </cell>
          <cell r="Q2957">
            <v>1</v>
          </cell>
          <cell r="R2957">
            <v>1</v>
          </cell>
          <cell r="V2957">
            <v>1</v>
          </cell>
          <cell r="W2957">
            <v>5</v>
          </cell>
          <cell r="Y2957">
            <v>1</v>
          </cell>
          <cell r="Z2957">
            <v>364</v>
          </cell>
          <cell r="AA2957">
            <v>1</v>
          </cell>
        </row>
        <row r="2958">
          <cell r="I2958">
            <v>3895</v>
          </cell>
          <cell r="J2958">
            <v>28254.995297900001</v>
          </cell>
          <cell r="P2958">
            <v>1</v>
          </cell>
          <cell r="Q2958">
            <v>1</v>
          </cell>
          <cell r="R2958">
            <v>1</v>
          </cell>
          <cell r="V2958">
            <v>1</v>
          </cell>
          <cell r="W2958">
            <v>5</v>
          </cell>
          <cell r="Y2958">
            <v>5</v>
          </cell>
          <cell r="Z2958">
            <v>31.2</v>
          </cell>
          <cell r="AA2958">
            <v>0.25</v>
          </cell>
        </row>
        <row r="2959">
          <cell r="I2959">
            <v>3896</v>
          </cell>
          <cell r="J2959">
            <v>13553.5160861</v>
          </cell>
          <cell r="P2959">
            <v>2</v>
          </cell>
          <cell r="Q2959">
            <v>1</v>
          </cell>
          <cell r="R2959">
            <v>1</v>
          </cell>
          <cell r="V2959">
            <v>1</v>
          </cell>
          <cell r="W2959">
            <v>5</v>
          </cell>
          <cell r="Y2959">
            <v>3</v>
          </cell>
          <cell r="Z2959">
            <v>156</v>
          </cell>
          <cell r="AA2959">
            <v>0.75</v>
          </cell>
        </row>
        <row r="2960">
          <cell r="I2960">
            <v>3897</v>
          </cell>
          <cell r="J2960">
            <v>27110.420244000001</v>
          </cell>
          <cell r="P2960">
            <v>3</v>
          </cell>
          <cell r="Q2960">
            <v>1</v>
          </cell>
          <cell r="R2960">
            <v>1</v>
          </cell>
          <cell r="V2960">
            <v>1</v>
          </cell>
          <cell r="W2960">
            <v>5</v>
          </cell>
          <cell r="Y2960">
            <v>1</v>
          </cell>
          <cell r="Z2960">
            <v>364</v>
          </cell>
          <cell r="AA2960">
            <v>1</v>
          </cell>
        </row>
        <row r="2961">
          <cell r="I2961">
            <v>3898</v>
          </cell>
          <cell r="J2961">
            <v>37430.229695200003</v>
          </cell>
          <cell r="P2961">
            <v>7</v>
          </cell>
          <cell r="Q2961">
            <v>1</v>
          </cell>
          <cell r="R2961">
            <v>1</v>
          </cell>
          <cell r="V2961">
            <v>1</v>
          </cell>
          <cell r="W2961">
            <v>2</v>
          </cell>
          <cell r="Y2961">
            <v>2</v>
          </cell>
          <cell r="Z2961">
            <v>156</v>
          </cell>
          <cell r="AA2961">
            <v>1</v>
          </cell>
        </row>
        <row r="2962">
          <cell r="I2962">
            <v>3899</v>
          </cell>
          <cell r="J2962">
            <v>25570.645529099998</v>
          </cell>
          <cell r="P2962">
            <v>3</v>
          </cell>
          <cell r="Q2962">
            <v>1</v>
          </cell>
          <cell r="R2962">
            <v>1</v>
          </cell>
          <cell r="V2962">
            <v>1</v>
          </cell>
          <cell r="W2962">
            <v>5</v>
          </cell>
          <cell r="Y2962">
            <v>1</v>
          </cell>
          <cell r="Z2962">
            <v>156</v>
          </cell>
          <cell r="AA2962">
            <v>1</v>
          </cell>
        </row>
        <row r="2963">
          <cell r="I2963">
            <v>3900</v>
          </cell>
          <cell r="J2963">
            <v>30728.083545000001</v>
          </cell>
          <cell r="P2963">
            <v>3</v>
          </cell>
          <cell r="Q2963">
            <v>1</v>
          </cell>
          <cell r="R2963">
            <v>1</v>
          </cell>
          <cell r="V2963">
            <v>1</v>
          </cell>
          <cell r="W2963">
            <v>5</v>
          </cell>
          <cell r="Y2963">
            <v>5</v>
          </cell>
          <cell r="Z2963">
            <v>156</v>
          </cell>
          <cell r="AA2963">
            <v>1</v>
          </cell>
        </row>
        <row r="2964">
          <cell r="I2964">
            <v>3903</v>
          </cell>
          <cell r="J2964">
            <v>31474.754327800001</v>
          </cell>
          <cell r="P2964">
            <v>8</v>
          </cell>
          <cell r="Q2964">
            <v>1</v>
          </cell>
          <cell r="R2964">
            <v>1</v>
          </cell>
          <cell r="V2964">
            <v>1</v>
          </cell>
          <cell r="W2964">
            <v>5</v>
          </cell>
          <cell r="Y2964">
            <v>5</v>
          </cell>
          <cell r="Z2964">
            <v>650</v>
          </cell>
          <cell r="AA2964">
            <v>1</v>
          </cell>
        </row>
        <row r="2965">
          <cell r="I2965">
            <v>3905</v>
          </cell>
          <cell r="J2965">
            <v>11485.582503600001</v>
          </cell>
          <cell r="P2965">
            <v>1</v>
          </cell>
          <cell r="Q2965">
            <v>1</v>
          </cell>
          <cell r="R2965">
            <v>1</v>
          </cell>
          <cell r="V2965">
            <v>1</v>
          </cell>
          <cell r="W2965">
            <v>5</v>
          </cell>
          <cell r="Y2965">
            <v>5</v>
          </cell>
          <cell r="Z2965">
            <v>156</v>
          </cell>
          <cell r="AA2965">
            <v>1</v>
          </cell>
        </row>
        <row r="2966">
          <cell r="I2966">
            <v>3906</v>
          </cell>
          <cell r="J2966">
            <v>28979.490961</v>
          </cell>
          <cell r="P2966">
            <v>9</v>
          </cell>
          <cell r="Q2966">
            <v>1</v>
          </cell>
          <cell r="R2966">
            <v>1</v>
          </cell>
          <cell r="V2966">
            <v>1</v>
          </cell>
          <cell r="W2966">
            <v>5</v>
          </cell>
          <cell r="Y2966">
            <v>5</v>
          </cell>
          <cell r="Z2966">
            <v>156</v>
          </cell>
          <cell r="AA2966">
            <v>1</v>
          </cell>
        </row>
        <row r="2967">
          <cell r="I2967">
            <v>3907</v>
          </cell>
          <cell r="J2967">
            <v>19922.766685800001</v>
          </cell>
          <cell r="P2967">
            <v>8</v>
          </cell>
          <cell r="Q2967">
            <v>1</v>
          </cell>
          <cell r="R2967">
            <v>1</v>
          </cell>
          <cell r="V2967">
            <v>1</v>
          </cell>
          <cell r="W2967">
            <v>5</v>
          </cell>
          <cell r="Y2967">
            <v>5</v>
          </cell>
          <cell r="Z2967">
            <v>364</v>
          </cell>
          <cell r="AA2967">
            <v>1</v>
          </cell>
        </row>
        <row r="2968">
          <cell r="I2968">
            <v>3908</v>
          </cell>
          <cell r="J2968">
            <v>20643.5946449</v>
          </cell>
          <cell r="P2968">
            <v>1</v>
          </cell>
          <cell r="Q2968">
            <v>1</v>
          </cell>
          <cell r="R2968">
            <v>1</v>
          </cell>
          <cell r="V2968">
            <v>1</v>
          </cell>
          <cell r="W2968">
            <v>5</v>
          </cell>
          <cell r="Y2968">
            <v>5</v>
          </cell>
          <cell r="Z2968">
            <v>650</v>
          </cell>
          <cell r="AA2968">
            <v>1</v>
          </cell>
        </row>
        <row r="2969">
          <cell r="I2969">
            <v>3910</v>
          </cell>
          <cell r="J2969">
            <v>30385.015550299999</v>
          </cell>
          <cell r="P2969">
            <v>9</v>
          </cell>
          <cell r="Q2969">
            <v>1</v>
          </cell>
          <cell r="R2969">
            <v>1</v>
          </cell>
          <cell r="V2969">
            <v>1</v>
          </cell>
          <cell r="W2969">
            <v>5</v>
          </cell>
          <cell r="Y2969">
            <v>2</v>
          </cell>
          <cell r="Z2969">
            <v>364</v>
          </cell>
          <cell r="AA2969">
            <v>1</v>
          </cell>
        </row>
        <row r="2970">
          <cell r="I2970">
            <v>3912</v>
          </cell>
          <cell r="J2970">
            <v>24106.7786734</v>
          </cell>
          <cell r="P2970">
            <v>5</v>
          </cell>
          <cell r="Q2970">
            <v>1</v>
          </cell>
          <cell r="R2970">
            <v>1</v>
          </cell>
          <cell r="V2970">
            <v>1</v>
          </cell>
          <cell r="W2970">
            <v>5</v>
          </cell>
          <cell r="Y2970">
            <v>5</v>
          </cell>
          <cell r="Z2970">
            <v>31.2</v>
          </cell>
          <cell r="AA2970">
            <v>0.75</v>
          </cell>
        </row>
        <row r="2971">
          <cell r="I2971">
            <v>3913</v>
          </cell>
          <cell r="J2971">
            <v>26873.502478400002</v>
          </cell>
          <cell r="P2971">
            <v>3</v>
          </cell>
          <cell r="Q2971">
            <v>1</v>
          </cell>
          <cell r="R2971">
            <v>1</v>
          </cell>
          <cell r="V2971">
            <v>1</v>
          </cell>
          <cell r="W2971">
            <v>5</v>
          </cell>
          <cell r="Y2971">
            <v>1</v>
          </cell>
          <cell r="Z2971">
            <v>650</v>
          </cell>
          <cell r="AA2971">
            <v>0.75</v>
          </cell>
        </row>
        <row r="2972">
          <cell r="I2972">
            <v>3917</v>
          </cell>
          <cell r="J2972">
            <v>28120.8279415</v>
          </cell>
          <cell r="P2972">
            <v>4</v>
          </cell>
          <cell r="Q2972">
            <v>1</v>
          </cell>
          <cell r="R2972">
            <v>1</v>
          </cell>
          <cell r="V2972">
            <v>1</v>
          </cell>
          <cell r="W2972">
            <v>5</v>
          </cell>
          <cell r="Y2972">
            <v>5</v>
          </cell>
          <cell r="Z2972">
            <v>156</v>
          </cell>
          <cell r="AA2972">
            <v>1</v>
          </cell>
        </row>
        <row r="2973">
          <cell r="I2973">
            <v>3920</v>
          </cell>
          <cell r="J2973">
            <v>24463.4742272</v>
          </cell>
          <cell r="P2973">
            <v>7</v>
          </cell>
          <cell r="Q2973">
            <v>1</v>
          </cell>
          <cell r="R2973">
            <v>1</v>
          </cell>
          <cell r="V2973">
            <v>0</v>
          </cell>
          <cell r="W2973">
            <v>99</v>
          </cell>
          <cell r="Y2973">
            <v>1</v>
          </cell>
          <cell r="Z2973">
            <v>31.2</v>
          </cell>
          <cell r="AA2973">
            <v>0</v>
          </cell>
        </row>
        <row r="2974">
          <cell r="I2974">
            <v>3921</v>
          </cell>
          <cell r="J2974">
            <v>31433.2326613</v>
          </cell>
          <cell r="P2974">
            <v>9</v>
          </cell>
          <cell r="Q2974">
            <v>1</v>
          </cell>
          <cell r="R2974">
            <v>1</v>
          </cell>
          <cell r="V2974">
            <v>1</v>
          </cell>
          <cell r="W2974">
            <v>5</v>
          </cell>
          <cell r="Y2974">
            <v>5</v>
          </cell>
          <cell r="Z2974">
            <v>156</v>
          </cell>
          <cell r="AA2974">
            <v>0.75</v>
          </cell>
        </row>
        <row r="2975">
          <cell r="I2975">
            <v>3922</v>
          </cell>
          <cell r="J2975">
            <v>19117.751035099998</v>
          </cell>
          <cell r="P2975">
            <v>3</v>
          </cell>
          <cell r="Q2975">
            <v>1</v>
          </cell>
          <cell r="R2975">
            <v>1</v>
          </cell>
          <cell r="V2975">
            <v>1</v>
          </cell>
          <cell r="W2975">
            <v>5</v>
          </cell>
          <cell r="Y2975">
            <v>5</v>
          </cell>
          <cell r="Z2975">
            <v>650</v>
          </cell>
          <cell r="AA2975">
            <v>1</v>
          </cell>
        </row>
        <row r="2976">
          <cell r="I2976">
            <v>3923</v>
          </cell>
          <cell r="J2976">
            <v>18798.202263499999</v>
          </cell>
          <cell r="P2976">
            <v>1</v>
          </cell>
          <cell r="Q2976">
            <v>1</v>
          </cell>
          <cell r="R2976">
            <v>1</v>
          </cell>
          <cell r="V2976">
            <v>1</v>
          </cell>
          <cell r="W2976">
            <v>5</v>
          </cell>
          <cell r="Y2976">
            <v>3</v>
          </cell>
          <cell r="Z2976">
            <v>364</v>
          </cell>
          <cell r="AA2976">
            <v>1</v>
          </cell>
        </row>
        <row r="2977">
          <cell r="I2977">
            <v>3924</v>
          </cell>
          <cell r="J2977">
            <v>28531.0724964</v>
          </cell>
          <cell r="P2977">
            <v>5</v>
          </cell>
          <cell r="Q2977">
            <v>1</v>
          </cell>
          <cell r="R2977">
            <v>1</v>
          </cell>
          <cell r="V2977">
            <v>1</v>
          </cell>
          <cell r="W2977">
            <v>5</v>
          </cell>
          <cell r="Y2977">
            <v>5</v>
          </cell>
          <cell r="Z2977">
            <v>364</v>
          </cell>
          <cell r="AA2977">
            <v>1</v>
          </cell>
        </row>
        <row r="2978">
          <cell r="I2978">
            <v>3925</v>
          </cell>
          <cell r="J2978">
            <v>26151.767675399999</v>
          </cell>
          <cell r="P2978">
            <v>5</v>
          </cell>
          <cell r="Q2978">
            <v>1</v>
          </cell>
          <cell r="R2978">
            <v>1</v>
          </cell>
          <cell r="V2978">
            <v>1</v>
          </cell>
          <cell r="W2978">
            <v>5</v>
          </cell>
          <cell r="Y2978">
            <v>1</v>
          </cell>
          <cell r="Z2978">
            <v>364</v>
          </cell>
          <cell r="AA2978">
            <v>1</v>
          </cell>
        </row>
        <row r="2979">
          <cell r="I2979">
            <v>3926</v>
          </cell>
          <cell r="J2979">
            <v>31978.393774299999</v>
          </cell>
          <cell r="P2979">
            <v>11</v>
          </cell>
          <cell r="Q2979">
            <v>1</v>
          </cell>
          <cell r="R2979">
            <v>1</v>
          </cell>
          <cell r="V2979">
            <v>1</v>
          </cell>
          <cell r="W2979">
            <v>5</v>
          </cell>
          <cell r="Y2979">
            <v>5</v>
          </cell>
          <cell r="Z2979">
            <v>364</v>
          </cell>
          <cell r="AA2979">
            <v>0.75</v>
          </cell>
        </row>
        <row r="2980">
          <cell r="I2980">
            <v>3927</v>
          </cell>
          <cell r="J2980">
            <v>31025.725401200001</v>
          </cell>
          <cell r="P2980">
            <v>3</v>
          </cell>
          <cell r="Q2980">
            <v>1</v>
          </cell>
          <cell r="R2980">
            <v>1</v>
          </cell>
          <cell r="V2980">
            <v>0</v>
          </cell>
          <cell r="W2980">
            <v>99</v>
          </cell>
          <cell r="Y2980">
            <v>1</v>
          </cell>
          <cell r="Z2980">
            <v>156</v>
          </cell>
          <cell r="AA2980">
            <v>0</v>
          </cell>
        </row>
        <row r="2981">
          <cell r="I2981">
            <v>3930</v>
          </cell>
          <cell r="J2981">
            <v>29556.513797600001</v>
          </cell>
          <cell r="P2981">
            <v>4</v>
          </cell>
          <cell r="Q2981">
            <v>1</v>
          </cell>
          <cell r="R2981">
            <v>1</v>
          </cell>
          <cell r="V2981">
            <v>1</v>
          </cell>
          <cell r="W2981">
            <v>5</v>
          </cell>
          <cell r="Y2981">
            <v>3</v>
          </cell>
          <cell r="Z2981">
            <v>156</v>
          </cell>
          <cell r="AA2981">
            <v>0.75</v>
          </cell>
        </row>
        <row r="2982">
          <cell r="I2982">
            <v>3931</v>
          </cell>
          <cell r="J2982">
            <v>21059.843214299999</v>
          </cell>
          <cell r="P2982">
            <v>5</v>
          </cell>
          <cell r="Q2982">
            <v>1</v>
          </cell>
          <cell r="R2982">
            <v>1</v>
          </cell>
          <cell r="V2982">
            <v>1</v>
          </cell>
          <cell r="W2982">
            <v>1</v>
          </cell>
          <cell r="Y2982">
            <v>1</v>
          </cell>
          <cell r="Z2982">
            <v>156</v>
          </cell>
          <cell r="AA2982">
            <v>1</v>
          </cell>
        </row>
        <row r="2983">
          <cell r="I2983">
            <v>3932</v>
          </cell>
          <cell r="J2983">
            <v>4082.9749676000001</v>
          </cell>
          <cell r="P2983">
            <v>3</v>
          </cell>
          <cell r="Q2983">
            <v>1</v>
          </cell>
          <cell r="R2983">
            <v>1</v>
          </cell>
          <cell r="V2983">
            <v>1</v>
          </cell>
          <cell r="W2983">
            <v>5</v>
          </cell>
          <cell r="Y2983">
            <v>1</v>
          </cell>
          <cell r="Z2983">
            <v>650</v>
          </cell>
          <cell r="AA2983">
            <v>1</v>
          </cell>
        </row>
        <row r="2984">
          <cell r="I2984">
            <v>3933</v>
          </cell>
          <cell r="J2984">
            <v>24610.648156800002</v>
          </cell>
          <cell r="P2984">
            <v>3</v>
          </cell>
          <cell r="Q2984">
            <v>1</v>
          </cell>
          <cell r="R2984">
            <v>1</v>
          </cell>
          <cell r="V2984">
            <v>1</v>
          </cell>
          <cell r="W2984">
            <v>5</v>
          </cell>
          <cell r="Y2984">
            <v>1</v>
          </cell>
          <cell r="Z2984">
            <v>156</v>
          </cell>
          <cell r="AA2984">
            <v>1</v>
          </cell>
        </row>
        <row r="2985">
          <cell r="I2985">
            <v>3934</v>
          </cell>
          <cell r="J2985">
            <v>38777.491794599999</v>
          </cell>
          <cell r="P2985">
            <v>9</v>
          </cell>
          <cell r="Q2985">
            <v>1</v>
          </cell>
          <cell r="R2985">
            <v>1</v>
          </cell>
          <cell r="V2985">
            <v>1</v>
          </cell>
          <cell r="W2985">
            <v>5</v>
          </cell>
          <cell r="Y2985">
            <v>5</v>
          </cell>
          <cell r="Z2985">
            <v>156</v>
          </cell>
          <cell r="AA2985">
            <v>1</v>
          </cell>
        </row>
        <row r="2986">
          <cell r="I2986">
            <v>3935</v>
          </cell>
          <cell r="J2986">
            <v>6912.1436210000002</v>
          </cell>
          <cell r="P2986">
            <v>2</v>
          </cell>
          <cell r="Q2986">
            <v>1</v>
          </cell>
          <cell r="R2986">
            <v>1</v>
          </cell>
          <cell r="V2986">
            <v>1</v>
          </cell>
          <cell r="W2986">
            <v>1</v>
          </cell>
          <cell r="Y2986">
            <v>1</v>
          </cell>
          <cell r="Z2986">
            <v>31.2</v>
          </cell>
          <cell r="AA2986">
            <v>1</v>
          </cell>
        </row>
        <row r="2987">
          <cell r="I2987">
            <v>3936</v>
          </cell>
          <cell r="J2987">
            <v>23043.608507600002</v>
          </cell>
          <cell r="P2987">
            <v>7</v>
          </cell>
          <cell r="Q2987">
            <v>1</v>
          </cell>
          <cell r="R2987">
            <v>1</v>
          </cell>
          <cell r="V2987">
            <v>1</v>
          </cell>
          <cell r="W2987">
            <v>5</v>
          </cell>
          <cell r="Y2987">
            <v>1</v>
          </cell>
          <cell r="Z2987">
            <v>156</v>
          </cell>
          <cell r="AA2987">
            <v>1</v>
          </cell>
        </row>
        <row r="2988">
          <cell r="I2988">
            <v>3939</v>
          </cell>
          <cell r="J2988">
            <v>4440.0636246000004</v>
          </cell>
          <cell r="P2988">
            <v>1</v>
          </cell>
          <cell r="Q2988">
            <v>1</v>
          </cell>
          <cell r="R2988">
            <v>1</v>
          </cell>
          <cell r="V2988">
            <v>1</v>
          </cell>
          <cell r="W2988">
            <v>5</v>
          </cell>
          <cell r="Y2988">
            <v>1</v>
          </cell>
          <cell r="Z2988">
            <v>156</v>
          </cell>
          <cell r="AA2988">
            <v>1</v>
          </cell>
        </row>
        <row r="2989">
          <cell r="I2989">
            <v>3940</v>
          </cell>
          <cell r="J2989">
            <v>23695.616394199998</v>
          </cell>
          <cell r="P2989">
            <v>3</v>
          </cell>
          <cell r="Q2989">
            <v>1</v>
          </cell>
          <cell r="R2989">
            <v>1</v>
          </cell>
          <cell r="V2989">
            <v>1</v>
          </cell>
          <cell r="W2989">
            <v>5</v>
          </cell>
          <cell r="Y2989">
            <v>5</v>
          </cell>
          <cell r="Z2989">
            <v>156</v>
          </cell>
          <cell r="AA2989">
            <v>1</v>
          </cell>
        </row>
        <row r="2990">
          <cell r="I2990">
            <v>3942</v>
          </cell>
          <cell r="J2990">
            <v>25955.156549700001</v>
          </cell>
          <cell r="P2990">
            <v>2</v>
          </cell>
          <cell r="Q2990">
            <v>1</v>
          </cell>
          <cell r="R2990">
            <v>1</v>
          </cell>
          <cell r="V2990">
            <v>1</v>
          </cell>
          <cell r="W2990">
            <v>1</v>
          </cell>
          <cell r="Y2990">
            <v>1</v>
          </cell>
          <cell r="Z2990">
            <v>364</v>
          </cell>
          <cell r="AA2990">
            <v>1</v>
          </cell>
        </row>
        <row r="2991">
          <cell r="I2991">
            <v>3943</v>
          </cell>
          <cell r="J2991">
            <v>22255.586676399998</v>
          </cell>
          <cell r="P2991">
            <v>11</v>
          </cell>
          <cell r="Q2991">
            <v>1</v>
          </cell>
          <cell r="R2991">
            <v>1</v>
          </cell>
          <cell r="V2991">
            <v>1</v>
          </cell>
          <cell r="W2991">
            <v>5</v>
          </cell>
          <cell r="Y2991">
            <v>5</v>
          </cell>
          <cell r="Z2991">
            <v>156</v>
          </cell>
          <cell r="AA2991">
            <v>1</v>
          </cell>
        </row>
        <row r="2992">
          <cell r="I2992">
            <v>3944</v>
          </cell>
          <cell r="J2992">
            <v>60236.322743700002</v>
          </cell>
          <cell r="P2992">
            <v>5</v>
          </cell>
          <cell r="Q2992">
            <v>1</v>
          </cell>
          <cell r="R2992">
            <v>1</v>
          </cell>
          <cell r="V2992">
            <v>1</v>
          </cell>
          <cell r="W2992">
            <v>5</v>
          </cell>
          <cell r="Y2992">
            <v>5</v>
          </cell>
          <cell r="Z2992">
            <v>364</v>
          </cell>
          <cell r="AA2992">
            <v>1</v>
          </cell>
        </row>
        <row r="2993">
          <cell r="I2993">
            <v>3946</v>
          </cell>
          <cell r="J2993">
            <v>28060.1948452</v>
          </cell>
          <cell r="P2993">
            <v>6</v>
          </cell>
          <cell r="Q2993">
            <v>1</v>
          </cell>
          <cell r="R2993">
            <v>1</v>
          </cell>
          <cell r="V2993">
            <v>1</v>
          </cell>
          <cell r="W2993">
            <v>5</v>
          </cell>
          <cell r="Y2993">
            <v>1</v>
          </cell>
          <cell r="Z2993">
            <v>650</v>
          </cell>
          <cell r="AA2993">
            <v>1</v>
          </cell>
        </row>
        <row r="2994">
          <cell r="I2994">
            <v>3947</v>
          </cell>
          <cell r="J2994">
            <v>35756.995490100002</v>
          </cell>
          <cell r="P2994">
            <v>7</v>
          </cell>
          <cell r="Q2994">
            <v>1</v>
          </cell>
          <cell r="R2994">
            <v>1</v>
          </cell>
          <cell r="V2994">
            <v>1</v>
          </cell>
          <cell r="W2994">
            <v>5</v>
          </cell>
          <cell r="Y2994">
            <v>1</v>
          </cell>
          <cell r="Z2994">
            <v>156</v>
          </cell>
          <cell r="AA2994">
            <v>1</v>
          </cell>
        </row>
        <row r="2995">
          <cell r="I2995">
            <v>3948</v>
          </cell>
          <cell r="J2995">
            <v>25677.965246700001</v>
          </cell>
          <cell r="P2995">
            <v>7</v>
          </cell>
          <cell r="Q2995">
            <v>1</v>
          </cell>
          <cell r="R2995">
            <v>1</v>
          </cell>
          <cell r="V2995">
            <v>1</v>
          </cell>
          <cell r="W2995">
            <v>5</v>
          </cell>
          <cell r="Y2995">
            <v>1</v>
          </cell>
          <cell r="Z2995">
            <v>156</v>
          </cell>
          <cell r="AA2995">
            <v>1</v>
          </cell>
        </row>
        <row r="2996">
          <cell r="I2996">
            <v>3949</v>
          </cell>
          <cell r="J2996">
            <v>20183.599337</v>
          </cell>
          <cell r="P2996">
            <v>6</v>
          </cell>
          <cell r="Q2996">
            <v>1</v>
          </cell>
          <cell r="R2996">
            <v>1</v>
          </cell>
          <cell r="V2996">
            <v>1</v>
          </cell>
          <cell r="W2996">
            <v>5</v>
          </cell>
          <cell r="Y2996">
            <v>1</v>
          </cell>
          <cell r="Z2996">
            <v>156</v>
          </cell>
          <cell r="AA2996">
            <v>1</v>
          </cell>
        </row>
        <row r="2997">
          <cell r="I2997">
            <v>3950</v>
          </cell>
          <cell r="J2997">
            <v>33889.434782700002</v>
          </cell>
          <cell r="P2997">
            <v>3</v>
          </cell>
          <cell r="Q2997">
            <v>1</v>
          </cell>
          <cell r="R2997">
            <v>1</v>
          </cell>
          <cell r="V2997">
            <v>1</v>
          </cell>
          <cell r="W2997">
            <v>5</v>
          </cell>
          <cell r="Y2997">
            <v>1</v>
          </cell>
          <cell r="Z2997">
            <v>31.2</v>
          </cell>
          <cell r="AA2997">
            <v>0.75</v>
          </cell>
        </row>
        <row r="2998">
          <cell r="I2998">
            <v>3955</v>
          </cell>
          <cell r="J2998">
            <v>45353.206231999997</v>
          </cell>
          <cell r="P2998">
            <v>5</v>
          </cell>
          <cell r="Q2998">
            <v>1</v>
          </cell>
          <cell r="R2998">
            <v>1</v>
          </cell>
          <cell r="V2998">
            <v>1</v>
          </cell>
          <cell r="W2998">
            <v>2</v>
          </cell>
          <cell r="Y2998">
            <v>2</v>
          </cell>
          <cell r="Z2998">
            <v>156</v>
          </cell>
          <cell r="AA2998">
            <v>0.75</v>
          </cell>
        </row>
        <row r="2999">
          <cell r="I2999">
            <v>3957</v>
          </cell>
          <cell r="J2999">
            <v>24261.8102616</v>
          </cell>
          <cell r="P2999">
            <v>10</v>
          </cell>
          <cell r="Q2999">
            <v>1</v>
          </cell>
          <cell r="R2999">
            <v>1</v>
          </cell>
          <cell r="V2999">
            <v>1</v>
          </cell>
          <cell r="W2999">
            <v>5</v>
          </cell>
          <cell r="Y2999">
            <v>1</v>
          </cell>
          <cell r="Z2999">
            <v>156</v>
          </cell>
          <cell r="AA2999">
            <v>1</v>
          </cell>
        </row>
        <row r="3000">
          <cell r="I3000">
            <v>3958</v>
          </cell>
          <cell r="J3000">
            <v>30441.528681399999</v>
          </cell>
          <cell r="P3000">
            <v>10</v>
          </cell>
          <cell r="Q3000">
            <v>1</v>
          </cell>
          <cell r="R3000">
            <v>1</v>
          </cell>
          <cell r="V3000">
            <v>1</v>
          </cell>
          <cell r="W3000">
            <v>5</v>
          </cell>
          <cell r="Y3000">
            <v>5</v>
          </cell>
          <cell r="Z3000">
            <v>364</v>
          </cell>
          <cell r="AA3000">
            <v>1</v>
          </cell>
        </row>
        <row r="3001">
          <cell r="I3001">
            <v>3959</v>
          </cell>
          <cell r="J3001">
            <v>6423.7966857000001</v>
          </cell>
          <cell r="P3001">
            <v>3</v>
          </cell>
          <cell r="Q3001">
            <v>1</v>
          </cell>
          <cell r="R3001">
            <v>1</v>
          </cell>
          <cell r="V3001">
            <v>0</v>
          </cell>
          <cell r="W3001">
            <v>99</v>
          </cell>
          <cell r="Y3001">
            <v>1</v>
          </cell>
          <cell r="Z3001">
            <v>31.2</v>
          </cell>
          <cell r="AA3001">
            <v>0</v>
          </cell>
        </row>
        <row r="3002">
          <cell r="I3002">
            <v>3960</v>
          </cell>
          <cell r="J3002">
            <v>36213.358754499997</v>
          </cell>
          <cell r="P3002">
            <v>3</v>
          </cell>
          <cell r="Q3002">
            <v>1</v>
          </cell>
          <cell r="R3002">
            <v>1</v>
          </cell>
          <cell r="V3002">
            <v>1</v>
          </cell>
          <cell r="W3002">
            <v>5</v>
          </cell>
          <cell r="Y3002">
            <v>1</v>
          </cell>
          <cell r="Z3002">
            <v>364</v>
          </cell>
          <cell r="AA3002">
            <v>1</v>
          </cell>
        </row>
        <row r="3003">
          <cell r="I3003">
            <v>3961</v>
          </cell>
          <cell r="J3003">
            <v>13506.628578100001</v>
          </cell>
          <cell r="P3003">
            <v>3</v>
          </cell>
          <cell r="Q3003">
            <v>1</v>
          </cell>
          <cell r="R3003">
            <v>1</v>
          </cell>
          <cell r="V3003">
            <v>1</v>
          </cell>
          <cell r="W3003">
            <v>5</v>
          </cell>
          <cell r="Y3003">
            <v>5</v>
          </cell>
          <cell r="Z3003">
            <v>156</v>
          </cell>
          <cell r="AA3003">
            <v>1</v>
          </cell>
        </row>
        <row r="3004">
          <cell r="I3004">
            <v>3963</v>
          </cell>
          <cell r="J3004">
            <v>14588.2984947</v>
          </cell>
          <cell r="P3004">
            <v>5</v>
          </cell>
          <cell r="Q3004">
            <v>1</v>
          </cell>
          <cell r="R3004">
            <v>1</v>
          </cell>
          <cell r="V3004">
            <v>1</v>
          </cell>
          <cell r="W3004">
            <v>5</v>
          </cell>
          <cell r="Y3004">
            <v>3</v>
          </cell>
          <cell r="Z3004">
            <v>364</v>
          </cell>
          <cell r="AA3004">
            <v>1</v>
          </cell>
        </row>
        <row r="3005">
          <cell r="I3005">
            <v>3964</v>
          </cell>
          <cell r="J3005">
            <v>22796.989204400001</v>
          </cell>
          <cell r="P3005">
            <v>3</v>
          </cell>
          <cell r="Q3005">
            <v>1</v>
          </cell>
          <cell r="R3005">
            <v>1</v>
          </cell>
          <cell r="V3005">
            <v>1</v>
          </cell>
          <cell r="W3005">
            <v>5</v>
          </cell>
          <cell r="Y3005">
            <v>1</v>
          </cell>
          <cell r="Z3005">
            <v>364</v>
          </cell>
          <cell r="AA3005">
            <v>1</v>
          </cell>
        </row>
        <row r="3006">
          <cell r="I3006">
            <v>3965</v>
          </cell>
          <cell r="J3006">
            <v>26330.6011899</v>
          </cell>
          <cell r="P3006">
            <v>11</v>
          </cell>
          <cell r="Q3006">
            <v>1</v>
          </cell>
          <cell r="R3006">
            <v>1</v>
          </cell>
          <cell r="V3006">
            <v>1</v>
          </cell>
          <cell r="W3006">
            <v>5</v>
          </cell>
          <cell r="Y3006">
            <v>1</v>
          </cell>
          <cell r="Z3006">
            <v>156</v>
          </cell>
          <cell r="AA3006">
            <v>1</v>
          </cell>
        </row>
        <row r="3007">
          <cell r="I3007">
            <v>3966</v>
          </cell>
          <cell r="J3007">
            <v>28858.125322100001</v>
          </cell>
          <cell r="P3007">
            <v>9</v>
          </cell>
          <cell r="Q3007">
            <v>1</v>
          </cell>
          <cell r="R3007">
            <v>1</v>
          </cell>
          <cell r="V3007">
            <v>1</v>
          </cell>
          <cell r="W3007">
            <v>5</v>
          </cell>
          <cell r="Y3007">
            <v>1</v>
          </cell>
          <cell r="Z3007">
            <v>364</v>
          </cell>
          <cell r="AA3007">
            <v>1</v>
          </cell>
        </row>
        <row r="3008">
          <cell r="I3008">
            <v>3968</v>
          </cell>
          <cell r="J3008">
            <v>25721.822408399999</v>
          </cell>
          <cell r="P3008">
            <v>6</v>
          </cell>
          <cell r="Q3008">
            <v>1</v>
          </cell>
          <cell r="R3008">
            <v>1</v>
          </cell>
          <cell r="V3008">
            <v>1</v>
          </cell>
          <cell r="W3008">
            <v>5</v>
          </cell>
          <cell r="Y3008">
            <v>1</v>
          </cell>
          <cell r="Z3008">
            <v>364</v>
          </cell>
          <cell r="AA3008">
            <v>1</v>
          </cell>
        </row>
        <row r="3009">
          <cell r="I3009">
            <v>3969</v>
          </cell>
          <cell r="J3009">
            <v>23926.932629399998</v>
          </cell>
          <cell r="P3009">
            <v>4</v>
          </cell>
          <cell r="Q3009">
            <v>1</v>
          </cell>
          <cell r="R3009">
            <v>1</v>
          </cell>
          <cell r="V3009">
            <v>1</v>
          </cell>
          <cell r="W3009">
            <v>5</v>
          </cell>
          <cell r="Y3009">
            <v>5</v>
          </cell>
          <cell r="Z3009">
            <v>31.2</v>
          </cell>
          <cell r="AA3009">
            <v>1</v>
          </cell>
        </row>
        <row r="3010">
          <cell r="I3010">
            <v>3970</v>
          </cell>
          <cell r="J3010">
            <v>23708.174140300001</v>
          </cell>
          <cell r="P3010">
            <v>2</v>
          </cell>
          <cell r="Q3010">
            <v>1</v>
          </cell>
          <cell r="R3010">
            <v>1</v>
          </cell>
          <cell r="V3010">
            <v>1</v>
          </cell>
          <cell r="W3010">
            <v>1</v>
          </cell>
          <cell r="Y3010">
            <v>1</v>
          </cell>
          <cell r="Z3010">
            <v>650</v>
          </cell>
          <cell r="AA3010">
            <v>1</v>
          </cell>
        </row>
        <row r="3011">
          <cell r="I3011">
            <v>3971</v>
          </cell>
          <cell r="J3011">
            <v>21304.910411299999</v>
          </cell>
          <cell r="P3011">
            <v>6</v>
          </cell>
          <cell r="Q3011">
            <v>1</v>
          </cell>
          <cell r="R3011">
            <v>1</v>
          </cell>
          <cell r="V3011">
            <v>1</v>
          </cell>
          <cell r="W3011">
            <v>5</v>
          </cell>
          <cell r="Y3011">
            <v>1</v>
          </cell>
          <cell r="Z3011">
            <v>364</v>
          </cell>
          <cell r="AA3011">
            <v>1</v>
          </cell>
        </row>
        <row r="3012">
          <cell r="I3012">
            <v>3972</v>
          </cell>
          <cell r="J3012">
            <v>4521.5375537999998</v>
          </cell>
          <cell r="P3012">
            <v>8</v>
          </cell>
          <cell r="Q3012">
            <v>1</v>
          </cell>
          <cell r="R3012">
            <v>1</v>
          </cell>
          <cell r="V3012">
            <v>1</v>
          </cell>
          <cell r="W3012">
            <v>5</v>
          </cell>
          <cell r="Y3012">
            <v>5</v>
          </cell>
          <cell r="Z3012">
            <v>156</v>
          </cell>
          <cell r="AA3012">
            <v>1</v>
          </cell>
        </row>
        <row r="3013">
          <cell r="I3013">
            <v>3973</v>
          </cell>
          <cell r="J3013">
            <v>5084.9819623000003</v>
          </cell>
          <cell r="P3013">
            <v>1</v>
          </cell>
          <cell r="Q3013">
            <v>1</v>
          </cell>
          <cell r="R3013">
            <v>1</v>
          </cell>
          <cell r="V3013">
            <v>1</v>
          </cell>
          <cell r="W3013">
            <v>5</v>
          </cell>
          <cell r="Y3013">
            <v>1</v>
          </cell>
          <cell r="Z3013">
            <v>156</v>
          </cell>
          <cell r="AA3013">
            <v>1</v>
          </cell>
        </row>
        <row r="3014">
          <cell r="I3014">
            <v>3975</v>
          </cell>
          <cell r="J3014">
            <v>22696.5321802</v>
          </cell>
          <cell r="P3014">
            <v>5</v>
          </cell>
          <cell r="Q3014">
            <v>1</v>
          </cell>
          <cell r="R3014">
            <v>1</v>
          </cell>
          <cell r="V3014">
            <v>1</v>
          </cell>
          <cell r="W3014">
            <v>1</v>
          </cell>
          <cell r="Y3014">
            <v>1</v>
          </cell>
          <cell r="Z3014">
            <v>364</v>
          </cell>
          <cell r="AA3014">
            <v>1</v>
          </cell>
        </row>
        <row r="3015">
          <cell r="I3015">
            <v>3977</v>
          </cell>
          <cell r="J3015">
            <v>40131.307981999998</v>
          </cell>
          <cell r="P3015">
            <v>10</v>
          </cell>
          <cell r="Q3015">
            <v>1</v>
          </cell>
          <cell r="R3015">
            <v>1</v>
          </cell>
          <cell r="V3015">
            <v>1</v>
          </cell>
          <cell r="W3015">
            <v>5</v>
          </cell>
          <cell r="Y3015">
            <v>5</v>
          </cell>
          <cell r="Z3015">
            <v>364</v>
          </cell>
          <cell r="AA3015">
            <v>1</v>
          </cell>
        </row>
        <row r="3016">
          <cell r="I3016">
            <v>3978</v>
          </cell>
          <cell r="J3016">
            <v>51470.6804453</v>
          </cell>
          <cell r="P3016">
            <v>2</v>
          </cell>
          <cell r="Q3016">
            <v>1</v>
          </cell>
          <cell r="R3016">
            <v>1</v>
          </cell>
          <cell r="V3016">
            <v>1</v>
          </cell>
          <cell r="W3016">
            <v>5</v>
          </cell>
          <cell r="Y3016">
            <v>5</v>
          </cell>
          <cell r="Z3016">
            <v>156</v>
          </cell>
          <cell r="AA3016">
            <v>0.75</v>
          </cell>
        </row>
        <row r="3017">
          <cell r="I3017">
            <v>3979</v>
          </cell>
          <cell r="J3017">
            <v>27475.071682099999</v>
          </cell>
          <cell r="P3017">
            <v>4</v>
          </cell>
          <cell r="Q3017">
            <v>1</v>
          </cell>
          <cell r="R3017">
            <v>1</v>
          </cell>
          <cell r="V3017">
            <v>1</v>
          </cell>
          <cell r="W3017">
            <v>5</v>
          </cell>
          <cell r="Y3017">
            <v>1</v>
          </cell>
          <cell r="Z3017">
            <v>364</v>
          </cell>
          <cell r="AA3017">
            <v>1</v>
          </cell>
        </row>
        <row r="3018">
          <cell r="I3018">
            <v>3981</v>
          </cell>
          <cell r="J3018">
            <v>22807.338338599999</v>
          </cell>
          <cell r="P3018">
            <v>8</v>
          </cell>
          <cell r="Q3018">
            <v>1</v>
          </cell>
          <cell r="R3018">
            <v>1</v>
          </cell>
          <cell r="V3018">
            <v>1</v>
          </cell>
          <cell r="W3018">
            <v>5</v>
          </cell>
          <cell r="Y3018">
            <v>1</v>
          </cell>
          <cell r="Z3018">
            <v>364</v>
          </cell>
          <cell r="AA3018">
            <v>1</v>
          </cell>
        </row>
        <row r="3019">
          <cell r="I3019">
            <v>3982</v>
          </cell>
          <cell r="J3019">
            <v>19827.8389307</v>
          </cell>
          <cell r="P3019">
            <v>7</v>
          </cell>
          <cell r="Q3019">
            <v>1</v>
          </cell>
          <cell r="R3019">
            <v>1</v>
          </cell>
          <cell r="V3019">
            <v>1</v>
          </cell>
          <cell r="W3019">
            <v>5</v>
          </cell>
          <cell r="Y3019">
            <v>1</v>
          </cell>
          <cell r="Z3019">
            <v>364</v>
          </cell>
          <cell r="AA3019">
            <v>1</v>
          </cell>
        </row>
        <row r="3020">
          <cell r="I3020">
            <v>3983</v>
          </cell>
          <cell r="J3020">
            <v>44020.771155499999</v>
          </cell>
          <cell r="P3020">
            <v>5</v>
          </cell>
          <cell r="Q3020">
            <v>1</v>
          </cell>
          <cell r="R3020">
            <v>1</v>
          </cell>
          <cell r="V3020">
            <v>1</v>
          </cell>
          <cell r="W3020">
            <v>5</v>
          </cell>
          <cell r="Y3020">
            <v>5</v>
          </cell>
          <cell r="Z3020">
            <v>156</v>
          </cell>
          <cell r="AA3020">
            <v>1</v>
          </cell>
        </row>
        <row r="3021">
          <cell r="I3021">
            <v>3984</v>
          </cell>
          <cell r="J3021">
            <v>19569.9645805</v>
          </cell>
          <cell r="P3021">
            <v>5</v>
          </cell>
          <cell r="Q3021">
            <v>1</v>
          </cell>
          <cell r="R3021">
            <v>1</v>
          </cell>
          <cell r="V3021">
            <v>1</v>
          </cell>
          <cell r="W3021">
            <v>5</v>
          </cell>
          <cell r="Y3021">
            <v>1</v>
          </cell>
          <cell r="Z3021">
            <v>650</v>
          </cell>
          <cell r="AA3021">
            <v>0.75</v>
          </cell>
        </row>
        <row r="3022">
          <cell r="I3022">
            <v>3988</v>
          </cell>
          <cell r="J3022">
            <v>29275.540963399999</v>
          </cell>
          <cell r="P3022">
            <v>9</v>
          </cell>
          <cell r="Q3022">
            <v>1</v>
          </cell>
          <cell r="R3022">
            <v>1</v>
          </cell>
          <cell r="V3022">
            <v>1</v>
          </cell>
          <cell r="W3022">
            <v>5</v>
          </cell>
          <cell r="Y3022">
            <v>95</v>
          </cell>
          <cell r="Z3022">
            <v>156</v>
          </cell>
          <cell r="AA3022">
            <v>0.75</v>
          </cell>
        </row>
        <row r="3023">
          <cell r="I3023">
            <v>3989</v>
          </cell>
          <cell r="J3023">
            <v>30598.5415178</v>
          </cell>
          <cell r="P3023">
            <v>10</v>
          </cell>
          <cell r="Q3023">
            <v>1</v>
          </cell>
          <cell r="R3023">
            <v>1</v>
          </cell>
          <cell r="V3023">
            <v>1</v>
          </cell>
          <cell r="W3023">
            <v>1</v>
          </cell>
          <cell r="Y3023">
            <v>1</v>
          </cell>
          <cell r="Z3023">
            <v>650</v>
          </cell>
          <cell r="AA3023">
            <v>1</v>
          </cell>
        </row>
        <row r="3024">
          <cell r="I3024">
            <v>3990</v>
          </cell>
          <cell r="J3024">
            <v>35682.877826000004</v>
          </cell>
          <cell r="P3024">
            <v>7</v>
          </cell>
          <cell r="Q3024">
            <v>1</v>
          </cell>
          <cell r="R3024">
            <v>1</v>
          </cell>
          <cell r="V3024">
            <v>1</v>
          </cell>
          <cell r="W3024">
            <v>5</v>
          </cell>
          <cell r="Y3024">
            <v>5</v>
          </cell>
          <cell r="Z3024">
            <v>364</v>
          </cell>
          <cell r="AA3024">
            <v>1</v>
          </cell>
        </row>
        <row r="3025">
          <cell r="I3025">
            <v>3994</v>
          </cell>
          <cell r="J3025">
            <v>41326.829035399998</v>
          </cell>
          <cell r="P3025">
            <v>3</v>
          </cell>
          <cell r="Q3025">
            <v>1</v>
          </cell>
          <cell r="R3025">
            <v>1</v>
          </cell>
          <cell r="V3025">
            <v>1</v>
          </cell>
          <cell r="W3025">
            <v>1</v>
          </cell>
          <cell r="Y3025">
            <v>1</v>
          </cell>
          <cell r="Z3025">
            <v>156</v>
          </cell>
          <cell r="AA3025">
            <v>1</v>
          </cell>
        </row>
        <row r="3026">
          <cell r="I3026">
            <v>3995</v>
          </cell>
          <cell r="J3026">
            <v>29267.472216800001</v>
          </cell>
          <cell r="P3026">
            <v>9</v>
          </cell>
          <cell r="Q3026">
            <v>1</v>
          </cell>
          <cell r="R3026">
            <v>1</v>
          </cell>
          <cell r="V3026">
            <v>1</v>
          </cell>
          <cell r="W3026">
            <v>5</v>
          </cell>
          <cell r="Y3026">
            <v>5</v>
          </cell>
          <cell r="Z3026">
            <v>1014</v>
          </cell>
          <cell r="AA3026">
            <v>1</v>
          </cell>
        </row>
        <row r="3027">
          <cell r="I3027">
            <v>3997</v>
          </cell>
          <cell r="J3027">
            <v>33310.826848199998</v>
          </cell>
          <cell r="P3027">
            <v>8</v>
          </cell>
          <cell r="Q3027">
            <v>1</v>
          </cell>
          <cell r="R3027">
            <v>1</v>
          </cell>
          <cell r="V3027">
            <v>1</v>
          </cell>
          <cell r="W3027">
            <v>5</v>
          </cell>
          <cell r="Y3027">
            <v>5</v>
          </cell>
          <cell r="Z3027">
            <v>364</v>
          </cell>
          <cell r="AA3027">
            <v>1</v>
          </cell>
        </row>
        <row r="3028">
          <cell r="I3028">
            <v>3998</v>
          </cell>
          <cell r="J3028">
            <v>23494.175377200001</v>
          </cell>
          <cell r="P3028">
            <v>9</v>
          </cell>
          <cell r="Q3028">
            <v>1</v>
          </cell>
          <cell r="R3028">
            <v>1</v>
          </cell>
          <cell r="V3028">
            <v>1</v>
          </cell>
          <cell r="W3028">
            <v>5</v>
          </cell>
          <cell r="Y3028">
            <v>2</v>
          </cell>
          <cell r="Z3028">
            <v>156</v>
          </cell>
          <cell r="AA3028">
            <v>1</v>
          </cell>
        </row>
        <row r="3029">
          <cell r="I3029">
            <v>3999</v>
          </cell>
          <cell r="J3029">
            <v>20008.089777599998</v>
          </cell>
          <cell r="P3029">
            <v>4</v>
          </cell>
          <cell r="Q3029">
            <v>1</v>
          </cell>
          <cell r="R3029">
            <v>1</v>
          </cell>
          <cell r="V3029">
            <v>1</v>
          </cell>
          <cell r="W3029">
            <v>5</v>
          </cell>
          <cell r="Y3029">
            <v>1</v>
          </cell>
          <cell r="Z3029">
            <v>364</v>
          </cell>
          <cell r="AA3029">
            <v>1</v>
          </cell>
        </row>
        <row r="3030">
          <cell r="I3030">
            <v>4000</v>
          </cell>
          <cell r="J3030">
            <v>23834.6536213</v>
          </cell>
          <cell r="P3030">
            <v>7</v>
          </cell>
          <cell r="Q3030">
            <v>1</v>
          </cell>
          <cell r="R3030">
            <v>1</v>
          </cell>
          <cell r="V3030">
            <v>1</v>
          </cell>
          <cell r="W3030">
            <v>5</v>
          </cell>
          <cell r="Y3030">
            <v>1</v>
          </cell>
          <cell r="Z3030">
            <v>650</v>
          </cell>
          <cell r="AA3030">
            <v>1</v>
          </cell>
        </row>
        <row r="3031">
          <cell r="I3031">
            <v>4001</v>
          </cell>
          <cell r="J3031">
            <v>34805.467865799998</v>
          </cell>
          <cell r="P3031">
            <v>4</v>
          </cell>
          <cell r="Q3031">
            <v>1</v>
          </cell>
          <cell r="R3031">
            <v>1</v>
          </cell>
          <cell r="V3031">
            <v>1</v>
          </cell>
          <cell r="W3031">
            <v>5</v>
          </cell>
          <cell r="Y3031">
            <v>1</v>
          </cell>
          <cell r="Z3031">
            <v>364</v>
          </cell>
          <cell r="AA3031">
            <v>1</v>
          </cell>
        </row>
        <row r="3032">
          <cell r="I3032">
            <v>4003</v>
          </cell>
          <cell r="J3032">
            <v>8236.7058142999995</v>
          </cell>
          <cell r="P3032">
            <v>7</v>
          </cell>
          <cell r="Q3032">
            <v>1</v>
          </cell>
          <cell r="R3032">
            <v>1</v>
          </cell>
          <cell r="V3032">
            <v>1</v>
          </cell>
          <cell r="W3032">
            <v>5</v>
          </cell>
          <cell r="Y3032">
            <v>1</v>
          </cell>
          <cell r="Z3032">
            <v>156</v>
          </cell>
          <cell r="AA3032">
            <v>1</v>
          </cell>
        </row>
        <row r="3033">
          <cell r="I3033">
            <v>4005</v>
          </cell>
          <cell r="J3033">
            <v>22807.338338599999</v>
          </cell>
          <cell r="P3033">
            <v>7</v>
          </cell>
          <cell r="Q3033">
            <v>1</v>
          </cell>
          <cell r="R3033">
            <v>1</v>
          </cell>
          <cell r="V3033">
            <v>1</v>
          </cell>
          <cell r="W3033">
            <v>5</v>
          </cell>
          <cell r="Y3033">
            <v>1</v>
          </cell>
          <cell r="Z3033">
            <v>156</v>
          </cell>
          <cell r="AA3033">
            <v>1</v>
          </cell>
        </row>
        <row r="3034">
          <cell r="I3034">
            <v>4007</v>
          </cell>
          <cell r="J3034">
            <v>20622.503052100001</v>
          </cell>
          <cell r="P3034">
            <v>6</v>
          </cell>
          <cell r="Q3034">
            <v>1</v>
          </cell>
          <cell r="R3034">
            <v>1</v>
          </cell>
          <cell r="V3034">
            <v>1</v>
          </cell>
          <cell r="W3034">
            <v>5</v>
          </cell>
          <cell r="Y3034">
            <v>1</v>
          </cell>
          <cell r="Z3034">
            <v>364</v>
          </cell>
          <cell r="AA3034">
            <v>1</v>
          </cell>
        </row>
        <row r="3035">
          <cell r="I3035">
            <v>4008</v>
          </cell>
          <cell r="J3035">
            <v>51827.969377000001</v>
          </cell>
          <cell r="P3035">
            <v>11</v>
          </cell>
          <cell r="Q3035">
            <v>1</v>
          </cell>
          <cell r="R3035">
            <v>1</v>
          </cell>
          <cell r="V3035">
            <v>1</v>
          </cell>
          <cell r="W3035">
            <v>5</v>
          </cell>
          <cell r="Y3035">
            <v>1</v>
          </cell>
          <cell r="Z3035">
            <v>156</v>
          </cell>
          <cell r="AA3035">
            <v>1</v>
          </cell>
        </row>
        <row r="3036">
          <cell r="I3036">
            <v>4011</v>
          </cell>
          <cell r="J3036">
            <v>23378.834268099999</v>
          </cell>
          <cell r="P3036">
            <v>4</v>
          </cell>
          <cell r="Q3036">
            <v>1</v>
          </cell>
          <cell r="R3036">
            <v>1</v>
          </cell>
          <cell r="V3036">
            <v>0</v>
          </cell>
          <cell r="W3036">
            <v>99</v>
          </cell>
          <cell r="Y3036">
            <v>5</v>
          </cell>
          <cell r="Z3036">
            <v>650</v>
          </cell>
          <cell r="AA3036">
            <v>0</v>
          </cell>
        </row>
        <row r="3037">
          <cell r="I3037">
            <v>4013</v>
          </cell>
          <cell r="J3037">
            <v>33309.755540799997</v>
          </cell>
          <cell r="P3037">
            <v>5</v>
          </cell>
          <cell r="Q3037">
            <v>1</v>
          </cell>
          <cell r="R3037">
            <v>1</v>
          </cell>
          <cell r="V3037">
            <v>1</v>
          </cell>
          <cell r="W3037">
            <v>5</v>
          </cell>
          <cell r="Y3037">
            <v>3</v>
          </cell>
          <cell r="Z3037">
            <v>364</v>
          </cell>
          <cell r="AA3037">
            <v>1</v>
          </cell>
        </row>
        <row r="3038">
          <cell r="I3038">
            <v>4014</v>
          </cell>
          <cell r="J3038">
            <v>18968.236095200002</v>
          </cell>
          <cell r="P3038">
            <v>6</v>
          </cell>
          <cell r="Q3038">
            <v>1</v>
          </cell>
          <cell r="R3038">
            <v>1</v>
          </cell>
          <cell r="V3038">
            <v>1</v>
          </cell>
          <cell r="W3038">
            <v>5</v>
          </cell>
          <cell r="Y3038">
            <v>5</v>
          </cell>
          <cell r="Z3038">
            <v>364</v>
          </cell>
          <cell r="AA3038">
            <v>1</v>
          </cell>
        </row>
        <row r="3039">
          <cell r="I3039">
            <v>4015</v>
          </cell>
          <cell r="J3039">
            <v>18869.271385100001</v>
          </cell>
          <cell r="P3039">
            <v>3</v>
          </cell>
          <cell r="Q3039">
            <v>1</v>
          </cell>
          <cell r="R3039">
            <v>1</v>
          </cell>
          <cell r="V3039">
            <v>1</v>
          </cell>
          <cell r="W3039">
            <v>5</v>
          </cell>
          <cell r="Y3039">
            <v>5</v>
          </cell>
          <cell r="Z3039">
            <v>156</v>
          </cell>
          <cell r="AA3039">
            <v>1</v>
          </cell>
        </row>
        <row r="3040">
          <cell r="I3040">
            <v>4017</v>
          </cell>
          <cell r="J3040">
            <v>28068.5496422</v>
          </cell>
          <cell r="P3040">
            <v>9</v>
          </cell>
          <cell r="Q3040">
            <v>1</v>
          </cell>
          <cell r="R3040">
            <v>1</v>
          </cell>
          <cell r="V3040">
            <v>1</v>
          </cell>
          <cell r="W3040">
            <v>5</v>
          </cell>
          <cell r="Y3040">
            <v>5</v>
          </cell>
          <cell r="Z3040">
            <v>1014</v>
          </cell>
          <cell r="AA3040">
            <v>1</v>
          </cell>
        </row>
        <row r="3041">
          <cell r="I3041">
            <v>4018</v>
          </cell>
          <cell r="J3041">
            <v>25320.527912099999</v>
          </cell>
          <cell r="P3041">
            <v>4</v>
          </cell>
          <cell r="Q3041">
            <v>1</v>
          </cell>
          <cell r="R3041">
            <v>1</v>
          </cell>
          <cell r="V3041">
            <v>1</v>
          </cell>
          <cell r="W3041">
            <v>5</v>
          </cell>
          <cell r="Y3041">
            <v>5</v>
          </cell>
          <cell r="Z3041">
            <v>364</v>
          </cell>
          <cell r="AA3041">
            <v>1</v>
          </cell>
        </row>
        <row r="3042">
          <cell r="I3042">
            <v>4019</v>
          </cell>
          <cell r="J3042">
            <v>48242.751844600003</v>
          </cell>
          <cell r="P3042">
            <v>5</v>
          </cell>
          <cell r="Q3042">
            <v>1</v>
          </cell>
          <cell r="R3042">
            <v>1</v>
          </cell>
          <cell r="V3042">
            <v>1</v>
          </cell>
          <cell r="W3042">
            <v>5</v>
          </cell>
          <cell r="Y3042">
            <v>1</v>
          </cell>
          <cell r="Z3042">
            <v>364</v>
          </cell>
          <cell r="AA3042">
            <v>1</v>
          </cell>
        </row>
        <row r="3043">
          <cell r="I3043">
            <v>4020</v>
          </cell>
          <cell r="J3043">
            <v>22742.4361599</v>
          </cell>
          <cell r="P3043">
            <v>8</v>
          </cell>
          <cell r="Q3043">
            <v>1</v>
          </cell>
          <cell r="R3043">
            <v>1</v>
          </cell>
          <cell r="V3043">
            <v>1</v>
          </cell>
          <cell r="W3043">
            <v>5</v>
          </cell>
          <cell r="Y3043">
            <v>5</v>
          </cell>
          <cell r="Z3043">
            <v>156</v>
          </cell>
          <cell r="AA3043">
            <v>1</v>
          </cell>
        </row>
        <row r="3044">
          <cell r="I3044">
            <v>4021</v>
          </cell>
          <cell r="J3044">
            <v>4654.1212869000001</v>
          </cell>
          <cell r="P3044">
            <v>8</v>
          </cell>
          <cell r="Q3044">
            <v>1</v>
          </cell>
          <cell r="R3044">
            <v>1</v>
          </cell>
          <cell r="V3044">
            <v>1</v>
          </cell>
          <cell r="W3044">
            <v>5</v>
          </cell>
          <cell r="Y3044">
            <v>1</v>
          </cell>
          <cell r="Z3044">
            <v>364</v>
          </cell>
          <cell r="AA3044">
            <v>1</v>
          </cell>
        </row>
        <row r="3045">
          <cell r="I3045">
            <v>4022</v>
          </cell>
          <cell r="J3045">
            <v>38658.324411699999</v>
          </cell>
          <cell r="P3045">
            <v>3</v>
          </cell>
          <cell r="Q3045">
            <v>1</v>
          </cell>
          <cell r="R3045">
            <v>1</v>
          </cell>
          <cell r="V3045">
            <v>1</v>
          </cell>
          <cell r="W3045">
            <v>5</v>
          </cell>
          <cell r="Y3045">
            <v>5</v>
          </cell>
          <cell r="Z3045">
            <v>156</v>
          </cell>
          <cell r="AA3045">
            <v>1</v>
          </cell>
        </row>
        <row r="3046">
          <cell r="I3046">
            <v>4023</v>
          </cell>
          <cell r="J3046">
            <v>14399.168643200001</v>
          </cell>
          <cell r="P3046">
            <v>4</v>
          </cell>
          <cell r="Q3046">
            <v>1</v>
          </cell>
          <cell r="R3046">
            <v>1</v>
          </cell>
          <cell r="V3046">
            <v>1</v>
          </cell>
          <cell r="W3046">
            <v>5</v>
          </cell>
          <cell r="Y3046">
            <v>1</v>
          </cell>
          <cell r="Z3046">
            <v>156</v>
          </cell>
          <cell r="AA3046">
            <v>1</v>
          </cell>
        </row>
        <row r="3047">
          <cell r="I3047">
            <v>4025</v>
          </cell>
          <cell r="J3047">
            <v>31875.100025700001</v>
          </cell>
          <cell r="P3047">
            <v>12</v>
          </cell>
          <cell r="Q3047">
            <v>1</v>
          </cell>
          <cell r="R3047">
            <v>1</v>
          </cell>
          <cell r="V3047">
            <v>1</v>
          </cell>
          <cell r="W3047">
            <v>5</v>
          </cell>
          <cell r="Y3047">
            <v>2</v>
          </cell>
          <cell r="Z3047">
            <v>364</v>
          </cell>
          <cell r="AA3047">
            <v>1</v>
          </cell>
        </row>
        <row r="3048">
          <cell r="I3048">
            <v>4026</v>
          </cell>
          <cell r="J3048">
            <v>20008.089777599998</v>
          </cell>
          <cell r="P3048">
            <v>3</v>
          </cell>
          <cell r="Q3048">
            <v>1</v>
          </cell>
          <cell r="R3048">
            <v>1</v>
          </cell>
          <cell r="V3048">
            <v>1</v>
          </cell>
          <cell r="W3048">
            <v>5</v>
          </cell>
          <cell r="Y3048">
            <v>1</v>
          </cell>
          <cell r="Z3048">
            <v>1014</v>
          </cell>
          <cell r="AA3048">
            <v>1</v>
          </cell>
        </row>
        <row r="3049">
          <cell r="I3049">
            <v>4029</v>
          </cell>
          <cell r="J3049">
            <v>24610.648156800002</v>
          </cell>
          <cell r="P3049">
            <v>1</v>
          </cell>
          <cell r="Q3049">
            <v>1</v>
          </cell>
          <cell r="R3049">
            <v>1</v>
          </cell>
          <cell r="V3049">
            <v>1</v>
          </cell>
          <cell r="W3049">
            <v>5</v>
          </cell>
          <cell r="Y3049">
            <v>5</v>
          </cell>
          <cell r="Z3049">
            <v>156</v>
          </cell>
          <cell r="AA3049">
            <v>1</v>
          </cell>
        </row>
        <row r="3050">
          <cell r="I3050">
            <v>4030</v>
          </cell>
          <cell r="J3050">
            <v>58454.449556500003</v>
          </cell>
          <cell r="P3050">
            <v>4</v>
          </cell>
          <cell r="Q3050">
            <v>1</v>
          </cell>
          <cell r="R3050">
            <v>1</v>
          </cell>
          <cell r="V3050">
            <v>1</v>
          </cell>
          <cell r="W3050">
            <v>5</v>
          </cell>
          <cell r="Y3050">
            <v>1</v>
          </cell>
          <cell r="Z3050">
            <v>156</v>
          </cell>
          <cell r="AA3050">
            <v>1</v>
          </cell>
        </row>
        <row r="3051">
          <cell r="I3051">
            <v>4031</v>
          </cell>
          <cell r="J3051">
            <v>44066.1864375</v>
          </cell>
          <cell r="P3051">
            <v>8</v>
          </cell>
          <cell r="Q3051">
            <v>1</v>
          </cell>
          <cell r="R3051">
            <v>1</v>
          </cell>
          <cell r="V3051">
            <v>1</v>
          </cell>
          <cell r="W3051">
            <v>5</v>
          </cell>
          <cell r="Y3051">
            <v>5</v>
          </cell>
          <cell r="Z3051">
            <v>156</v>
          </cell>
          <cell r="AA3051">
            <v>1</v>
          </cell>
        </row>
        <row r="3052">
          <cell r="I3052">
            <v>4034</v>
          </cell>
          <cell r="J3052">
            <v>36752.874409099997</v>
          </cell>
          <cell r="P3052">
            <v>9</v>
          </cell>
          <cell r="Q3052">
            <v>1</v>
          </cell>
          <cell r="R3052">
            <v>1</v>
          </cell>
          <cell r="V3052">
            <v>1</v>
          </cell>
          <cell r="W3052">
            <v>5</v>
          </cell>
          <cell r="Y3052">
            <v>5</v>
          </cell>
          <cell r="Z3052">
            <v>156</v>
          </cell>
          <cell r="AA3052">
            <v>1</v>
          </cell>
        </row>
        <row r="3053">
          <cell r="I3053">
            <v>4036</v>
          </cell>
          <cell r="J3053">
            <v>41538.210690899999</v>
          </cell>
          <cell r="P3053">
            <v>6</v>
          </cell>
          <cell r="Q3053">
            <v>1</v>
          </cell>
          <cell r="R3053">
            <v>1</v>
          </cell>
          <cell r="V3053">
            <v>1</v>
          </cell>
          <cell r="W3053">
            <v>5</v>
          </cell>
          <cell r="Y3053">
            <v>1</v>
          </cell>
          <cell r="Z3053">
            <v>364</v>
          </cell>
          <cell r="AA3053">
            <v>1</v>
          </cell>
        </row>
        <row r="3054">
          <cell r="I3054">
            <v>4037</v>
          </cell>
          <cell r="J3054">
            <v>22815.515949799999</v>
          </cell>
          <cell r="P3054">
            <v>5</v>
          </cell>
          <cell r="Q3054">
            <v>1</v>
          </cell>
          <cell r="R3054">
            <v>1</v>
          </cell>
          <cell r="V3054">
            <v>1</v>
          </cell>
          <cell r="W3054">
            <v>5</v>
          </cell>
          <cell r="Y3054">
            <v>1</v>
          </cell>
          <cell r="Z3054">
            <v>364</v>
          </cell>
          <cell r="AA3054">
            <v>1</v>
          </cell>
        </row>
        <row r="3055">
          <cell r="I3055">
            <v>4039</v>
          </cell>
          <cell r="J3055">
            <v>7029.9306196999996</v>
          </cell>
          <cell r="P3055">
            <v>5</v>
          </cell>
          <cell r="Q3055">
            <v>1</v>
          </cell>
          <cell r="R3055">
            <v>1</v>
          </cell>
          <cell r="V3055">
            <v>0</v>
          </cell>
          <cell r="W3055">
            <v>99</v>
          </cell>
          <cell r="Y3055">
            <v>5</v>
          </cell>
          <cell r="Z3055">
            <v>364</v>
          </cell>
          <cell r="AA3055">
            <v>0</v>
          </cell>
        </row>
        <row r="3056">
          <cell r="I3056">
            <v>4041</v>
          </cell>
          <cell r="J3056">
            <v>21304.910411299999</v>
          </cell>
          <cell r="P3056">
            <v>3</v>
          </cell>
          <cell r="Q3056">
            <v>1</v>
          </cell>
          <cell r="R3056">
            <v>1</v>
          </cell>
          <cell r="V3056">
            <v>1</v>
          </cell>
          <cell r="W3056">
            <v>5</v>
          </cell>
          <cell r="Y3056">
            <v>1</v>
          </cell>
          <cell r="Z3056">
            <v>364</v>
          </cell>
          <cell r="AA3056">
            <v>1</v>
          </cell>
        </row>
        <row r="3057">
          <cell r="I3057">
            <v>4042</v>
          </cell>
          <cell r="J3057">
            <v>26090.6350943</v>
          </cell>
          <cell r="P3057">
            <v>3</v>
          </cell>
          <cell r="Q3057">
            <v>1</v>
          </cell>
          <cell r="R3057">
            <v>1</v>
          </cell>
          <cell r="V3057">
            <v>1</v>
          </cell>
          <cell r="W3057">
            <v>5</v>
          </cell>
          <cell r="Y3057">
            <v>1</v>
          </cell>
          <cell r="Z3057">
            <v>364</v>
          </cell>
          <cell r="AA3057">
            <v>1</v>
          </cell>
        </row>
        <row r="3058">
          <cell r="I3058">
            <v>4043</v>
          </cell>
          <cell r="J3058">
            <v>19700.519468099999</v>
          </cell>
          <cell r="P3058">
            <v>5</v>
          </cell>
          <cell r="Q3058">
            <v>1</v>
          </cell>
          <cell r="R3058">
            <v>1</v>
          </cell>
          <cell r="V3058">
            <v>1</v>
          </cell>
          <cell r="W3058">
            <v>5</v>
          </cell>
          <cell r="Y3058">
            <v>5</v>
          </cell>
          <cell r="Z3058">
            <v>364</v>
          </cell>
          <cell r="AA3058">
            <v>1</v>
          </cell>
        </row>
        <row r="3059">
          <cell r="I3059">
            <v>4045</v>
          </cell>
          <cell r="J3059">
            <v>3186.1899696</v>
          </cell>
          <cell r="P3059">
            <v>2</v>
          </cell>
          <cell r="Q3059">
            <v>1</v>
          </cell>
          <cell r="R3059">
            <v>1</v>
          </cell>
          <cell r="V3059">
            <v>1</v>
          </cell>
          <cell r="W3059">
            <v>5</v>
          </cell>
          <cell r="Y3059">
            <v>5</v>
          </cell>
          <cell r="Z3059">
            <v>156</v>
          </cell>
          <cell r="AA3059">
            <v>1</v>
          </cell>
        </row>
        <row r="3060">
          <cell r="I3060">
            <v>4047</v>
          </cell>
          <cell r="J3060">
            <v>29553.203062100001</v>
          </cell>
          <cell r="P3060">
            <v>3</v>
          </cell>
          <cell r="Q3060">
            <v>1</v>
          </cell>
          <cell r="R3060">
            <v>1</v>
          </cell>
          <cell r="V3060">
            <v>1</v>
          </cell>
          <cell r="W3060">
            <v>1</v>
          </cell>
          <cell r="Y3060">
            <v>1</v>
          </cell>
          <cell r="Z3060">
            <v>156</v>
          </cell>
          <cell r="AA3060">
            <v>0.25</v>
          </cell>
        </row>
        <row r="3061">
          <cell r="I3061">
            <v>4048</v>
          </cell>
          <cell r="J3061">
            <v>22545.5618115</v>
          </cell>
          <cell r="P3061">
            <v>4</v>
          </cell>
          <cell r="Q3061">
            <v>1</v>
          </cell>
          <cell r="R3061">
            <v>1</v>
          </cell>
          <cell r="V3061">
            <v>1</v>
          </cell>
          <cell r="W3061">
            <v>1</v>
          </cell>
          <cell r="Y3061">
            <v>1</v>
          </cell>
          <cell r="Z3061">
            <v>156</v>
          </cell>
          <cell r="AA3061">
            <v>0.75</v>
          </cell>
        </row>
        <row r="3062">
          <cell r="I3062">
            <v>4049</v>
          </cell>
          <cell r="J3062">
            <v>31737.362477999999</v>
          </cell>
          <cell r="P3062">
            <v>8</v>
          </cell>
          <cell r="Q3062">
            <v>1</v>
          </cell>
          <cell r="R3062">
            <v>1</v>
          </cell>
          <cell r="V3062">
            <v>1</v>
          </cell>
          <cell r="W3062">
            <v>1</v>
          </cell>
          <cell r="Y3062">
            <v>1</v>
          </cell>
          <cell r="Z3062">
            <v>650</v>
          </cell>
          <cell r="AA3062">
            <v>1</v>
          </cell>
        </row>
        <row r="3063">
          <cell r="I3063">
            <v>4050</v>
          </cell>
          <cell r="J3063">
            <v>15832.025476999999</v>
          </cell>
          <cell r="P3063">
            <v>5</v>
          </cell>
          <cell r="Q3063">
            <v>1</v>
          </cell>
          <cell r="R3063">
            <v>1</v>
          </cell>
          <cell r="V3063">
            <v>1</v>
          </cell>
          <cell r="W3063">
            <v>1</v>
          </cell>
          <cell r="Y3063">
            <v>1</v>
          </cell>
          <cell r="Z3063">
            <v>364</v>
          </cell>
          <cell r="AA3063">
            <v>1</v>
          </cell>
        </row>
        <row r="3064">
          <cell r="I3064">
            <v>4052</v>
          </cell>
          <cell r="J3064">
            <v>22431.161306900001</v>
          </cell>
          <cell r="P3064">
            <v>9</v>
          </cell>
          <cell r="Q3064">
            <v>1</v>
          </cell>
          <cell r="R3064">
            <v>1</v>
          </cell>
          <cell r="V3064">
            <v>1</v>
          </cell>
          <cell r="W3064">
            <v>5</v>
          </cell>
          <cell r="Y3064">
            <v>5</v>
          </cell>
          <cell r="Z3064">
            <v>364</v>
          </cell>
          <cell r="AA3064">
            <v>1</v>
          </cell>
        </row>
        <row r="3065">
          <cell r="I3065">
            <v>4053</v>
          </cell>
          <cell r="J3065">
            <v>29462.633278699999</v>
          </cell>
          <cell r="P3065">
            <v>2</v>
          </cell>
          <cell r="Q3065">
            <v>1</v>
          </cell>
          <cell r="R3065">
            <v>1</v>
          </cell>
          <cell r="V3065">
            <v>1</v>
          </cell>
          <cell r="W3065">
            <v>5</v>
          </cell>
          <cell r="Y3065">
            <v>5</v>
          </cell>
          <cell r="Z3065">
            <v>364</v>
          </cell>
          <cell r="AA3065">
            <v>1</v>
          </cell>
        </row>
        <row r="3066">
          <cell r="I3066">
            <v>4056</v>
          </cell>
          <cell r="J3066">
            <v>30842.501128299999</v>
          </cell>
          <cell r="P3066">
            <v>7</v>
          </cell>
          <cell r="Q3066">
            <v>1</v>
          </cell>
          <cell r="R3066">
            <v>1</v>
          </cell>
          <cell r="V3066">
            <v>1</v>
          </cell>
          <cell r="W3066">
            <v>1</v>
          </cell>
          <cell r="Y3066">
            <v>1</v>
          </cell>
          <cell r="Z3066">
            <v>156</v>
          </cell>
          <cell r="AA3066">
            <v>1</v>
          </cell>
        </row>
        <row r="3067">
          <cell r="I3067">
            <v>4057</v>
          </cell>
          <cell r="J3067">
            <v>25955.156549700001</v>
          </cell>
          <cell r="P3067">
            <v>2</v>
          </cell>
          <cell r="Q3067">
            <v>1</v>
          </cell>
          <cell r="R3067">
            <v>1</v>
          </cell>
          <cell r="V3067">
            <v>1</v>
          </cell>
          <cell r="W3067">
            <v>1</v>
          </cell>
          <cell r="Y3067">
            <v>1</v>
          </cell>
          <cell r="Z3067">
            <v>156</v>
          </cell>
          <cell r="AA3067">
            <v>1</v>
          </cell>
        </row>
        <row r="3068">
          <cell r="I3068">
            <v>4058</v>
          </cell>
          <cell r="J3068">
            <v>30280.660022100001</v>
          </cell>
          <cell r="P3068">
            <v>1</v>
          </cell>
          <cell r="Q3068">
            <v>1</v>
          </cell>
          <cell r="R3068">
            <v>1</v>
          </cell>
          <cell r="V3068">
            <v>1</v>
          </cell>
          <cell r="W3068">
            <v>5</v>
          </cell>
          <cell r="Y3068">
            <v>5</v>
          </cell>
          <cell r="Z3068">
            <v>156</v>
          </cell>
          <cell r="AA3068">
            <v>0.75</v>
          </cell>
        </row>
        <row r="3069">
          <cell r="I3069">
            <v>4060</v>
          </cell>
          <cell r="J3069">
            <v>29248.476332400001</v>
          </cell>
          <cell r="P3069">
            <v>10</v>
          </cell>
          <cell r="Q3069">
            <v>1</v>
          </cell>
          <cell r="R3069">
            <v>1</v>
          </cell>
          <cell r="V3069">
            <v>1</v>
          </cell>
          <cell r="W3069">
            <v>5</v>
          </cell>
          <cell r="Y3069">
            <v>1</v>
          </cell>
          <cell r="Z3069">
            <v>156</v>
          </cell>
          <cell r="AA3069">
            <v>1</v>
          </cell>
        </row>
        <row r="3070">
          <cell r="I3070">
            <v>4062</v>
          </cell>
          <cell r="J3070">
            <v>30696.516270799999</v>
          </cell>
          <cell r="P3070">
            <v>10</v>
          </cell>
          <cell r="Q3070">
            <v>1</v>
          </cell>
          <cell r="R3070">
            <v>1</v>
          </cell>
          <cell r="V3070">
            <v>1</v>
          </cell>
          <cell r="W3070">
            <v>5</v>
          </cell>
          <cell r="Y3070">
            <v>5</v>
          </cell>
          <cell r="Z3070">
            <v>364</v>
          </cell>
          <cell r="AA3070">
            <v>1</v>
          </cell>
        </row>
        <row r="3071">
          <cell r="I3071">
            <v>4063</v>
          </cell>
          <cell r="J3071">
            <v>7029.9306196999996</v>
          </cell>
          <cell r="P3071">
            <v>4</v>
          </cell>
          <cell r="Q3071">
            <v>1</v>
          </cell>
          <cell r="R3071">
            <v>1</v>
          </cell>
          <cell r="V3071">
            <v>1</v>
          </cell>
          <cell r="W3071">
            <v>5</v>
          </cell>
          <cell r="Y3071">
            <v>1</v>
          </cell>
          <cell r="Z3071">
            <v>650</v>
          </cell>
          <cell r="AA3071">
            <v>1</v>
          </cell>
        </row>
        <row r="3072">
          <cell r="I3072">
            <v>4065</v>
          </cell>
          <cell r="J3072">
            <v>24139.882484500002</v>
          </cell>
          <cell r="P3072">
            <v>9</v>
          </cell>
          <cell r="Q3072">
            <v>1</v>
          </cell>
          <cell r="R3072">
            <v>1</v>
          </cell>
          <cell r="V3072">
            <v>1</v>
          </cell>
          <cell r="W3072">
            <v>5</v>
          </cell>
          <cell r="Y3072">
            <v>5</v>
          </cell>
          <cell r="Z3072">
            <v>156</v>
          </cell>
          <cell r="AA3072">
            <v>1</v>
          </cell>
        </row>
        <row r="3073">
          <cell r="I3073">
            <v>4066</v>
          </cell>
          <cell r="J3073">
            <v>22333.560845799999</v>
          </cell>
          <cell r="P3073">
            <v>7</v>
          </cell>
          <cell r="Q3073">
            <v>1</v>
          </cell>
          <cell r="R3073">
            <v>1</v>
          </cell>
          <cell r="V3073">
            <v>1</v>
          </cell>
          <cell r="W3073">
            <v>5</v>
          </cell>
          <cell r="Y3073">
            <v>1</v>
          </cell>
          <cell r="Z3073">
            <v>364</v>
          </cell>
          <cell r="AA3073">
            <v>1</v>
          </cell>
        </row>
        <row r="3074">
          <cell r="I3074">
            <v>4067</v>
          </cell>
          <cell r="J3074">
            <v>12080.6479502</v>
          </cell>
          <cell r="P3074">
            <v>3</v>
          </cell>
          <cell r="Q3074">
            <v>1</v>
          </cell>
          <cell r="R3074">
            <v>1</v>
          </cell>
          <cell r="V3074">
            <v>1</v>
          </cell>
          <cell r="W3074">
            <v>5</v>
          </cell>
          <cell r="Y3074">
            <v>5</v>
          </cell>
          <cell r="Z3074">
            <v>156</v>
          </cell>
          <cell r="AA3074">
            <v>1</v>
          </cell>
        </row>
        <row r="3075">
          <cell r="I3075">
            <v>4068</v>
          </cell>
          <cell r="J3075">
            <v>29638.015709700001</v>
          </cell>
          <cell r="P3075">
            <v>8</v>
          </cell>
          <cell r="Q3075">
            <v>1</v>
          </cell>
          <cell r="R3075">
            <v>1</v>
          </cell>
          <cell r="V3075">
            <v>1</v>
          </cell>
          <cell r="W3075">
            <v>5</v>
          </cell>
          <cell r="Y3075">
            <v>5</v>
          </cell>
          <cell r="Z3075">
            <v>364</v>
          </cell>
          <cell r="AA3075">
            <v>1</v>
          </cell>
        </row>
        <row r="3076">
          <cell r="I3076">
            <v>4069</v>
          </cell>
          <cell r="J3076">
            <v>42563.390899600003</v>
          </cell>
          <cell r="P3076">
            <v>1</v>
          </cell>
          <cell r="Q3076">
            <v>1</v>
          </cell>
          <cell r="R3076">
            <v>1</v>
          </cell>
          <cell r="V3076">
            <v>1</v>
          </cell>
          <cell r="W3076">
            <v>5</v>
          </cell>
          <cell r="Y3076">
            <v>5</v>
          </cell>
          <cell r="Z3076">
            <v>31.2</v>
          </cell>
          <cell r="AA3076">
            <v>1</v>
          </cell>
        </row>
        <row r="3077">
          <cell r="I3077">
            <v>4070</v>
          </cell>
          <cell r="J3077">
            <v>18820.618630199999</v>
          </cell>
          <cell r="P3077">
            <v>8</v>
          </cell>
          <cell r="Q3077">
            <v>1</v>
          </cell>
          <cell r="R3077">
            <v>1</v>
          </cell>
          <cell r="V3077">
            <v>1</v>
          </cell>
          <cell r="W3077">
            <v>5</v>
          </cell>
          <cell r="Y3077">
            <v>5</v>
          </cell>
          <cell r="Z3077">
            <v>31.2</v>
          </cell>
          <cell r="AA3077">
            <v>1</v>
          </cell>
        </row>
        <row r="3078">
          <cell r="I3078">
            <v>4071</v>
          </cell>
          <cell r="J3078">
            <v>34976.368190599998</v>
          </cell>
          <cell r="P3078">
            <v>7</v>
          </cell>
          <cell r="Q3078">
            <v>1</v>
          </cell>
          <cell r="R3078">
            <v>1</v>
          </cell>
          <cell r="V3078">
            <v>1</v>
          </cell>
          <cell r="W3078">
            <v>5</v>
          </cell>
          <cell r="Y3078">
            <v>5</v>
          </cell>
          <cell r="Z3078">
            <v>364</v>
          </cell>
          <cell r="AA3078">
            <v>1</v>
          </cell>
        </row>
        <row r="3079">
          <cell r="I3079">
            <v>4072</v>
          </cell>
          <cell r="J3079">
            <v>25682.911948699999</v>
          </cell>
          <cell r="P3079">
            <v>5</v>
          </cell>
          <cell r="Q3079">
            <v>1</v>
          </cell>
          <cell r="R3079">
            <v>1</v>
          </cell>
          <cell r="V3079">
            <v>1</v>
          </cell>
          <cell r="W3079">
            <v>1</v>
          </cell>
          <cell r="Y3079">
            <v>1</v>
          </cell>
          <cell r="Z3079">
            <v>156</v>
          </cell>
          <cell r="AA3079">
            <v>1</v>
          </cell>
        </row>
        <row r="3080">
          <cell r="I3080">
            <v>4073</v>
          </cell>
          <cell r="J3080">
            <v>26110.409694599999</v>
          </cell>
          <cell r="P3080">
            <v>5</v>
          </cell>
          <cell r="Q3080">
            <v>1</v>
          </cell>
          <cell r="R3080">
            <v>1</v>
          </cell>
          <cell r="V3080">
            <v>1</v>
          </cell>
          <cell r="W3080">
            <v>5</v>
          </cell>
          <cell r="Y3080">
            <v>1</v>
          </cell>
          <cell r="Z3080">
            <v>364</v>
          </cell>
          <cell r="AA3080">
            <v>1</v>
          </cell>
        </row>
        <row r="3081">
          <cell r="I3081">
            <v>4074</v>
          </cell>
          <cell r="J3081">
            <v>31498.272012500001</v>
          </cell>
          <cell r="P3081">
            <v>9</v>
          </cell>
          <cell r="Q3081">
            <v>1</v>
          </cell>
          <cell r="R3081">
            <v>1</v>
          </cell>
          <cell r="V3081">
            <v>1</v>
          </cell>
          <cell r="W3081">
            <v>5</v>
          </cell>
          <cell r="Y3081">
            <v>1</v>
          </cell>
          <cell r="Z3081">
            <v>364</v>
          </cell>
          <cell r="AA3081">
            <v>1</v>
          </cell>
        </row>
        <row r="3082">
          <cell r="I3082">
            <v>4076</v>
          </cell>
          <cell r="J3082">
            <v>27168.8156924</v>
          </cell>
          <cell r="P3082">
            <v>5</v>
          </cell>
          <cell r="Q3082">
            <v>1</v>
          </cell>
          <cell r="R3082">
            <v>1</v>
          </cell>
          <cell r="V3082">
            <v>1</v>
          </cell>
          <cell r="W3082">
            <v>1</v>
          </cell>
          <cell r="Y3082">
            <v>1</v>
          </cell>
          <cell r="Z3082">
            <v>650</v>
          </cell>
          <cell r="AA3082">
            <v>1</v>
          </cell>
        </row>
        <row r="3083">
          <cell r="I3083">
            <v>4077</v>
          </cell>
          <cell r="J3083">
            <v>4386.8239411000004</v>
          </cell>
          <cell r="P3083">
            <v>1</v>
          </cell>
          <cell r="Q3083">
            <v>1</v>
          </cell>
          <cell r="R3083">
            <v>1</v>
          </cell>
          <cell r="V3083">
            <v>1</v>
          </cell>
          <cell r="W3083">
            <v>5</v>
          </cell>
          <cell r="Y3083">
            <v>1</v>
          </cell>
          <cell r="Z3083">
            <v>156</v>
          </cell>
          <cell r="AA3083">
            <v>1</v>
          </cell>
        </row>
        <row r="3084">
          <cell r="I3084">
            <v>4080</v>
          </cell>
          <cell r="J3084">
            <v>31849.717415499999</v>
          </cell>
          <cell r="P3084">
            <v>8</v>
          </cell>
          <cell r="Q3084">
            <v>1</v>
          </cell>
          <cell r="R3084">
            <v>1</v>
          </cell>
          <cell r="V3084">
            <v>1</v>
          </cell>
          <cell r="W3084">
            <v>5</v>
          </cell>
          <cell r="Y3084">
            <v>5</v>
          </cell>
          <cell r="Z3084">
            <v>156</v>
          </cell>
          <cell r="AA3084">
            <v>1</v>
          </cell>
        </row>
        <row r="3085">
          <cell r="I3085">
            <v>4082</v>
          </cell>
          <cell r="J3085">
            <v>23671.202650399999</v>
          </cell>
          <cell r="P3085">
            <v>1</v>
          </cell>
          <cell r="Q3085">
            <v>1</v>
          </cell>
          <cell r="R3085">
            <v>1</v>
          </cell>
          <cell r="V3085">
            <v>1</v>
          </cell>
          <cell r="W3085">
            <v>5</v>
          </cell>
          <cell r="Y3085">
            <v>5</v>
          </cell>
          <cell r="Z3085">
            <v>650</v>
          </cell>
          <cell r="AA3085">
            <v>1</v>
          </cell>
        </row>
        <row r="3086">
          <cell r="I3086">
            <v>4083</v>
          </cell>
          <cell r="J3086">
            <v>37125.613781200002</v>
          </cell>
          <cell r="P3086">
            <v>4</v>
          </cell>
          <cell r="Q3086">
            <v>1</v>
          </cell>
          <cell r="R3086">
            <v>1</v>
          </cell>
          <cell r="V3086">
            <v>1</v>
          </cell>
          <cell r="W3086">
            <v>5</v>
          </cell>
          <cell r="Y3086">
            <v>1</v>
          </cell>
          <cell r="Z3086">
            <v>31.2</v>
          </cell>
          <cell r="AA3086">
            <v>1</v>
          </cell>
        </row>
        <row r="3087">
          <cell r="I3087">
            <v>4084</v>
          </cell>
          <cell r="J3087">
            <v>25591.027030400001</v>
          </cell>
          <cell r="P3087">
            <v>5</v>
          </cell>
          <cell r="Q3087">
            <v>1</v>
          </cell>
          <cell r="R3087">
            <v>1</v>
          </cell>
          <cell r="V3087">
            <v>1</v>
          </cell>
          <cell r="W3087">
            <v>5</v>
          </cell>
          <cell r="Y3087">
            <v>5</v>
          </cell>
          <cell r="Z3087">
            <v>364</v>
          </cell>
          <cell r="AA3087">
            <v>1</v>
          </cell>
        </row>
        <row r="3088">
          <cell r="I3088">
            <v>4085</v>
          </cell>
          <cell r="J3088">
            <v>23269.251043</v>
          </cell>
          <cell r="P3088">
            <v>5</v>
          </cell>
          <cell r="Q3088">
            <v>1</v>
          </cell>
          <cell r="R3088">
            <v>1</v>
          </cell>
          <cell r="V3088">
            <v>1</v>
          </cell>
          <cell r="W3088">
            <v>1</v>
          </cell>
          <cell r="Y3088">
            <v>1</v>
          </cell>
          <cell r="Z3088">
            <v>364</v>
          </cell>
          <cell r="AA3088">
            <v>1</v>
          </cell>
        </row>
        <row r="3089">
          <cell r="I3089">
            <v>4086</v>
          </cell>
          <cell r="J3089">
            <v>41837.127773599997</v>
          </cell>
          <cell r="P3089">
            <v>2</v>
          </cell>
          <cell r="Q3089">
            <v>1</v>
          </cell>
          <cell r="R3089">
            <v>1</v>
          </cell>
          <cell r="V3089">
            <v>1</v>
          </cell>
          <cell r="W3089">
            <v>5</v>
          </cell>
          <cell r="Y3089">
            <v>5</v>
          </cell>
          <cell r="Z3089">
            <v>156</v>
          </cell>
          <cell r="AA3089">
            <v>0.75</v>
          </cell>
        </row>
        <row r="3090">
          <cell r="I3090">
            <v>4088</v>
          </cell>
          <cell r="J3090">
            <v>17182.137853100001</v>
          </cell>
          <cell r="P3090">
            <v>3</v>
          </cell>
          <cell r="Q3090">
            <v>1</v>
          </cell>
          <cell r="R3090">
            <v>1</v>
          </cell>
          <cell r="V3090">
            <v>1</v>
          </cell>
          <cell r="W3090">
            <v>5</v>
          </cell>
          <cell r="Y3090">
            <v>3</v>
          </cell>
          <cell r="Z3090">
            <v>156</v>
          </cell>
          <cell r="AA3090">
            <v>0.75</v>
          </cell>
        </row>
        <row r="3091">
          <cell r="I3091">
            <v>4089</v>
          </cell>
          <cell r="J3091">
            <v>32281.234574400001</v>
          </cell>
          <cell r="P3091">
            <v>4</v>
          </cell>
          <cell r="Q3091">
            <v>1</v>
          </cell>
          <cell r="R3091">
            <v>1</v>
          </cell>
          <cell r="V3091">
            <v>1</v>
          </cell>
          <cell r="W3091">
            <v>5</v>
          </cell>
          <cell r="Y3091">
            <v>3</v>
          </cell>
          <cell r="Z3091">
            <v>31.2</v>
          </cell>
          <cell r="AA3091">
            <v>0.75</v>
          </cell>
        </row>
        <row r="3092">
          <cell r="I3092">
            <v>4090</v>
          </cell>
          <cell r="J3092">
            <v>26007.697352399999</v>
          </cell>
          <cell r="P3092">
            <v>2</v>
          </cell>
          <cell r="Q3092">
            <v>1</v>
          </cell>
          <cell r="R3092">
            <v>1</v>
          </cell>
          <cell r="V3092">
            <v>1</v>
          </cell>
          <cell r="W3092">
            <v>1</v>
          </cell>
          <cell r="Y3092">
            <v>1</v>
          </cell>
          <cell r="Z3092">
            <v>156</v>
          </cell>
          <cell r="AA3092">
            <v>1</v>
          </cell>
        </row>
        <row r="3093">
          <cell r="I3093">
            <v>4091</v>
          </cell>
          <cell r="J3093">
            <v>28968.904093500001</v>
          </cell>
          <cell r="P3093">
            <v>7</v>
          </cell>
          <cell r="Q3093">
            <v>1</v>
          </cell>
          <cell r="R3093">
            <v>1</v>
          </cell>
          <cell r="V3093">
            <v>1</v>
          </cell>
          <cell r="W3093">
            <v>5</v>
          </cell>
          <cell r="Y3093">
            <v>5</v>
          </cell>
          <cell r="Z3093">
            <v>156</v>
          </cell>
          <cell r="AA3093">
            <v>1</v>
          </cell>
        </row>
        <row r="3094">
          <cell r="I3094">
            <v>4092</v>
          </cell>
          <cell r="J3094">
            <v>25292.6641772</v>
          </cell>
          <cell r="P3094">
            <v>8</v>
          </cell>
          <cell r="Q3094">
            <v>1</v>
          </cell>
          <cell r="R3094">
            <v>1</v>
          </cell>
          <cell r="V3094">
            <v>1</v>
          </cell>
          <cell r="W3094">
            <v>5</v>
          </cell>
          <cell r="Y3094">
            <v>1</v>
          </cell>
          <cell r="Z3094">
            <v>364</v>
          </cell>
          <cell r="AA3094">
            <v>0.25</v>
          </cell>
        </row>
        <row r="3095">
          <cell r="I3095">
            <v>4093</v>
          </cell>
          <cell r="J3095">
            <v>24280.235885499998</v>
          </cell>
          <cell r="P3095">
            <v>1</v>
          </cell>
          <cell r="Q3095">
            <v>1</v>
          </cell>
          <cell r="R3095">
            <v>1</v>
          </cell>
          <cell r="V3095">
            <v>1</v>
          </cell>
          <cell r="W3095">
            <v>5</v>
          </cell>
          <cell r="Y3095">
            <v>1</v>
          </cell>
          <cell r="Z3095">
            <v>156</v>
          </cell>
          <cell r="AA3095">
            <v>1</v>
          </cell>
        </row>
        <row r="3096">
          <cell r="I3096">
            <v>4094</v>
          </cell>
          <cell r="J3096">
            <v>29243.034911800001</v>
          </cell>
          <cell r="P3096">
            <v>13</v>
          </cell>
          <cell r="Q3096">
            <v>1</v>
          </cell>
          <cell r="R3096">
            <v>1</v>
          </cell>
          <cell r="V3096">
            <v>1</v>
          </cell>
          <cell r="W3096">
            <v>5</v>
          </cell>
          <cell r="Y3096">
            <v>1</v>
          </cell>
          <cell r="Z3096">
            <v>156</v>
          </cell>
          <cell r="AA3096">
            <v>1</v>
          </cell>
        </row>
        <row r="3097">
          <cell r="I3097">
            <v>4095</v>
          </cell>
          <cell r="J3097">
            <v>26850.525358999999</v>
          </cell>
          <cell r="P3097">
            <v>9</v>
          </cell>
          <cell r="Q3097">
            <v>1</v>
          </cell>
          <cell r="R3097">
            <v>1</v>
          </cell>
          <cell r="V3097">
            <v>1</v>
          </cell>
          <cell r="W3097">
            <v>5</v>
          </cell>
          <cell r="Y3097">
            <v>2</v>
          </cell>
          <cell r="Z3097">
            <v>364</v>
          </cell>
          <cell r="AA3097">
            <v>1</v>
          </cell>
        </row>
        <row r="3098">
          <cell r="I3098">
            <v>4096</v>
          </cell>
          <cell r="J3098">
            <v>18695.0934954</v>
          </cell>
          <cell r="P3098">
            <v>8</v>
          </cell>
          <cell r="Q3098">
            <v>1</v>
          </cell>
          <cell r="R3098">
            <v>1</v>
          </cell>
          <cell r="V3098">
            <v>1</v>
          </cell>
          <cell r="W3098">
            <v>5</v>
          </cell>
          <cell r="Y3098">
            <v>5</v>
          </cell>
          <cell r="Z3098">
            <v>364</v>
          </cell>
          <cell r="AA3098">
            <v>1</v>
          </cell>
        </row>
        <row r="3099">
          <cell r="I3099">
            <v>4097</v>
          </cell>
          <cell r="J3099">
            <v>33658.960858699997</v>
          </cell>
          <cell r="P3099">
            <v>12</v>
          </cell>
          <cell r="Q3099">
            <v>1</v>
          </cell>
          <cell r="R3099">
            <v>1</v>
          </cell>
          <cell r="V3099">
            <v>1</v>
          </cell>
          <cell r="W3099">
            <v>5</v>
          </cell>
          <cell r="Y3099">
            <v>1</v>
          </cell>
          <cell r="Z3099">
            <v>31.2</v>
          </cell>
          <cell r="AA3099">
            <v>1</v>
          </cell>
        </row>
        <row r="3100">
          <cell r="I3100">
            <v>4101</v>
          </cell>
          <cell r="J3100">
            <v>37265.977969899999</v>
          </cell>
          <cell r="P3100">
            <v>4</v>
          </cell>
          <cell r="Q3100">
            <v>1</v>
          </cell>
          <cell r="R3100">
            <v>1</v>
          </cell>
          <cell r="V3100">
            <v>1</v>
          </cell>
          <cell r="W3100">
            <v>5</v>
          </cell>
          <cell r="Y3100">
            <v>5</v>
          </cell>
          <cell r="Z3100">
            <v>156</v>
          </cell>
          <cell r="AA3100">
            <v>1</v>
          </cell>
        </row>
        <row r="3101">
          <cell r="I3101">
            <v>4102</v>
          </cell>
          <cell r="J3101">
            <v>24921.096893599999</v>
          </cell>
          <cell r="P3101">
            <v>3</v>
          </cell>
          <cell r="Q3101">
            <v>1</v>
          </cell>
          <cell r="R3101">
            <v>1</v>
          </cell>
          <cell r="V3101">
            <v>1</v>
          </cell>
          <cell r="W3101">
            <v>1</v>
          </cell>
          <cell r="Y3101">
            <v>1</v>
          </cell>
          <cell r="Z3101">
            <v>650</v>
          </cell>
          <cell r="AA3101">
            <v>1</v>
          </cell>
        </row>
        <row r="3102">
          <cell r="I3102">
            <v>4103</v>
          </cell>
          <cell r="J3102">
            <v>28060.1948452</v>
          </cell>
          <cell r="P3102">
            <v>3</v>
          </cell>
          <cell r="Q3102">
            <v>1</v>
          </cell>
          <cell r="R3102">
            <v>1</v>
          </cell>
          <cell r="V3102">
            <v>1</v>
          </cell>
          <cell r="W3102">
            <v>5</v>
          </cell>
          <cell r="Y3102">
            <v>1</v>
          </cell>
          <cell r="Z3102">
            <v>156</v>
          </cell>
          <cell r="AA3102">
            <v>1</v>
          </cell>
        </row>
        <row r="3103">
          <cell r="I3103">
            <v>4104</v>
          </cell>
          <cell r="J3103">
            <v>44543.227522599998</v>
          </cell>
          <cell r="P3103">
            <v>2</v>
          </cell>
          <cell r="Q3103">
            <v>1</v>
          </cell>
          <cell r="R3103">
            <v>1</v>
          </cell>
          <cell r="V3103">
            <v>1</v>
          </cell>
          <cell r="W3103">
            <v>5</v>
          </cell>
          <cell r="Y3103">
            <v>1</v>
          </cell>
          <cell r="Z3103">
            <v>156</v>
          </cell>
          <cell r="AA3103">
            <v>0.25</v>
          </cell>
        </row>
        <row r="3104">
          <cell r="I3104">
            <v>4107</v>
          </cell>
          <cell r="J3104">
            <v>3323.5079773000002</v>
          </cell>
          <cell r="P3104">
            <v>4</v>
          </cell>
          <cell r="Q3104">
            <v>1</v>
          </cell>
          <cell r="R3104">
            <v>1</v>
          </cell>
          <cell r="V3104">
            <v>1</v>
          </cell>
          <cell r="W3104">
            <v>5</v>
          </cell>
          <cell r="Y3104">
            <v>3</v>
          </cell>
          <cell r="Z3104">
            <v>364</v>
          </cell>
          <cell r="AA3104">
            <v>1</v>
          </cell>
        </row>
        <row r="3105">
          <cell r="I3105">
            <v>4109</v>
          </cell>
          <cell r="J3105">
            <v>17036.811211799999</v>
          </cell>
          <cell r="P3105">
            <v>1</v>
          </cell>
          <cell r="Q3105">
            <v>1</v>
          </cell>
          <cell r="R3105">
            <v>1</v>
          </cell>
          <cell r="V3105">
            <v>1</v>
          </cell>
          <cell r="W3105">
            <v>1</v>
          </cell>
          <cell r="Y3105">
            <v>3</v>
          </cell>
          <cell r="Z3105">
            <v>650</v>
          </cell>
          <cell r="AA3105">
            <v>1</v>
          </cell>
        </row>
        <row r="3106">
          <cell r="I3106">
            <v>4110</v>
          </cell>
          <cell r="J3106">
            <v>36912.037514700001</v>
          </cell>
          <cell r="P3106">
            <v>4</v>
          </cell>
          <cell r="Q3106">
            <v>1</v>
          </cell>
          <cell r="R3106">
            <v>1</v>
          </cell>
          <cell r="V3106">
            <v>1</v>
          </cell>
          <cell r="W3106">
            <v>1</v>
          </cell>
          <cell r="Y3106">
            <v>1</v>
          </cell>
          <cell r="Z3106">
            <v>364</v>
          </cell>
          <cell r="AA3106">
            <v>1</v>
          </cell>
        </row>
        <row r="3107">
          <cell r="I3107">
            <v>4111</v>
          </cell>
          <cell r="J3107">
            <v>25955.156549700001</v>
          </cell>
          <cell r="P3107">
            <v>6</v>
          </cell>
          <cell r="Q3107">
            <v>1</v>
          </cell>
          <cell r="R3107">
            <v>1</v>
          </cell>
          <cell r="V3107">
            <v>1</v>
          </cell>
          <cell r="W3107">
            <v>5</v>
          </cell>
          <cell r="Y3107">
            <v>1</v>
          </cell>
          <cell r="Z3107">
            <v>156</v>
          </cell>
          <cell r="AA3107">
            <v>1</v>
          </cell>
        </row>
        <row r="3108">
          <cell r="I3108">
            <v>4112</v>
          </cell>
          <cell r="J3108">
            <v>31904.909984999998</v>
          </cell>
          <cell r="P3108">
            <v>1</v>
          </cell>
          <cell r="Q3108">
            <v>1</v>
          </cell>
          <cell r="R3108">
            <v>1</v>
          </cell>
          <cell r="V3108">
            <v>1</v>
          </cell>
          <cell r="W3108">
            <v>5</v>
          </cell>
          <cell r="Y3108">
            <v>1</v>
          </cell>
          <cell r="Z3108">
            <v>156</v>
          </cell>
          <cell r="AA3108">
            <v>1</v>
          </cell>
        </row>
        <row r="3109">
          <cell r="I3109">
            <v>4113</v>
          </cell>
          <cell r="J3109">
            <v>14540.7810634</v>
          </cell>
          <cell r="P3109">
            <v>3</v>
          </cell>
          <cell r="Q3109">
            <v>1</v>
          </cell>
          <cell r="R3109">
            <v>1</v>
          </cell>
          <cell r="V3109">
            <v>1</v>
          </cell>
          <cell r="W3109">
            <v>5</v>
          </cell>
          <cell r="Y3109">
            <v>2</v>
          </cell>
          <cell r="Z3109">
            <v>364</v>
          </cell>
          <cell r="AA3109">
            <v>0.75</v>
          </cell>
        </row>
        <row r="3110">
          <cell r="I3110">
            <v>4114</v>
          </cell>
          <cell r="J3110">
            <v>24411.019366500001</v>
          </cell>
          <cell r="P3110">
            <v>8</v>
          </cell>
          <cell r="Q3110">
            <v>1</v>
          </cell>
          <cell r="R3110">
            <v>1</v>
          </cell>
          <cell r="V3110">
            <v>1</v>
          </cell>
          <cell r="W3110">
            <v>5</v>
          </cell>
          <cell r="Y3110">
            <v>3</v>
          </cell>
          <cell r="Z3110">
            <v>156</v>
          </cell>
          <cell r="AA3110">
            <v>0.75</v>
          </cell>
        </row>
        <row r="3111">
          <cell r="I3111">
            <v>4116</v>
          </cell>
          <cell r="J3111">
            <v>28020.393284000002</v>
          </cell>
          <cell r="P3111">
            <v>3</v>
          </cell>
          <cell r="Q3111">
            <v>1</v>
          </cell>
          <cell r="R3111">
            <v>1</v>
          </cell>
          <cell r="V3111">
            <v>1</v>
          </cell>
          <cell r="W3111">
            <v>5</v>
          </cell>
          <cell r="Y3111">
            <v>1</v>
          </cell>
          <cell r="Z3111">
            <v>31.2</v>
          </cell>
          <cell r="AA3111">
            <v>1</v>
          </cell>
        </row>
        <row r="3112">
          <cell r="I3112">
            <v>4117</v>
          </cell>
          <cell r="J3112">
            <v>6656.4319882</v>
          </cell>
          <cell r="P3112">
            <v>1</v>
          </cell>
          <cell r="Q3112">
            <v>1</v>
          </cell>
          <cell r="R3112">
            <v>1</v>
          </cell>
          <cell r="V3112">
            <v>1</v>
          </cell>
          <cell r="W3112">
            <v>1</v>
          </cell>
          <cell r="Y3112">
            <v>1</v>
          </cell>
          <cell r="Z3112">
            <v>1014</v>
          </cell>
          <cell r="AA3112">
            <v>1</v>
          </cell>
        </row>
        <row r="3113">
          <cell r="I3113">
            <v>4118</v>
          </cell>
          <cell r="J3113">
            <v>29903.426942999999</v>
          </cell>
          <cell r="P3113">
            <v>10</v>
          </cell>
          <cell r="Q3113">
            <v>1</v>
          </cell>
          <cell r="R3113">
            <v>1</v>
          </cell>
          <cell r="V3113">
            <v>1</v>
          </cell>
          <cell r="W3113">
            <v>5</v>
          </cell>
          <cell r="Y3113">
            <v>5</v>
          </cell>
          <cell r="Z3113">
            <v>1014</v>
          </cell>
          <cell r="AA3113">
            <v>0.75</v>
          </cell>
        </row>
        <row r="3114">
          <cell r="I3114">
            <v>4119</v>
          </cell>
          <cell r="J3114">
            <v>37854.523270799997</v>
          </cell>
          <cell r="P3114">
            <v>1</v>
          </cell>
          <cell r="Q3114">
            <v>1</v>
          </cell>
          <cell r="R3114">
            <v>1</v>
          </cell>
          <cell r="V3114">
            <v>1</v>
          </cell>
          <cell r="W3114">
            <v>1</v>
          </cell>
          <cell r="Y3114">
            <v>1</v>
          </cell>
          <cell r="Z3114">
            <v>364</v>
          </cell>
          <cell r="AA3114">
            <v>1</v>
          </cell>
        </row>
        <row r="3115">
          <cell r="I3115">
            <v>4120</v>
          </cell>
          <cell r="J3115">
            <v>28746.901894400002</v>
          </cell>
          <cell r="P3115">
            <v>4</v>
          </cell>
          <cell r="Q3115">
            <v>1</v>
          </cell>
          <cell r="R3115">
            <v>1</v>
          </cell>
          <cell r="V3115">
            <v>1</v>
          </cell>
          <cell r="W3115">
            <v>5</v>
          </cell>
          <cell r="Y3115">
            <v>3</v>
          </cell>
          <cell r="Z3115">
            <v>364</v>
          </cell>
          <cell r="AA3115">
            <v>1</v>
          </cell>
        </row>
        <row r="3116">
          <cell r="I3116">
            <v>4122</v>
          </cell>
          <cell r="J3116">
            <v>27110.420244000001</v>
          </cell>
          <cell r="P3116">
            <v>1</v>
          </cell>
          <cell r="Q3116">
            <v>1</v>
          </cell>
          <cell r="R3116">
            <v>1</v>
          </cell>
          <cell r="V3116">
            <v>1</v>
          </cell>
          <cell r="W3116">
            <v>1</v>
          </cell>
          <cell r="Y3116">
            <v>1</v>
          </cell>
          <cell r="Z3116">
            <v>156</v>
          </cell>
          <cell r="AA3116">
            <v>1</v>
          </cell>
        </row>
        <row r="3117">
          <cell r="I3117">
            <v>4125</v>
          </cell>
          <cell r="J3117">
            <v>14027.889149099999</v>
          </cell>
          <cell r="P3117">
            <v>3</v>
          </cell>
          <cell r="Q3117">
            <v>1</v>
          </cell>
          <cell r="R3117">
            <v>1</v>
          </cell>
          <cell r="V3117">
            <v>1</v>
          </cell>
          <cell r="W3117">
            <v>5</v>
          </cell>
          <cell r="Y3117">
            <v>95</v>
          </cell>
          <cell r="Z3117">
            <v>364</v>
          </cell>
          <cell r="AA3117">
            <v>1</v>
          </cell>
        </row>
        <row r="3118">
          <cell r="I3118">
            <v>4126</v>
          </cell>
          <cell r="J3118">
            <v>22696.5321802</v>
          </cell>
          <cell r="P3118">
            <v>7</v>
          </cell>
          <cell r="Q3118">
            <v>1</v>
          </cell>
          <cell r="R3118">
            <v>1</v>
          </cell>
          <cell r="V3118">
            <v>1</v>
          </cell>
          <cell r="W3118">
            <v>5</v>
          </cell>
          <cell r="Y3118">
            <v>1</v>
          </cell>
          <cell r="Z3118">
            <v>364</v>
          </cell>
          <cell r="AA3118">
            <v>1</v>
          </cell>
        </row>
        <row r="3119">
          <cell r="I3119">
            <v>4127</v>
          </cell>
          <cell r="J3119">
            <v>27504.078578600001</v>
          </cell>
          <cell r="P3119">
            <v>3</v>
          </cell>
          <cell r="Q3119">
            <v>1</v>
          </cell>
          <cell r="R3119">
            <v>1</v>
          </cell>
          <cell r="V3119">
            <v>1</v>
          </cell>
          <cell r="W3119">
            <v>5</v>
          </cell>
          <cell r="Y3119">
            <v>5</v>
          </cell>
          <cell r="Z3119">
            <v>364</v>
          </cell>
          <cell r="AA3119">
            <v>1</v>
          </cell>
        </row>
        <row r="3120">
          <cell r="I3120">
            <v>4131</v>
          </cell>
          <cell r="J3120">
            <v>30043.0221681</v>
          </cell>
          <cell r="P3120">
            <v>10</v>
          </cell>
          <cell r="Q3120">
            <v>1</v>
          </cell>
          <cell r="R3120">
            <v>1</v>
          </cell>
          <cell r="V3120">
            <v>1</v>
          </cell>
          <cell r="W3120">
            <v>1</v>
          </cell>
          <cell r="Y3120">
            <v>1</v>
          </cell>
          <cell r="Z3120">
            <v>364</v>
          </cell>
          <cell r="AA3120">
            <v>1</v>
          </cell>
        </row>
        <row r="3121">
          <cell r="I3121">
            <v>4133</v>
          </cell>
          <cell r="J3121">
            <v>25714.904380100001</v>
          </cell>
          <cell r="P3121">
            <v>5</v>
          </cell>
          <cell r="Q3121">
            <v>1</v>
          </cell>
          <cell r="R3121">
            <v>1</v>
          </cell>
          <cell r="V3121">
            <v>1</v>
          </cell>
          <cell r="W3121">
            <v>5</v>
          </cell>
          <cell r="Y3121">
            <v>1</v>
          </cell>
          <cell r="Z3121">
            <v>364</v>
          </cell>
          <cell r="AA3121">
            <v>1</v>
          </cell>
        </row>
        <row r="3122">
          <cell r="I3122">
            <v>4134</v>
          </cell>
          <cell r="J3122">
            <v>21344.701109900001</v>
          </cell>
          <cell r="P3122">
            <v>6</v>
          </cell>
          <cell r="Q3122">
            <v>1</v>
          </cell>
          <cell r="R3122">
            <v>1</v>
          </cell>
          <cell r="V3122">
            <v>1</v>
          </cell>
          <cell r="W3122">
            <v>5</v>
          </cell>
          <cell r="Y3122">
            <v>1</v>
          </cell>
          <cell r="Z3122">
            <v>364</v>
          </cell>
          <cell r="AA3122">
            <v>1</v>
          </cell>
        </row>
        <row r="3123">
          <cell r="I3123">
            <v>4136</v>
          </cell>
          <cell r="J3123">
            <v>31806.295015899999</v>
          </cell>
          <cell r="P3123">
            <v>1</v>
          </cell>
          <cell r="Q3123">
            <v>1</v>
          </cell>
          <cell r="R3123">
            <v>1</v>
          </cell>
          <cell r="V3123">
            <v>1</v>
          </cell>
          <cell r="W3123">
            <v>1</v>
          </cell>
          <cell r="Y3123">
            <v>1</v>
          </cell>
          <cell r="Z3123">
            <v>364</v>
          </cell>
          <cell r="AA3123">
            <v>0.75</v>
          </cell>
        </row>
        <row r="3124">
          <cell r="I3124">
            <v>4137</v>
          </cell>
          <cell r="J3124">
            <v>3434.5828284999998</v>
          </cell>
          <cell r="P3124">
            <v>5</v>
          </cell>
          <cell r="Q3124">
            <v>1</v>
          </cell>
          <cell r="R3124">
            <v>1</v>
          </cell>
          <cell r="V3124">
            <v>1</v>
          </cell>
          <cell r="W3124">
            <v>5</v>
          </cell>
          <cell r="Y3124">
            <v>1</v>
          </cell>
          <cell r="Z3124">
            <v>156</v>
          </cell>
          <cell r="AA3124">
            <v>1</v>
          </cell>
        </row>
        <row r="3125">
          <cell r="I3125">
            <v>4138</v>
          </cell>
          <cell r="J3125">
            <v>31904.909984999998</v>
          </cell>
          <cell r="P3125">
            <v>9</v>
          </cell>
          <cell r="Q3125">
            <v>1</v>
          </cell>
          <cell r="R3125">
            <v>1</v>
          </cell>
          <cell r="V3125">
            <v>1</v>
          </cell>
          <cell r="W3125">
            <v>1</v>
          </cell>
          <cell r="Y3125">
            <v>1</v>
          </cell>
          <cell r="Z3125">
            <v>364</v>
          </cell>
          <cell r="AA3125">
            <v>1</v>
          </cell>
        </row>
        <row r="3126">
          <cell r="I3126">
            <v>4139</v>
          </cell>
          <cell r="J3126">
            <v>34056.8978967</v>
          </cell>
          <cell r="P3126">
            <v>3</v>
          </cell>
          <cell r="Q3126">
            <v>1</v>
          </cell>
          <cell r="R3126">
            <v>1</v>
          </cell>
          <cell r="V3126">
            <v>1</v>
          </cell>
          <cell r="W3126">
            <v>5</v>
          </cell>
          <cell r="Y3126">
            <v>1</v>
          </cell>
          <cell r="Z3126">
            <v>156</v>
          </cell>
          <cell r="AA3126">
            <v>0.75</v>
          </cell>
        </row>
        <row r="3127">
          <cell r="I3127">
            <v>4140</v>
          </cell>
          <cell r="J3127">
            <v>20151.164853800001</v>
          </cell>
          <cell r="P3127">
            <v>1</v>
          </cell>
          <cell r="Q3127">
            <v>1</v>
          </cell>
          <cell r="R3127">
            <v>1</v>
          </cell>
          <cell r="V3127">
            <v>1</v>
          </cell>
          <cell r="W3127">
            <v>5</v>
          </cell>
          <cell r="Y3127">
            <v>5</v>
          </cell>
          <cell r="Z3127">
            <v>364</v>
          </cell>
          <cell r="AA3127">
            <v>1</v>
          </cell>
        </row>
        <row r="3128">
          <cell r="I3128">
            <v>4142</v>
          </cell>
          <cell r="J3128">
            <v>4803.8229229999997</v>
          </cell>
          <cell r="P3128">
            <v>3</v>
          </cell>
          <cell r="Q3128">
            <v>1</v>
          </cell>
          <cell r="R3128">
            <v>1</v>
          </cell>
          <cell r="V3128">
            <v>0</v>
          </cell>
          <cell r="W3128">
            <v>99</v>
          </cell>
          <cell r="Y3128">
            <v>5</v>
          </cell>
          <cell r="Z3128">
            <v>364</v>
          </cell>
          <cell r="AA3128">
            <v>0</v>
          </cell>
        </row>
        <row r="3129">
          <cell r="I3129">
            <v>4143</v>
          </cell>
          <cell r="J3129">
            <v>24091.236997399999</v>
          </cell>
          <cell r="P3129">
            <v>3</v>
          </cell>
          <cell r="Q3129">
            <v>1</v>
          </cell>
          <cell r="R3129">
            <v>1</v>
          </cell>
          <cell r="V3129">
            <v>1</v>
          </cell>
          <cell r="W3129">
            <v>5</v>
          </cell>
          <cell r="Y3129">
            <v>5</v>
          </cell>
          <cell r="Z3129">
            <v>31.2</v>
          </cell>
          <cell r="AA3129">
            <v>0.25</v>
          </cell>
        </row>
        <row r="3130">
          <cell r="I3130">
            <v>4144</v>
          </cell>
          <cell r="J3130">
            <v>24273.850862300002</v>
          </cell>
          <cell r="P3130">
            <v>5</v>
          </cell>
          <cell r="Q3130">
            <v>1</v>
          </cell>
          <cell r="R3130">
            <v>1</v>
          </cell>
          <cell r="V3130">
            <v>1</v>
          </cell>
          <cell r="W3130">
            <v>5</v>
          </cell>
          <cell r="Y3130">
            <v>1</v>
          </cell>
          <cell r="Z3130">
            <v>1014</v>
          </cell>
          <cell r="AA3130">
            <v>1</v>
          </cell>
        </row>
        <row r="3131">
          <cell r="I3131">
            <v>4145</v>
          </cell>
          <cell r="J3131">
            <v>3807.4832651000002</v>
          </cell>
          <cell r="P3131">
            <v>5</v>
          </cell>
          <cell r="Q3131">
            <v>1</v>
          </cell>
          <cell r="R3131">
            <v>1</v>
          </cell>
          <cell r="V3131">
            <v>1</v>
          </cell>
          <cell r="W3131">
            <v>5</v>
          </cell>
          <cell r="Y3131">
            <v>1</v>
          </cell>
          <cell r="Z3131">
            <v>650</v>
          </cell>
          <cell r="AA3131">
            <v>1</v>
          </cell>
        </row>
        <row r="3132">
          <cell r="I3132">
            <v>4146</v>
          </cell>
          <cell r="J3132">
            <v>30280.660022100001</v>
          </cell>
          <cell r="P3132">
            <v>1</v>
          </cell>
          <cell r="Q3132">
            <v>1</v>
          </cell>
          <cell r="R3132">
            <v>1</v>
          </cell>
          <cell r="V3132">
            <v>1</v>
          </cell>
          <cell r="W3132">
            <v>5</v>
          </cell>
          <cell r="Y3132">
            <v>1</v>
          </cell>
          <cell r="Z3132">
            <v>364</v>
          </cell>
          <cell r="AA3132">
            <v>0.75</v>
          </cell>
        </row>
        <row r="3133">
          <cell r="I3133">
            <v>4148</v>
          </cell>
          <cell r="J3133">
            <v>23881.2920089</v>
          </cell>
          <cell r="P3133">
            <v>4</v>
          </cell>
          <cell r="Q3133">
            <v>1</v>
          </cell>
          <cell r="R3133">
            <v>1</v>
          </cell>
          <cell r="V3133">
            <v>1</v>
          </cell>
          <cell r="W3133">
            <v>5</v>
          </cell>
          <cell r="Y3133">
            <v>1</v>
          </cell>
          <cell r="Z3133">
            <v>650</v>
          </cell>
          <cell r="AA3133">
            <v>1</v>
          </cell>
        </row>
        <row r="3134">
          <cell r="I3134">
            <v>4149</v>
          </cell>
          <cell r="J3134">
            <v>27110.420244000001</v>
          </cell>
          <cell r="P3134">
            <v>12</v>
          </cell>
          <cell r="Q3134">
            <v>1</v>
          </cell>
          <cell r="R3134">
            <v>1</v>
          </cell>
          <cell r="V3134">
            <v>1</v>
          </cell>
          <cell r="W3134">
            <v>1</v>
          </cell>
          <cell r="Y3134">
            <v>1</v>
          </cell>
          <cell r="Z3134">
            <v>156</v>
          </cell>
          <cell r="AA3134">
            <v>0.75</v>
          </cell>
        </row>
        <row r="3135">
          <cell r="I3135">
            <v>4150</v>
          </cell>
          <cell r="J3135">
            <v>31748.527239899999</v>
          </cell>
          <cell r="P3135">
            <v>1</v>
          </cell>
          <cell r="Q3135">
            <v>1</v>
          </cell>
          <cell r="R3135">
            <v>1</v>
          </cell>
          <cell r="V3135">
            <v>1</v>
          </cell>
          <cell r="W3135">
            <v>5</v>
          </cell>
          <cell r="Y3135">
            <v>5</v>
          </cell>
          <cell r="Z3135">
            <v>364</v>
          </cell>
          <cell r="AA3135">
            <v>1</v>
          </cell>
        </row>
        <row r="3136">
          <cell r="I3136">
            <v>4151</v>
          </cell>
          <cell r="J3136">
            <v>23991.944263900001</v>
          </cell>
          <cell r="P3136">
            <v>5</v>
          </cell>
          <cell r="Q3136">
            <v>1</v>
          </cell>
          <cell r="R3136">
            <v>1</v>
          </cell>
          <cell r="V3136">
            <v>1</v>
          </cell>
          <cell r="W3136">
            <v>5</v>
          </cell>
          <cell r="Y3136">
            <v>5</v>
          </cell>
          <cell r="Z3136">
            <v>650</v>
          </cell>
          <cell r="AA3136">
            <v>1</v>
          </cell>
        </row>
        <row r="3137">
          <cell r="I3137">
            <v>4153</v>
          </cell>
          <cell r="J3137">
            <v>18869.271385100001</v>
          </cell>
          <cell r="P3137">
            <v>6</v>
          </cell>
          <cell r="Q3137">
            <v>1</v>
          </cell>
          <cell r="R3137">
            <v>1</v>
          </cell>
          <cell r="V3137">
            <v>1</v>
          </cell>
          <cell r="W3137">
            <v>5</v>
          </cell>
          <cell r="Y3137">
            <v>5</v>
          </cell>
          <cell r="Z3137">
            <v>650</v>
          </cell>
          <cell r="AA3137">
            <v>1</v>
          </cell>
        </row>
        <row r="3138">
          <cell r="I3138">
            <v>4154</v>
          </cell>
          <cell r="J3138">
            <v>32971.422816699996</v>
          </cell>
          <cell r="P3138">
            <v>1</v>
          </cell>
          <cell r="Q3138">
            <v>1</v>
          </cell>
          <cell r="R3138">
            <v>1</v>
          </cell>
          <cell r="V3138">
            <v>1</v>
          </cell>
          <cell r="W3138">
            <v>5</v>
          </cell>
          <cell r="Y3138">
            <v>5</v>
          </cell>
          <cell r="Z3138">
            <v>364</v>
          </cell>
          <cell r="AA3138">
            <v>1</v>
          </cell>
        </row>
        <row r="3139">
          <cell r="I3139">
            <v>4155</v>
          </cell>
          <cell r="J3139">
            <v>26144.5507755</v>
          </cell>
          <cell r="P3139">
            <v>8</v>
          </cell>
          <cell r="Q3139">
            <v>1</v>
          </cell>
          <cell r="R3139">
            <v>1</v>
          </cell>
          <cell r="V3139">
            <v>1</v>
          </cell>
          <cell r="W3139">
            <v>5</v>
          </cell>
          <cell r="Y3139">
            <v>2</v>
          </cell>
          <cell r="Z3139">
            <v>156</v>
          </cell>
          <cell r="AA3139">
            <v>1</v>
          </cell>
        </row>
        <row r="3140">
          <cell r="I3140">
            <v>4156</v>
          </cell>
          <cell r="J3140">
            <v>26817.498618000001</v>
          </cell>
          <cell r="P3140">
            <v>8</v>
          </cell>
          <cell r="Q3140">
            <v>1</v>
          </cell>
          <cell r="R3140">
            <v>1</v>
          </cell>
          <cell r="V3140">
            <v>1</v>
          </cell>
          <cell r="W3140">
            <v>5</v>
          </cell>
          <cell r="Y3140">
            <v>1</v>
          </cell>
          <cell r="Z3140">
            <v>156</v>
          </cell>
          <cell r="AA3140">
            <v>1</v>
          </cell>
        </row>
        <row r="3141">
          <cell r="I3141">
            <v>4157</v>
          </cell>
          <cell r="J3141">
            <v>26211.096204199999</v>
          </cell>
          <cell r="P3141">
            <v>9</v>
          </cell>
          <cell r="Q3141">
            <v>1</v>
          </cell>
          <cell r="R3141">
            <v>1</v>
          </cell>
          <cell r="V3141">
            <v>1</v>
          </cell>
          <cell r="W3141">
            <v>5</v>
          </cell>
          <cell r="Y3141">
            <v>1</v>
          </cell>
          <cell r="Z3141">
            <v>364</v>
          </cell>
          <cell r="AA3141">
            <v>1</v>
          </cell>
        </row>
        <row r="3142">
          <cell r="I3142">
            <v>4158</v>
          </cell>
          <cell r="J3142">
            <v>15442.964841200001</v>
          </cell>
          <cell r="P3142">
            <v>3</v>
          </cell>
          <cell r="Q3142">
            <v>1</v>
          </cell>
          <cell r="R3142">
            <v>1</v>
          </cell>
          <cell r="V3142">
            <v>1</v>
          </cell>
          <cell r="W3142">
            <v>5</v>
          </cell>
          <cell r="Y3142">
            <v>1</v>
          </cell>
          <cell r="Z3142">
            <v>156</v>
          </cell>
          <cell r="AA3142">
            <v>1</v>
          </cell>
        </row>
        <row r="3143">
          <cell r="I3143">
            <v>4159</v>
          </cell>
          <cell r="J3143">
            <v>6998.1578111999997</v>
          </cell>
          <cell r="P3143">
            <v>3</v>
          </cell>
          <cell r="Q3143">
            <v>1</v>
          </cell>
          <cell r="R3143">
            <v>1</v>
          </cell>
          <cell r="V3143">
            <v>1</v>
          </cell>
          <cell r="W3143">
            <v>5</v>
          </cell>
          <cell r="Y3143">
            <v>1</v>
          </cell>
          <cell r="Z3143">
            <v>156</v>
          </cell>
          <cell r="AA3143">
            <v>1</v>
          </cell>
        </row>
        <row r="3144">
          <cell r="I3144">
            <v>4160</v>
          </cell>
          <cell r="J3144">
            <v>6183.0868221000001</v>
          </cell>
          <cell r="P3144">
            <v>5</v>
          </cell>
          <cell r="Q3144">
            <v>1</v>
          </cell>
          <cell r="R3144">
            <v>1</v>
          </cell>
          <cell r="V3144">
            <v>1</v>
          </cell>
          <cell r="W3144">
            <v>1</v>
          </cell>
          <cell r="Y3144">
            <v>1</v>
          </cell>
          <cell r="Z3144">
            <v>156</v>
          </cell>
          <cell r="AA3144">
            <v>1</v>
          </cell>
        </row>
        <row r="3145">
          <cell r="I3145">
            <v>4161</v>
          </cell>
          <cell r="J3145">
            <v>37119.396266600001</v>
          </cell>
          <cell r="P3145">
            <v>2</v>
          </cell>
          <cell r="Q3145">
            <v>1</v>
          </cell>
          <cell r="R3145">
            <v>1</v>
          </cell>
          <cell r="V3145">
            <v>0</v>
          </cell>
          <cell r="W3145">
            <v>99</v>
          </cell>
          <cell r="Y3145">
            <v>3</v>
          </cell>
          <cell r="Z3145">
            <v>364</v>
          </cell>
          <cell r="AA3145">
            <v>0</v>
          </cell>
        </row>
        <row r="3146">
          <cell r="I3146">
            <v>4162</v>
          </cell>
          <cell r="J3146">
            <v>7029.9306196999996</v>
          </cell>
          <cell r="P3146">
            <v>2</v>
          </cell>
          <cell r="Q3146">
            <v>1</v>
          </cell>
          <cell r="R3146">
            <v>1</v>
          </cell>
          <cell r="V3146">
            <v>1</v>
          </cell>
          <cell r="W3146">
            <v>1</v>
          </cell>
          <cell r="Y3146">
            <v>1</v>
          </cell>
          <cell r="Z3146">
            <v>364</v>
          </cell>
          <cell r="AA3146">
            <v>1</v>
          </cell>
        </row>
        <row r="3147">
          <cell r="I3147">
            <v>4163</v>
          </cell>
          <cell r="J3147">
            <v>34330.987613899997</v>
          </cell>
          <cell r="P3147">
            <v>1</v>
          </cell>
          <cell r="Q3147">
            <v>1</v>
          </cell>
          <cell r="R3147">
            <v>1</v>
          </cell>
          <cell r="V3147">
            <v>1</v>
          </cell>
          <cell r="W3147">
            <v>1</v>
          </cell>
          <cell r="Y3147">
            <v>1</v>
          </cell>
          <cell r="Z3147">
            <v>31.2</v>
          </cell>
          <cell r="AA3147">
            <v>1</v>
          </cell>
        </row>
        <row r="3148">
          <cell r="I3148">
            <v>4164</v>
          </cell>
          <cell r="J3148">
            <v>24921.096893599999</v>
          </cell>
          <cell r="P3148">
            <v>2</v>
          </cell>
          <cell r="Q3148">
            <v>1</v>
          </cell>
          <cell r="R3148">
            <v>1</v>
          </cell>
          <cell r="V3148">
            <v>1</v>
          </cell>
          <cell r="W3148">
            <v>5</v>
          </cell>
          <cell r="Y3148">
            <v>1</v>
          </cell>
          <cell r="Z3148">
            <v>156</v>
          </cell>
          <cell r="AA3148">
            <v>1</v>
          </cell>
        </row>
        <row r="3149">
          <cell r="I3149">
            <v>4165</v>
          </cell>
          <cell r="J3149">
            <v>36213.358754499997</v>
          </cell>
          <cell r="P3149">
            <v>3</v>
          </cell>
          <cell r="Q3149">
            <v>1</v>
          </cell>
          <cell r="R3149">
            <v>1</v>
          </cell>
          <cell r="V3149">
            <v>0</v>
          </cell>
          <cell r="W3149">
            <v>99</v>
          </cell>
          <cell r="Y3149">
            <v>1</v>
          </cell>
          <cell r="Z3149">
            <v>31.2</v>
          </cell>
          <cell r="AA3149">
            <v>0</v>
          </cell>
        </row>
        <row r="3150">
          <cell r="I3150">
            <v>4166</v>
          </cell>
          <cell r="J3150">
            <v>13124.303258600001</v>
          </cell>
          <cell r="P3150">
            <v>10</v>
          </cell>
          <cell r="Q3150">
            <v>1</v>
          </cell>
          <cell r="R3150">
            <v>1</v>
          </cell>
          <cell r="V3150">
            <v>1</v>
          </cell>
          <cell r="W3150">
            <v>5</v>
          </cell>
          <cell r="Y3150">
            <v>1</v>
          </cell>
          <cell r="Z3150">
            <v>364</v>
          </cell>
          <cell r="AA3150">
            <v>1</v>
          </cell>
        </row>
        <row r="3151">
          <cell r="I3151">
            <v>4167</v>
          </cell>
          <cell r="J3151">
            <v>25677.965246700001</v>
          </cell>
          <cell r="P3151">
            <v>6</v>
          </cell>
          <cell r="Q3151">
            <v>1</v>
          </cell>
          <cell r="R3151">
            <v>1</v>
          </cell>
          <cell r="V3151">
            <v>1</v>
          </cell>
          <cell r="W3151">
            <v>5</v>
          </cell>
          <cell r="Y3151">
            <v>1</v>
          </cell>
          <cell r="Z3151">
            <v>156</v>
          </cell>
          <cell r="AA3151">
            <v>1</v>
          </cell>
        </row>
        <row r="3152">
          <cell r="I3152">
            <v>4169</v>
          </cell>
          <cell r="J3152">
            <v>14399.168643200001</v>
          </cell>
          <cell r="P3152">
            <v>4</v>
          </cell>
          <cell r="Q3152">
            <v>1</v>
          </cell>
          <cell r="R3152">
            <v>1</v>
          </cell>
          <cell r="V3152">
            <v>1</v>
          </cell>
          <cell r="W3152">
            <v>5</v>
          </cell>
          <cell r="Y3152">
            <v>3</v>
          </cell>
          <cell r="Z3152">
            <v>364</v>
          </cell>
          <cell r="AA3152">
            <v>1</v>
          </cell>
        </row>
        <row r="3153">
          <cell r="I3153">
            <v>4170</v>
          </cell>
          <cell r="J3153">
            <v>23695.616394199998</v>
          </cell>
          <cell r="P3153">
            <v>6</v>
          </cell>
          <cell r="Q3153">
            <v>1</v>
          </cell>
          <cell r="R3153">
            <v>1</v>
          </cell>
          <cell r="V3153">
            <v>1</v>
          </cell>
          <cell r="W3153">
            <v>5</v>
          </cell>
          <cell r="Y3153">
            <v>5</v>
          </cell>
          <cell r="Z3153">
            <v>364</v>
          </cell>
          <cell r="AA3153">
            <v>0.75</v>
          </cell>
        </row>
        <row r="3154">
          <cell r="I3154">
            <v>4174</v>
          </cell>
          <cell r="J3154">
            <v>20461.219839400001</v>
          </cell>
          <cell r="P3154">
            <v>4</v>
          </cell>
          <cell r="Q3154">
            <v>1</v>
          </cell>
          <cell r="R3154">
            <v>1</v>
          </cell>
          <cell r="V3154">
            <v>1</v>
          </cell>
          <cell r="W3154">
            <v>5</v>
          </cell>
          <cell r="Y3154">
            <v>5</v>
          </cell>
          <cell r="Z3154">
            <v>364</v>
          </cell>
          <cell r="AA3154">
            <v>1</v>
          </cell>
        </row>
        <row r="3155">
          <cell r="I3155">
            <v>4175</v>
          </cell>
          <cell r="J3155">
            <v>14305.672773</v>
          </cell>
          <cell r="P3155">
            <v>7</v>
          </cell>
          <cell r="Q3155">
            <v>1</v>
          </cell>
          <cell r="R3155">
            <v>1</v>
          </cell>
          <cell r="V3155">
            <v>1</v>
          </cell>
          <cell r="W3155">
            <v>1</v>
          </cell>
          <cell r="Y3155">
            <v>1</v>
          </cell>
          <cell r="Z3155">
            <v>156</v>
          </cell>
          <cell r="AA3155">
            <v>1</v>
          </cell>
        </row>
        <row r="3156">
          <cell r="I3156">
            <v>4176</v>
          </cell>
          <cell r="J3156">
            <v>24261.8102616</v>
          </cell>
          <cell r="P3156">
            <v>7</v>
          </cell>
          <cell r="Q3156">
            <v>1</v>
          </cell>
          <cell r="R3156">
            <v>1</v>
          </cell>
          <cell r="V3156">
            <v>1</v>
          </cell>
          <cell r="W3156">
            <v>1</v>
          </cell>
          <cell r="Y3156">
            <v>1</v>
          </cell>
          <cell r="Z3156">
            <v>31.2</v>
          </cell>
          <cell r="AA3156">
            <v>1</v>
          </cell>
        </row>
        <row r="3157">
          <cell r="I3157">
            <v>4177</v>
          </cell>
          <cell r="J3157">
            <v>30971.355364499999</v>
          </cell>
          <cell r="P3157">
            <v>8</v>
          </cell>
          <cell r="Q3157">
            <v>1</v>
          </cell>
          <cell r="R3157">
            <v>1</v>
          </cell>
          <cell r="V3157">
            <v>1</v>
          </cell>
          <cell r="W3157">
            <v>1</v>
          </cell>
          <cell r="Y3157">
            <v>1</v>
          </cell>
          <cell r="Z3157">
            <v>364</v>
          </cell>
          <cell r="AA3157">
            <v>0.75</v>
          </cell>
        </row>
        <row r="3158">
          <cell r="I3158">
            <v>4180</v>
          </cell>
          <cell r="J3158">
            <v>6744.3571986999996</v>
          </cell>
          <cell r="P3158">
            <v>1</v>
          </cell>
          <cell r="Q3158">
            <v>1</v>
          </cell>
          <cell r="R3158">
            <v>1</v>
          </cell>
          <cell r="V3158">
            <v>1</v>
          </cell>
          <cell r="W3158">
            <v>5</v>
          </cell>
          <cell r="Y3158">
            <v>5</v>
          </cell>
          <cell r="Z3158">
            <v>156</v>
          </cell>
          <cell r="AA3158">
            <v>0.75</v>
          </cell>
        </row>
        <row r="3159">
          <cell r="I3159">
            <v>4181</v>
          </cell>
          <cell r="J3159">
            <v>18842.4554202</v>
          </cell>
          <cell r="P3159">
            <v>3</v>
          </cell>
          <cell r="Q3159">
            <v>1</v>
          </cell>
          <cell r="R3159">
            <v>1</v>
          </cell>
          <cell r="V3159">
            <v>1</v>
          </cell>
          <cell r="W3159">
            <v>5</v>
          </cell>
          <cell r="Y3159">
            <v>1</v>
          </cell>
          <cell r="Z3159">
            <v>364</v>
          </cell>
          <cell r="AA3159">
            <v>1</v>
          </cell>
        </row>
        <row r="3160">
          <cell r="I3160">
            <v>4183</v>
          </cell>
          <cell r="J3160">
            <v>29555.965378699999</v>
          </cell>
          <cell r="P3160">
            <v>9</v>
          </cell>
          <cell r="Q3160">
            <v>1</v>
          </cell>
          <cell r="R3160">
            <v>1</v>
          </cell>
          <cell r="V3160">
            <v>1</v>
          </cell>
          <cell r="W3160">
            <v>5</v>
          </cell>
          <cell r="Y3160">
            <v>5</v>
          </cell>
          <cell r="Z3160">
            <v>156</v>
          </cell>
          <cell r="AA3160">
            <v>1</v>
          </cell>
        </row>
        <row r="3161">
          <cell r="I3161">
            <v>4184</v>
          </cell>
          <cell r="J3161">
            <v>23099.423764499999</v>
          </cell>
          <cell r="P3161">
            <v>3</v>
          </cell>
          <cell r="Q3161">
            <v>1</v>
          </cell>
          <cell r="R3161">
            <v>1</v>
          </cell>
          <cell r="V3161">
            <v>0</v>
          </cell>
          <cell r="W3161">
            <v>99</v>
          </cell>
          <cell r="Y3161">
            <v>1</v>
          </cell>
          <cell r="Z3161">
            <v>31.2</v>
          </cell>
          <cell r="AA3161">
            <v>0</v>
          </cell>
        </row>
        <row r="3162">
          <cell r="I3162">
            <v>4185</v>
          </cell>
          <cell r="J3162">
            <v>22807.338338599999</v>
          </cell>
          <cell r="P3162">
            <v>4</v>
          </cell>
          <cell r="Q3162">
            <v>1</v>
          </cell>
          <cell r="R3162">
            <v>1</v>
          </cell>
          <cell r="V3162">
            <v>1</v>
          </cell>
          <cell r="W3162">
            <v>5</v>
          </cell>
          <cell r="Y3162">
            <v>5</v>
          </cell>
          <cell r="Z3162">
            <v>650</v>
          </cell>
          <cell r="AA3162">
            <v>1</v>
          </cell>
        </row>
        <row r="3163">
          <cell r="I3163">
            <v>4186</v>
          </cell>
          <cell r="J3163">
            <v>27173.461378100001</v>
          </cell>
          <cell r="P3163">
            <v>8</v>
          </cell>
          <cell r="Q3163">
            <v>1</v>
          </cell>
          <cell r="R3163">
            <v>1</v>
          </cell>
          <cell r="V3163">
            <v>1</v>
          </cell>
          <cell r="W3163">
            <v>5</v>
          </cell>
          <cell r="Y3163">
            <v>1</v>
          </cell>
          <cell r="Z3163">
            <v>364</v>
          </cell>
          <cell r="AA3163">
            <v>1</v>
          </cell>
        </row>
        <row r="3164">
          <cell r="I3164">
            <v>4187</v>
          </cell>
          <cell r="J3164">
            <v>45682.311588800003</v>
          </cell>
          <cell r="P3164">
            <v>2</v>
          </cell>
          <cell r="Q3164">
            <v>1</v>
          </cell>
          <cell r="R3164">
            <v>1</v>
          </cell>
          <cell r="V3164">
            <v>1</v>
          </cell>
          <cell r="W3164">
            <v>1</v>
          </cell>
          <cell r="Y3164">
            <v>1</v>
          </cell>
          <cell r="Z3164">
            <v>156</v>
          </cell>
          <cell r="AA3164">
            <v>1</v>
          </cell>
        </row>
        <row r="3165">
          <cell r="I3165">
            <v>4188</v>
          </cell>
          <cell r="J3165">
            <v>26211.096204199999</v>
          </cell>
          <cell r="P3165">
            <v>2</v>
          </cell>
          <cell r="Q3165">
            <v>1</v>
          </cell>
          <cell r="R3165">
            <v>1</v>
          </cell>
          <cell r="V3165">
            <v>1</v>
          </cell>
          <cell r="W3165">
            <v>5</v>
          </cell>
          <cell r="Y3165">
            <v>1</v>
          </cell>
          <cell r="Z3165">
            <v>156</v>
          </cell>
          <cell r="AA3165">
            <v>1</v>
          </cell>
        </row>
        <row r="3166">
          <cell r="I3166">
            <v>4189</v>
          </cell>
          <cell r="J3166">
            <v>28107.329489799999</v>
          </cell>
          <cell r="P3166">
            <v>3</v>
          </cell>
          <cell r="Q3166">
            <v>1</v>
          </cell>
          <cell r="R3166">
            <v>1</v>
          </cell>
          <cell r="V3166">
            <v>1</v>
          </cell>
          <cell r="W3166">
            <v>1</v>
          </cell>
          <cell r="Y3166">
            <v>1</v>
          </cell>
          <cell r="Z3166">
            <v>364</v>
          </cell>
          <cell r="AA3166">
            <v>1</v>
          </cell>
        </row>
        <row r="3167">
          <cell r="I3167">
            <v>4190</v>
          </cell>
          <cell r="J3167">
            <v>34056.8978967</v>
          </cell>
          <cell r="P3167">
            <v>1</v>
          </cell>
          <cell r="Q3167">
            <v>1</v>
          </cell>
          <cell r="R3167">
            <v>1</v>
          </cell>
          <cell r="V3167">
            <v>0</v>
          </cell>
          <cell r="W3167">
            <v>99</v>
          </cell>
          <cell r="Y3167">
            <v>1</v>
          </cell>
          <cell r="Z3167">
            <v>31.2</v>
          </cell>
          <cell r="AA3167">
            <v>0</v>
          </cell>
        </row>
        <row r="3168">
          <cell r="I3168">
            <v>4191</v>
          </cell>
          <cell r="J3168">
            <v>31498.272012500001</v>
          </cell>
          <cell r="P3168">
            <v>2</v>
          </cell>
          <cell r="Q3168">
            <v>1</v>
          </cell>
          <cell r="R3168">
            <v>1</v>
          </cell>
          <cell r="V3168">
            <v>1</v>
          </cell>
          <cell r="W3168">
            <v>5</v>
          </cell>
          <cell r="Y3168">
            <v>1</v>
          </cell>
          <cell r="Z3168">
            <v>364</v>
          </cell>
          <cell r="AA3168">
            <v>1</v>
          </cell>
        </row>
        <row r="3169">
          <cell r="I3169">
            <v>4192</v>
          </cell>
          <cell r="J3169">
            <v>31254.6347484</v>
          </cell>
          <cell r="P3169">
            <v>10</v>
          </cell>
          <cell r="Q3169">
            <v>1</v>
          </cell>
          <cell r="R3169">
            <v>1</v>
          </cell>
          <cell r="V3169">
            <v>1</v>
          </cell>
          <cell r="W3169">
            <v>5</v>
          </cell>
          <cell r="Y3169">
            <v>5</v>
          </cell>
          <cell r="Z3169">
            <v>650</v>
          </cell>
          <cell r="AA3169">
            <v>0.75</v>
          </cell>
        </row>
        <row r="3170">
          <cell r="I3170">
            <v>4195</v>
          </cell>
          <cell r="J3170">
            <v>30825.343497000002</v>
          </cell>
          <cell r="P3170">
            <v>11</v>
          </cell>
          <cell r="Q3170">
            <v>1</v>
          </cell>
          <cell r="R3170">
            <v>1</v>
          </cell>
          <cell r="V3170">
            <v>1</v>
          </cell>
          <cell r="W3170">
            <v>1</v>
          </cell>
          <cell r="Y3170">
            <v>1</v>
          </cell>
          <cell r="Z3170">
            <v>156</v>
          </cell>
          <cell r="AA3170">
            <v>1</v>
          </cell>
        </row>
        <row r="3171">
          <cell r="I3171">
            <v>4196</v>
          </cell>
          <cell r="J3171">
            <v>31646.770981099999</v>
          </cell>
          <cell r="P3171">
            <v>4</v>
          </cell>
          <cell r="Q3171">
            <v>1</v>
          </cell>
          <cell r="R3171">
            <v>1</v>
          </cell>
          <cell r="V3171">
            <v>1</v>
          </cell>
          <cell r="W3171">
            <v>1</v>
          </cell>
          <cell r="Y3171">
            <v>1</v>
          </cell>
          <cell r="Z3171">
            <v>364</v>
          </cell>
          <cell r="AA3171">
            <v>1</v>
          </cell>
        </row>
        <row r="3172">
          <cell r="I3172">
            <v>4197</v>
          </cell>
          <cell r="J3172">
            <v>28252.941146100002</v>
          </cell>
          <cell r="P3172">
            <v>9</v>
          </cell>
          <cell r="Q3172">
            <v>1</v>
          </cell>
          <cell r="R3172">
            <v>1</v>
          </cell>
          <cell r="V3172">
            <v>1</v>
          </cell>
          <cell r="W3172">
            <v>1</v>
          </cell>
          <cell r="Y3172">
            <v>1</v>
          </cell>
          <cell r="Z3172">
            <v>1014</v>
          </cell>
          <cell r="AA3172">
            <v>1</v>
          </cell>
        </row>
        <row r="3173">
          <cell r="I3173">
            <v>4198</v>
          </cell>
          <cell r="J3173">
            <v>31062.565450900001</v>
          </cell>
          <cell r="P3173">
            <v>4</v>
          </cell>
          <cell r="Q3173">
            <v>1</v>
          </cell>
          <cell r="R3173">
            <v>1</v>
          </cell>
          <cell r="V3173">
            <v>1</v>
          </cell>
          <cell r="W3173">
            <v>5</v>
          </cell>
          <cell r="Y3173">
            <v>1</v>
          </cell>
          <cell r="Z3173">
            <v>156</v>
          </cell>
          <cell r="AA3173">
            <v>1</v>
          </cell>
        </row>
        <row r="3174">
          <cell r="I3174">
            <v>4199</v>
          </cell>
          <cell r="J3174">
            <v>31433.2326613</v>
          </cell>
          <cell r="P3174">
            <v>5</v>
          </cell>
          <cell r="Q3174">
            <v>1</v>
          </cell>
          <cell r="R3174">
            <v>1</v>
          </cell>
          <cell r="V3174">
            <v>1</v>
          </cell>
          <cell r="W3174">
            <v>5</v>
          </cell>
          <cell r="Y3174">
            <v>5</v>
          </cell>
          <cell r="Z3174">
            <v>650</v>
          </cell>
          <cell r="AA3174">
            <v>1</v>
          </cell>
        </row>
        <row r="3175">
          <cell r="I3175">
            <v>4200</v>
          </cell>
          <cell r="J3175">
            <v>28767.184772600001</v>
          </cell>
          <cell r="P3175">
            <v>3</v>
          </cell>
          <cell r="Q3175">
            <v>1</v>
          </cell>
          <cell r="R3175">
            <v>1</v>
          </cell>
          <cell r="V3175">
            <v>0</v>
          </cell>
          <cell r="W3175">
            <v>99</v>
          </cell>
          <cell r="Y3175">
            <v>1</v>
          </cell>
          <cell r="Z3175">
            <v>156</v>
          </cell>
          <cell r="AA3175">
            <v>0</v>
          </cell>
        </row>
        <row r="3176">
          <cell r="I3176">
            <v>4201</v>
          </cell>
          <cell r="J3176">
            <v>27892.1077768</v>
          </cell>
          <cell r="P3176">
            <v>1</v>
          </cell>
          <cell r="Q3176">
            <v>1</v>
          </cell>
          <cell r="R3176">
            <v>1</v>
          </cell>
          <cell r="V3176">
            <v>1</v>
          </cell>
          <cell r="W3176">
            <v>5</v>
          </cell>
          <cell r="Y3176">
            <v>5</v>
          </cell>
          <cell r="Z3176">
            <v>364</v>
          </cell>
          <cell r="AA3176">
            <v>1</v>
          </cell>
        </row>
        <row r="3177">
          <cell r="I3177">
            <v>4202</v>
          </cell>
          <cell r="J3177">
            <v>30825.343497000002</v>
          </cell>
          <cell r="P3177">
            <v>4</v>
          </cell>
          <cell r="Q3177">
            <v>1</v>
          </cell>
          <cell r="R3177">
            <v>1</v>
          </cell>
          <cell r="V3177">
            <v>1</v>
          </cell>
          <cell r="W3177">
            <v>5</v>
          </cell>
          <cell r="Y3177">
            <v>1</v>
          </cell>
          <cell r="Z3177">
            <v>156</v>
          </cell>
          <cell r="AA3177">
            <v>1</v>
          </cell>
        </row>
        <row r="3178">
          <cell r="I3178">
            <v>4203</v>
          </cell>
          <cell r="J3178">
            <v>16007.595179800001</v>
          </cell>
          <cell r="P3178">
            <v>1</v>
          </cell>
          <cell r="Q3178">
            <v>1</v>
          </cell>
          <cell r="R3178">
            <v>1</v>
          </cell>
          <cell r="V3178">
            <v>1</v>
          </cell>
          <cell r="W3178">
            <v>1</v>
          </cell>
          <cell r="Y3178">
            <v>1</v>
          </cell>
          <cell r="Z3178">
            <v>364</v>
          </cell>
          <cell r="AA3178">
            <v>1</v>
          </cell>
        </row>
        <row r="3179">
          <cell r="I3179">
            <v>4204</v>
          </cell>
          <cell r="J3179">
            <v>30510.476778200002</v>
          </cell>
          <cell r="P3179">
            <v>10</v>
          </cell>
          <cell r="Q3179">
            <v>1</v>
          </cell>
          <cell r="R3179">
            <v>1</v>
          </cell>
          <cell r="V3179">
            <v>1</v>
          </cell>
          <cell r="W3179">
            <v>1</v>
          </cell>
          <cell r="Y3179">
            <v>1</v>
          </cell>
          <cell r="Z3179">
            <v>156</v>
          </cell>
          <cell r="AA3179">
            <v>1</v>
          </cell>
        </row>
        <row r="3180">
          <cell r="I3180">
            <v>4205</v>
          </cell>
          <cell r="J3180">
            <v>33309.755540799997</v>
          </cell>
          <cell r="P3180">
            <v>5</v>
          </cell>
          <cell r="Q3180">
            <v>1</v>
          </cell>
          <cell r="R3180">
            <v>1</v>
          </cell>
          <cell r="V3180">
            <v>1</v>
          </cell>
          <cell r="W3180">
            <v>5</v>
          </cell>
          <cell r="Y3180">
            <v>5</v>
          </cell>
          <cell r="Z3180">
            <v>156</v>
          </cell>
          <cell r="AA3180">
            <v>1</v>
          </cell>
        </row>
        <row r="3181">
          <cell r="I3181">
            <v>4206</v>
          </cell>
          <cell r="J3181">
            <v>3807.4832651000002</v>
          </cell>
          <cell r="P3181">
            <v>9</v>
          </cell>
          <cell r="Q3181">
            <v>1</v>
          </cell>
          <cell r="R3181">
            <v>1</v>
          </cell>
          <cell r="V3181">
            <v>1</v>
          </cell>
          <cell r="W3181">
            <v>5</v>
          </cell>
          <cell r="Y3181">
            <v>1</v>
          </cell>
          <cell r="Z3181">
            <v>650</v>
          </cell>
          <cell r="AA3181">
            <v>1</v>
          </cell>
        </row>
        <row r="3182">
          <cell r="I3182">
            <v>4208</v>
          </cell>
          <cell r="J3182">
            <v>5196.1370950999999</v>
          </cell>
          <cell r="P3182">
            <v>8</v>
          </cell>
          <cell r="Q3182">
            <v>1</v>
          </cell>
          <cell r="R3182">
            <v>1</v>
          </cell>
          <cell r="V3182">
            <v>1</v>
          </cell>
          <cell r="W3182">
            <v>5</v>
          </cell>
          <cell r="Y3182">
            <v>5</v>
          </cell>
          <cell r="Z3182">
            <v>364</v>
          </cell>
          <cell r="AA3182">
            <v>1</v>
          </cell>
        </row>
        <row r="3183">
          <cell r="I3183">
            <v>4209</v>
          </cell>
          <cell r="J3183">
            <v>19093.404504499998</v>
          </cell>
          <cell r="P3183">
            <v>10</v>
          </cell>
          <cell r="Q3183">
            <v>1</v>
          </cell>
          <cell r="R3183">
            <v>1</v>
          </cell>
          <cell r="V3183">
            <v>1</v>
          </cell>
          <cell r="W3183">
            <v>5</v>
          </cell>
          <cell r="Y3183">
            <v>5</v>
          </cell>
          <cell r="Z3183">
            <v>364</v>
          </cell>
          <cell r="AA3183">
            <v>1</v>
          </cell>
        </row>
        <row r="3184">
          <cell r="I3184">
            <v>4212</v>
          </cell>
          <cell r="J3184">
            <v>57893.932632900003</v>
          </cell>
          <cell r="P3184">
            <v>12</v>
          </cell>
          <cell r="Q3184">
            <v>1</v>
          </cell>
          <cell r="R3184">
            <v>1</v>
          </cell>
          <cell r="V3184">
            <v>1</v>
          </cell>
          <cell r="W3184">
            <v>5</v>
          </cell>
          <cell r="Y3184">
            <v>1</v>
          </cell>
          <cell r="Z3184">
            <v>364</v>
          </cell>
          <cell r="AA3184">
            <v>1</v>
          </cell>
        </row>
        <row r="3185">
          <cell r="I3185">
            <v>4213</v>
          </cell>
          <cell r="J3185">
            <v>28672.925507600001</v>
          </cell>
          <cell r="P3185">
            <v>8</v>
          </cell>
          <cell r="Q3185">
            <v>1</v>
          </cell>
          <cell r="R3185">
            <v>1</v>
          </cell>
          <cell r="V3185">
            <v>1</v>
          </cell>
          <cell r="W3185">
            <v>5</v>
          </cell>
          <cell r="Y3185">
            <v>5</v>
          </cell>
          <cell r="Z3185">
            <v>364</v>
          </cell>
          <cell r="AA3185">
            <v>1</v>
          </cell>
        </row>
        <row r="3186">
          <cell r="I3186">
            <v>4214</v>
          </cell>
          <cell r="J3186">
            <v>29248.476332400001</v>
          </cell>
          <cell r="P3186">
            <v>6</v>
          </cell>
          <cell r="Q3186">
            <v>1</v>
          </cell>
          <cell r="R3186">
            <v>1</v>
          </cell>
          <cell r="V3186">
            <v>1</v>
          </cell>
          <cell r="W3186">
            <v>5</v>
          </cell>
          <cell r="Y3186">
            <v>1</v>
          </cell>
          <cell r="Z3186">
            <v>156</v>
          </cell>
          <cell r="AA3186">
            <v>1</v>
          </cell>
        </row>
        <row r="3187">
          <cell r="I3187">
            <v>4215</v>
          </cell>
          <cell r="J3187">
            <v>4762.1851446999999</v>
          </cell>
          <cell r="P3187">
            <v>1</v>
          </cell>
          <cell r="Q3187">
            <v>1</v>
          </cell>
          <cell r="R3187">
            <v>1</v>
          </cell>
          <cell r="V3187">
            <v>1</v>
          </cell>
          <cell r="W3187">
            <v>5</v>
          </cell>
          <cell r="Y3187">
            <v>5</v>
          </cell>
          <cell r="Z3187">
            <v>364</v>
          </cell>
          <cell r="AA3187">
            <v>0.75</v>
          </cell>
        </row>
        <row r="3188">
          <cell r="I3188">
            <v>4217</v>
          </cell>
          <cell r="J3188">
            <v>37214.751012200002</v>
          </cell>
          <cell r="P3188">
            <v>3</v>
          </cell>
          <cell r="Q3188">
            <v>1</v>
          </cell>
          <cell r="R3188">
            <v>1</v>
          </cell>
          <cell r="V3188">
            <v>1</v>
          </cell>
          <cell r="W3188">
            <v>5</v>
          </cell>
          <cell r="Y3188">
            <v>5</v>
          </cell>
          <cell r="Z3188">
            <v>156</v>
          </cell>
          <cell r="AA3188">
            <v>1</v>
          </cell>
        </row>
        <row r="3189">
          <cell r="I3189">
            <v>4218</v>
          </cell>
          <cell r="J3189">
            <v>32520.082995600002</v>
          </cell>
          <cell r="P3189">
            <v>7</v>
          </cell>
          <cell r="Q3189">
            <v>1</v>
          </cell>
          <cell r="R3189">
            <v>1</v>
          </cell>
          <cell r="V3189">
            <v>1</v>
          </cell>
          <cell r="W3189">
            <v>5</v>
          </cell>
          <cell r="Y3189">
            <v>5</v>
          </cell>
          <cell r="Z3189">
            <v>364</v>
          </cell>
          <cell r="AA3189">
            <v>1</v>
          </cell>
        </row>
        <row r="3190">
          <cell r="I3190">
            <v>4219</v>
          </cell>
          <cell r="J3190">
            <v>22796.989204400001</v>
          </cell>
          <cell r="P3190">
            <v>6</v>
          </cell>
          <cell r="Q3190">
            <v>1</v>
          </cell>
          <cell r="R3190">
            <v>1</v>
          </cell>
          <cell r="V3190">
            <v>1</v>
          </cell>
          <cell r="W3190">
            <v>5</v>
          </cell>
          <cell r="Y3190">
            <v>1</v>
          </cell>
          <cell r="Z3190">
            <v>650</v>
          </cell>
          <cell r="AA3190">
            <v>1</v>
          </cell>
        </row>
        <row r="3191">
          <cell r="I3191">
            <v>4220</v>
          </cell>
          <cell r="J3191">
            <v>39445.501552499998</v>
          </cell>
          <cell r="P3191">
            <v>7</v>
          </cell>
          <cell r="Q3191">
            <v>1</v>
          </cell>
          <cell r="R3191">
            <v>1</v>
          </cell>
          <cell r="V3191">
            <v>1</v>
          </cell>
          <cell r="W3191">
            <v>5</v>
          </cell>
          <cell r="Y3191">
            <v>5</v>
          </cell>
          <cell r="Z3191">
            <v>156</v>
          </cell>
          <cell r="AA3191">
            <v>1</v>
          </cell>
        </row>
        <row r="3192">
          <cell r="I3192">
            <v>4221</v>
          </cell>
          <cell r="J3192">
            <v>16698.626612399999</v>
          </cell>
          <cell r="P3192">
            <v>7</v>
          </cell>
          <cell r="Q3192">
            <v>1</v>
          </cell>
          <cell r="R3192">
            <v>1</v>
          </cell>
          <cell r="V3192">
            <v>1</v>
          </cell>
          <cell r="W3192">
            <v>5</v>
          </cell>
          <cell r="Y3192">
            <v>5</v>
          </cell>
          <cell r="Z3192">
            <v>31.2</v>
          </cell>
          <cell r="AA3192">
            <v>1</v>
          </cell>
        </row>
        <row r="3193">
          <cell r="I3193">
            <v>4224</v>
          </cell>
          <cell r="J3193">
            <v>25320.527912099999</v>
          </cell>
          <cell r="P3193">
            <v>3</v>
          </cell>
          <cell r="Q3193">
            <v>1</v>
          </cell>
          <cell r="R3193">
            <v>1</v>
          </cell>
          <cell r="V3193">
            <v>1</v>
          </cell>
          <cell r="W3193">
            <v>5</v>
          </cell>
          <cell r="Y3193">
            <v>1</v>
          </cell>
          <cell r="Z3193">
            <v>156</v>
          </cell>
          <cell r="AA3193">
            <v>1</v>
          </cell>
        </row>
        <row r="3194">
          <cell r="I3194">
            <v>4225</v>
          </cell>
          <cell r="J3194">
            <v>26850.638051099999</v>
          </cell>
          <cell r="P3194">
            <v>5</v>
          </cell>
          <cell r="Q3194">
            <v>1</v>
          </cell>
          <cell r="R3194">
            <v>1</v>
          </cell>
          <cell r="V3194">
            <v>1</v>
          </cell>
          <cell r="W3194">
            <v>5</v>
          </cell>
          <cell r="Y3194">
            <v>1</v>
          </cell>
          <cell r="Z3194">
            <v>364</v>
          </cell>
          <cell r="AA3194">
            <v>1</v>
          </cell>
        </row>
        <row r="3195">
          <cell r="I3195">
            <v>4226</v>
          </cell>
          <cell r="J3195">
            <v>25950.8386398</v>
          </cell>
          <cell r="P3195">
            <v>1</v>
          </cell>
          <cell r="Q3195">
            <v>1</v>
          </cell>
          <cell r="R3195">
            <v>1</v>
          </cell>
          <cell r="V3195">
            <v>1</v>
          </cell>
          <cell r="W3195">
            <v>5</v>
          </cell>
          <cell r="Y3195">
            <v>5</v>
          </cell>
          <cell r="Z3195">
            <v>364</v>
          </cell>
          <cell r="AA3195">
            <v>0.75</v>
          </cell>
        </row>
        <row r="3196">
          <cell r="I3196">
            <v>4227</v>
          </cell>
          <cell r="J3196">
            <v>27504.078578600001</v>
          </cell>
          <cell r="P3196">
            <v>6</v>
          </cell>
          <cell r="Q3196">
            <v>1</v>
          </cell>
          <cell r="R3196">
            <v>1</v>
          </cell>
          <cell r="V3196">
            <v>1</v>
          </cell>
          <cell r="W3196">
            <v>5</v>
          </cell>
          <cell r="Y3196">
            <v>5</v>
          </cell>
          <cell r="Z3196">
            <v>364</v>
          </cell>
          <cell r="AA3196">
            <v>1</v>
          </cell>
        </row>
        <row r="3197">
          <cell r="I3197">
            <v>4228</v>
          </cell>
          <cell r="J3197">
            <v>3677.7221801000001</v>
          </cell>
          <cell r="P3197">
            <v>7</v>
          </cell>
          <cell r="Q3197">
            <v>1</v>
          </cell>
          <cell r="R3197">
            <v>1</v>
          </cell>
          <cell r="V3197">
            <v>1</v>
          </cell>
          <cell r="W3197">
            <v>5</v>
          </cell>
          <cell r="Y3197">
            <v>1</v>
          </cell>
          <cell r="Z3197">
            <v>364</v>
          </cell>
          <cell r="AA3197">
            <v>1</v>
          </cell>
        </row>
        <row r="3198">
          <cell r="I3198">
            <v>4229</v>
          </cell>
          <cell r="J3198">
            <v>43872.593160299999</v>
          </cell>
          <cell r="P3198">
            <v>3</v>
          </cell>
          <cell r="Q3198">
            <v>1</v>
          </cell>
          <cell r="R3198">
            <v>1</v>
          </cell>
          <cell r="V3198">
            <v>1</v>
          </cell>
          <cell r="W3198">
            <v>1</v>
          </cell>
          <cell r="Y3198">
            <v>1</v>
          </cell>
          <cell r="Z3198">
            <v>364</v>
          </cell>
          <cell r="AA3198">
            <v>1</v>
          </cell>
        </row>
        <row r="3199">
          <cell r="I3199">
            <v>4232</v>
          </cell>
          <cell r="J3199">
            <v>30971.355364499999</v>
          </cell>
          <cell r="P3199">
            <v>7</v>
          </cell>
          <cell r="Q3199">
            <v>1</v>
          </cell>
          <cell r="R3199">
            <v>1</v>
          </cell>
          <cell r="V3199">
            <v>1</v>
          </cell>
          <cell r="W3199">
            <v>1</v>
          </cell>
          <cell r="Y3199">
            <v>1</v>
          </cell>
          <cell r="Z3199">
            <v>156</v>
          </cell>
          <cell r="AA3199">
            <v>1</v>
          </cell>
        </row>
        <row r="3200">
          <cell r="I3200">
            <v>4234</v>
          </cell>
          <cell r="J3200">
            <v>33703.573139599997</v>
          </cell>
          <cell r="P3200">
            <v>11</v>
          </cell>
          <cell r="Q3200">
            <v>1</v>
          </cell>
          <cell r="R3200">
            <v>1</v>
          </cell>
          <cell r="V3200">
            <v>1</v>
          </cell>
          <cell r="W3200">
            <v>5</v>
          </cell>
          <cell r="Y3200">
            <v>5</v>
          </cell>
          <cell r="Z3200">
            <v>156</v>
          </cell>
          <cell r="AA3200">
            <v>1</v>
          </cell>
        </row>
        <row r="3201">
          <cell r="I3201">
            <v>4235</v>
          </cell>
          <cell r="J3201">
            <v>30658.533786799999</v>
          </cell>
          <cell r="P3201">
            <v>6</v>
          </cell>
          <cell r="Q3201">
            <v>1</v>
          </cell>
          <cell r="R3201">
            <v>1</v>
          </cell>
          <cell r="V3201">
            <v>1</v>
          </cell>
          <cell r="W3201">
            <v>5</v>
          </cell>
          <cell r="Y3201">
            <v>1</v>
          </cell>
          <cell r="Z3201">
            <v>156</v>
          </cell>
          <cell r="AA3201">
            <v>0.25</v>
          </cell>
        </row>
        <row r="3202">
          <cell r="I3202">
            <v>4236</v>
          </cell>
          <cell r="J3202">
            <v>24921.096893599999</v>
          </cell>
          <cell r="P3202">
            <v>3</v>
          </cell>
          <cell r="Q3202">
            <v>1</v>
          </cell>
          <cell r="R3202">
            <v>1</v>
          </cell>
          <cell r="V3202">
            <v>0</v>
          </cell>
          <cell r="W3202">
            <v>99</v>
          </cell>
          <cell r="Y3202">
            <v>1</v>
          </cell>
          <cell r="Z3202">
            <v>364</v>
          </cell>
          <cell r="AA3202">
            <v>0</v>
          </cell>
        </row>
        <row r="3203">
          <cell r="I3203">
            <v>4238</v>
          </cell>
          <cell r="J3203">
            <v>33310.826848199998</v>
          </cell>
          <cell r="P3203">
            <v>10</v>
          </cell>
          <cell r="Q3203">
            <v>1</v>
          </cell>
          <cell r="R3203">
            <v>1</v>
          </cell>
          <cell r="V3203">
            <v>1</v>
          </cell>
          <cell r="W3203">
            <v>5</v>
          </cell>
          <cell r="Y3203">
            <v>5</v>
          </cell>
          <cell r="Z3203">
            <v>650</v>
          </cell>
          <cell r="AA3203">
            <v>0.75</v>
          </cell>
        </row>
        <row r="3204">
          <cell r="I3204">
            <v>4239</v>
          </cell>
          <cell r="J3204">
            <v>5030.0403038000004</v>
          </cell>
          <cell r="P3204">
            <v>1</v>
          </cell>
          <cell r="Q3204">
            <v>1</v>
          </cell>
          <cell r="R3204">
            <v>1</v>
          </cell>
          <cell r="V3204">
            <v>0</v>
          </cell>
          <cell r="W3204">
            <v>99</v>
          </cell>
          <cell r="Y3204">
            <v>1</v>
          </cell>
          <cell r="Z3204">
            <v>156</v>
          </cell>
          <cell r="AA3204">
            <v>0</v>
          </cell>
        </row>
        <row r="3205">
          <cell r="I3205">
            <v>4240</v>
          </cell>
          <cell r="J3205">
            <v>36351.851619100002</v>
          </cell>
          <cell r="P3205">
            <v>7</v>
          </cell>
          <cell r="Q3205">
            <v>1</v>
          </cell>
          <cell r="R3205">
            <v>1</v>
          </cell>
          <cell r="V3205">
            <v>1</v>
          </cell>
          <cell r="W3205">
            <v>5</v>
          </cell>
          <cell r="Y3205">
            <v>2</v>
          </cell>
          <cell r="Z3205">
            <v>156</v>
          </cell>
          <cell r="AA3205">
            <v>1</v>
          </cell>
        </row>
        <row r="3206">
          <cell r="I3206">
            <v>4242</v>
          </cell>
          <cell r="J3206">
            <v>26075.6713409</v>
          </cell>
          <cell r="P3206">
            <v>10</v>
          </cell>
          <cell r="Q3206">
            <v>1</v>
          </cell>
          <cell r="R3206">
            <v>1</v>
          </cell>
          <cell r="V3206">
            <v>1</v>
          </cell>
          <cell r="W3206">
            <v>5</v>
          </cell>
          <cell r="Y3206">
            <v>5</v>
          </cell>
          <cell r="Z3206">
            <v>364</v>
          </cell>
          <cell r="AA3206">
            <v>0.25</v>
          </cell>
        </row>
        <row r="3207">
          <cell r="I3207">
            <v>4243</v>
          </cell>
          <cell r="J3207">
            <v>34715.1771801</v>
          </cell>
          <cell r="P3207">
            <v>9</v>
          </cell>
          <cell r="Q3207">
            <v>1</v>
          </cell>
          <cell r="R3207">
            <v>1</v>
          </cell>
          <cell r="V3207">
            <v>1</v>
          </cell>
          <cell r="W3207">
            <v>1</v>
          </cell>
          <cell r="Y3207">
            <v>1</v>
          </cell>
          <cell r="Z3207">
            <v>31.2</v>
          </cell>
          <cell r="AA3207">
            <v>1</v>
          </cell>
        </row>
        <row r="3208">
          <cell r="I3208">
            <v>4244</v>
          </cell>
          <cell r="J3208">
            <v>28531.0724964</v>
          </cell>
          <cell r="P3208">
            <v>8</v>
          </cell>
          <cell r="Q3208">
            <v>1</v>
          </cell>
          <cell r="R3208">
            <v>1</v>
          </cell>
          <cell r="V3208">
            <v>1</v>
          </cell>
          <cell r="W3208">
            <v>5</v>
          </cell>
          <cell r="Y3208">
            <v>1</v>
          </cell>
          <cell r="Z3208">
            <v>650</v>
          </cell>
          <cell r="AA3208">
            <v>1</v>
          </cell>
        </row>
        <row r="3209">
          <cell r="I3209">
            <v>4245</v>
          </cell>
          <cell r="J3209">
            <v>22696.5321802</v>
          </cell>
          <cell r="P3209">
            <v>9</v>
          </cell>
          <cell r="Q3209">
            <v>1</v>
          </cell>
          <cell r="R3209">
            <v>1</v>
          </cell>
          <cell r="V3209">
            <v>1</v>
          </cell>
          <cell r="W3209">
            <v>5</v>
          </cell>
          <cell r="Y3209">
            <v>1</v>
          </cell>
          <cell r="Z3209">
            <v>156</v>
          </cell>
          <cell r="AA3209">
            <v>1</v>
          </cell>
        </row>
        <row r="3210">
          <cell r="I3210">
            <v>4246</v>
          </cell>
          <cell r="J3210">
            <v>30373.7493211</v>
          </cell>
          <cell r="P3210">
            <v>9</v>
          </cell>
          <cell r="Q3210">
            <v>1</v>
          </cell>
          <cell r="R3210">
            <v>1</v>
          </cell>
          <cell r="V3210">
            <v>1</v>
          </cell>
          <cell r="W3210">
            <v>5</v>
          </cell>
          <cell r="Y3210">
            <v>5</v>
          </cell>
          <cell r="Z3210">
            <v>650</v>
          </cell>
          <cell r="AA3210">
            <v>1</v>
          </cell>
        </row>
        <row r="3211">
          <cell r="I3211">
            <v>4249</v>
          </cell>
          <cell r="J3211">
            <v>27565.842227000001</v>
          </cell>
          <cell r="P3211">
            <v>7</v>
          </cell>
          <cell r="Q3211">
            <v>1</v>
          </cell>
          <cell r="R3211">
            <v>1</v>
          </cell>
          <cell r="V3211">
            <v>1</v>
          </cell>
          <cell r="W3211">
            <v>1</v>
          </cell>
          <cell r="Y3211">
            <v>1</v>
          </cell>
          <cell r="Z3211">
            <v>364</v>
          </cell>
          <cell r="AA3211">
            <v>0.75</v>
          </cell>
        </row>
        <row r="3212">
          <cell r="I3212">
            <v>4250</v>
          </cell>
          <cell r="J3212">
            <v>34586.192738999998</v>
          </cell>
          <cell r="P3212">
            <v>5</v>
          </cell>
          <cell r="Q3212">
            <v>1</v>
          </cell>
          <cell r="R3212">
            <v>1</v>
          </cell>
          <cell r="V3212">
            <v>1</v>
          </cell>
          <cell r="W3212">
            <v>5</v>
          </cell>
          <cell r="Y3212">
            <v>5</v>
          </cell>
          <cell r="Z3212">
            <v>156</v>
          </cell>
          <cell r="AA3212">
            <v>0.25</v>
          </cell>
        </row>
        <row r="3213">
          <cell r="I3213">
            <v>4251</v>
          </cell>
          <cell r="J3213">
            <v>21304.910411299999</v>
          </cell>
          <cell r="P3213">
            <v>1</v>
          </cell>
          <cell r="Q3213">
            <v>1</v>
          </cell>
          <cell r="R3213">
            <v>1</v>
          </cell>
          <cell r="V3213">
            <v>0</v>
          </cell>
          <cell r="W3213">
            <v>99</v>
          </cell>
          <cell r="Y3213">
            <v>1</v>
          </cell>
          <cell r="Z3213">
            <v>364</v>
          </cell>
          <cell r="AA3213">
            <v>0</v>
          </cell>
        </row>
        <row r="3214">
          <cell r="I3214">
            <v>4252</v>
          </cell>
          <cell r="J3214">
            <v>32411.950974899999</v>
          </cell>
          <cell r="P3214">
            <v>1</v>
          </cell>
          <cell r="Q3214">
            <v>1</v>
          </cell>
          <cell r="R3214">
            <v>1</v>
          </cell>
          <cell r="V3214">
            <v>1</v>
          </cell>
          <cell r="W3214">
            <v>5</v>
          </cell>
          <cell r="Y3214">
            <v>5</v>
          </cell>
          <cell r="Z3214">
            <v>364</v>
          </cell>
          <cell r="AA3214">
            <v>1</v>
          </cell>
        </row>
        <row r="3215">
          <cell r="I3215">
            <v>4253</v>
          </cell>
          <cell r="J3215">
            <v>35367.9947722</v>
          </cell>
          <cell r="P3215">
            <v>7</v>
          </cell>
          <cell r="Q3215">
            <v>1</v>
          </cell>
          <cell r="R3215">
            <v>1</v>
          </cell>
          <cell r="V3215">
            <v>1</v>
          </cell>
          <cell r="W3215">
            <v>5</v>
          </cell>
          <cell r="Y3215">
            <v>1</v>
          </cell>
          <cell r="Z3215">
            <v>156</v>
          </cell>
          <cell r="AA3215">
            <v>1</v>
          </cell>
        </row>
        <row r="3216">
          <cell r="I3216">
            <v>4255</v>
          </cell>
          <cell r="J3216">
            <v>14222.172516099999</v>
          </cell>
          <cell r="P3216">
            <v>3</v>
          </cell>
          <cell r="Q3216">
            <v>1</v>
          </cell>
          <cell r="R3216">
            <v>1</v>
          </cell>
          <cell r="V3216">
            <v>1</v>
          </cell>
          <cell r="W3216">
            <v>1</v>
          </cell>
          <cell r="Y3216">
            <v>1</v>
          </cell>
          <cell r="Z3216">
            <v>156</v>
          </cell>
          <cell r="AA3216">
            <v>0.75</v>
          </cell>
        </row>
        <row r="3217">
          <cell r="I3217">
            <v>4256</v>
          </cell>
          <cell r="J3217">
            <v>38455.311587600001</v>
          </cell>
          <cell r="P3217">
            <v>8</v>
          </cell>
          <cell r="Q3217">
            <v>1</v>
          </cell>
          <cell r="R3217">
            <v>1</v>
          </cell>
          <cell r="V3217">
            <v>1</v>
          </cell>
          <cell r="W3217">
            <v>1</v>
          </cell>
          <cell r="Y3217">
            <v>1</v>
          </cell>
          <cell r="Z3217">
            <v>364</v>
          </cell>
          <cell r="AA3217">
            <v>1</v>
          </cell>
        </row>
        <row r="3218">
          <cell r="I3218">
            <v>4257</v>
          </cell>
          <cell r="J3218">
            <v>23809.3109587</v>
          </cell>
          <cell r="P3218">
            <v>1</v>
          </cell>
          <cell r="Q3218">
            <v>1</v>
          </cell>
          <cell r="R3218">
            <v>1</v>
          </cell>
          <cell r="V3218">
            <v>1</v>
          </cell>
          <cell r="W3218">
            <v>1</v>
          </cell>
          <cell r="Y3218">
            <v>1</v>
          </cell>
          <cell r="Z3218">
            <v>650</v>
          </cell>
          <cell r="AA3218">
            <v>0.75</v>
          </cell>
        </row>
        <row r="3219">
          <cell r="I3219">
            <v>4258</v>
          </cell>
          <cell r="J3219">
            <v>29329.387293700001</v>
          </cell>
          <cell r="P3219">
            <v>8</v>
          </cell>
          <cell r="Q3219">
            <v>1</v>
          </cell>
          <cell r="R3219">
            <v>1</v>
          </cell>
          <cell r="V3219">
            <v>1</v>
          </cell>
          <cell r="W3219">
            <v>5</v>
          </cell>
          <cell r="Y3219">
            <v>1</v>
          </cell>
          <cell r="Z3219">
            <v>1014</v>
          </cell>
          <cell r="AA3219">
            <v>0.75</v>
          </cell>
        </row>
        <row r="3220">
          <cell r="I3220">
            <v>4259</v>
          </cell>
          <cell r="J3220">
            <v>14100.9945448</v>
          </cell>
          <cell r="P3220">
            <v>1</v>
          </cell>
          <cell r="Q3220">
            <v>1</v>
          </cell>
          <cell r="R3220">
            <v>1</v>
          </cell>
          <cell r="V3220">
            <v>1</v>
          </cell>
          <cell r="W3220">
            <v>5</v>
          </cell>
          <cell r="Y3220">
            <v>1</v>
          </cell>
          <cell r="Z3220">
            <v>364</v>
          </cell>
          <cell r="AA3220">
            <v>1</v>
          </cell>
        </row>
        <row r="3221">
          <cell r="I3221">
            <v>4260</v>
          </cell>
          <cell r="J3221">
            <v>30842.501128299999</v>
          </cell>
          <cell r="P3221">
            <v>5</v>
          </cell>
          <cell r="Q3221">
            <v>1</v>
          </cell>
          <cell r="R3221">
            <v>1</v>
          </cell>
          <cell r="V3221">
            <v>1</v>
          </cell>
          <cell r="W3221">
            <v>5</v>
          </cell>
          <cell r="Y3221">
            <v>1</v>
          </cell>
          <cell r="Z3221">
            <v>650</v>
          </cell>
          <cell r="AA3221">
            <v>0.75</v>
          </cell>
        </row>
        <row r="3222">
          <cell r="I3222">
            <v>4261</v>
          </cell>
          <cell r="J3222">
            <v>27015.628564800001</v>
          </cell>
          <cell r="P3222">
            <v>5</v>
          </cell>
          <cell r="Q3222">
            <v>1</v>
          </cell>
          <cell r="R3222">
            <v>1</v>
          </cell>
          <cell r="V3222">
            <v>1</v>
          </cell>
          <cell r="W3222">
            <v>5</v>
          </cell>
          <cell r="Y3222">
            <v>1</v>
          </cell>
          <cell r="Z3222">
            <v>364</v>
          </cell>
          <cell r="AA3222">
            <v>1</v>
          </cell>
        </row>
        <row r="3223">
          <cell r="I3223">
            <v>4263</v>
          </cell>
          <cell r="J3223">
            <v>25955.156549700001</v>
          </cell>
          <cell r="P3223">
            <v>1</v>
          </cell>
          <cell r="Q3223">
            <v>1</v>
          </cell>
          <cell r="R3223">
            <v>1</v>
          </cell>
          <cell r="V3223">
            <v>1</v>
          </cell>
          <cell r="W3223">
            <v>1</v>
          </cell>
          <cell r="Y3223">
            <v>1</v>
          </cell>
          <cell r="Z3223">
            <v>156</v>
          </cell>
          <cell r="AA3223">
            <v>1</v>
          </cell>
        </row>
        <row r="3224">
          <cell r="I3224">
            <v>4265</v>
          </cell>
          <cell r="J3224">
            <v>32882.403212800004</v>
          </cell>
          <cell r="P3224">
            <v>6</v>
          </cell>
          <cell r="Q3224">
            <v>1</v>
          </cell>
          <cell r="R3224">
            <v>1</v>
          </cell>
          <cell r="V3224">
            <v>1</v>
          </cell>
          <cell r="W3224">
            <v>5</v>
          </cell>
          <cell r="Y3224">
            <v>1</v>
          </cell>
          <cell r="Z3224">
            <v>156</v>
          </cell>
          <cell r="AA3224">
            <v>1</v>
          </cell>
        </row>
        <row r="3225">
          <cell r="I3225">
            <v>4266</v>
          </cell>
          <cell r="J3225">
            <v>30109.4704408</v>
          </cell>
          <cell r="P3225">
            <v>8</v>
          </cell>
          <cell r="Q3225">
            <v>1</v>
          </cell>
          <cell r="R3225">
            <v>1</v>
          </cell>
          <cell r="V3225">
            <v>1</v>
          </cell>
          <cell r="W3225">
            <v>5</v>
          </cell>
          <cell r="Y3225">
            <v>1</v>
          </cell>
          <cell r="Z3225">
            <v>156</v>
          </cell>
          <cell r="AA3225">
            <v>1</v>
          </cell>
        </row>
        <row r="3226">
          <cell r="I3226">
            <v>4267</v>
          </cell>
          <cell r="J3226">
            <v>19531.279560800001</v>
          </cell>
          <cell r="P3226">
            <v>5</v>
          </cell>
          <cell r="Q3226">
            <v>1</v>
          </cell>
          <cell r="R3226">
            <v>1</v>
          </cell>
          <cell r="V3226">
            <v>1</v>
          </cell>
          <cell r="W3226">
            <v>1</v>
          </cell>
          <cell r="Y3226">
            <v>1</v>
          </cell>
          <cell r="Z3226">
            <v>156</v>
          </cell>
          <cell r="AA3226">
            <v>0.75</v>
          </cell>
        </row>
        <row r="3227">
          <cell r="I3227">
            <v>4269</v>
          </cell>
          <cell r="J3227">
            <v>18379.9724498</v>
          </cell>
          <cell r="P3227">
            <v>1</v>
          </cell>
          <cell r="Q3227">
            <v>1</v>
          </cell>
          <cell r="R3227">
            <v>1</v>
          </cell>
          <cell r="V3227">
            <v>1</v>
          </cell>
          <cell r="W3227">
            <v>5</v>
          </cell>
          <cell r="Y3227">
            <v>1</v>
          </cell>
          <cell r="Z3227">
            <v>364</v>
          </cell>
          <cell r="AA3227">
            <v>1</v>
          </cell>
        </row>
        <row r="3228">
          <cell r="I3228">
            <v>4270</v>
          </cell>
          <cell r="J3228">
            <v>27397.3764476</v>
          </cell>
          <cell r="P3228">
            <v>5</v>
          </cell>
          <cell r="Q3228">
            <v>1</v>
          </cell>
          <cell r="R3228">
            <v>1</v>
          </cell>
          <cell r="V3228">
            <v>1</v>
          </cell>
          <cell r="W3228">
            <v>5</v>
          </cell>
          <cell r="Y3228">
            <v>2</v>
          </cell>
          <cell r="Z3228">
            <v>156</v>
          </cell>
          <cell r="AA3228">
            <v>0.75</v>
          </cell>
        </row>
        <row r="3229">
          <cell r="I3229">
            <v>4271</v>
          </cell>
          <cell r="J3229">
            <v>27824.740976500001</v>
          </cell>
          <cell r="P3229">
            <v>3</v>
          </cell>
          <cell r="Q3229">
            <v>1</v>
          </cell>
          <cell r="R3229">
            <v>1</v>
          </cell>
          <cell r="V3229">
            <v>0</v>
          </cell>
          <cell r="W3229">
            <v>99</v>
          </cell>
          <cell r="Y3229">
            <v>1</v>
          </cell>
          <cell r="Z3229">
            <v>156</v>
          </cell>
          <cell r="AA3229">
            <v>0</v>
          </cell>
        </row>
        <row r="3230">
          <cell r="I3230">
            <v>4272</v>
          </cell>
          <cell r="J3230">
            <v>23881.2920089</v>
          </cell>
          <cell r="P3230">
            <v>1</v>
          </cell>
          <cell r="Q3230">
            <v>1</v>
          </cell>
          <cell r="R3230">
            <v>1</v>
          </cell>
          <cell r="V3230">
            <v>1</v>
          </cell>
          <cell r="W3230">
            <v>5</v>
          </cell>
          <cell r="Y3230">
            <v>1</v>
          </cell>
          <cell r="Z3230">
            <v>364</v>
          </cell>
          <cell r="AA3230">
            <v>1</v>
          </cell>
        </row>
        <row r="3231">
          <cell r="I3231">
            <v>4273</v>
          </cell>
          <cell r="J3231">
            <v>25292.6641772</v>
          </cell>
          <cell r="P3231">
            <v>6</v>
          </cell>
          <cell r="Q3231">
            <v>1</v>
          </cell>
          <cell r="R3231">
            <v>1</v>
          </cell>
          <cell r="V3231">
            <v>1</v>
          </cell>
          <cell r="W3231">
            <v>1</v>
          </cell>
          <cell r="Y3231">
            <v>1</v>
          </cell>
          <cell r="Z3231">
            <v>156</v>
          </cell>
          <cell r="AA3231">
            <v>1</v>
          </cell>
        </row>
        <row r="3232">
          <cell r="I3232">
            <v>4274</v>
          </cell>
          <cell r="J3232">
            <v>25955.156549700001</v>
          </cell>
          <cell r="P3232">
            <v>4</v>
          </cell>
          <cell r="Q3232">
            <v>1</v>
          </cell>
          <cell r="R3232">
            <v>1</v>
          </cell>
          <cell r="V3232">
            <v>1</v>
          </cell>
          <cell r="W3232">
            <v>1</v>
          </cell>
          <cell r="Y3232">
            <v>1</v>
          </cell>
          <cell r="Z3232">
            <v>364</v>
          </cell>
          <cell r="AA3232">
            <v>1</v>
          </cell>
        </row>
        <row r="3233">
          <cell r="I3233">
            <v>4275</v>
          </cell>
          <cell r="J3233">
            <v>20806.295043099999</v>
          </cell>
          <cell r="P3233">
            <v>8</v>
          </cell>
          <cell r="Q3233">
            <v>1</v>
          </cell>
          <cell r="R3233">
            <v>1</v>
          </cell>
          <cell r="V3233">
            <v>1</v>
          </cell>
          <cell r="W3233">
            <v>5</v>
          </cell>
          <cell r="Y3233">
            <v>5</v>
          </cell>
          <cell r="Z3233">
            <v>364</v>
          </cell>
          <cell r="AA3233">
            <v>0.25</v>
          </cell>
        </row>
        <row r="3234">
          <cell r="I3234">
            <v>4276</v>
          </cell>
          <cell r="J3234">
            <v>31113.909500500002</v>
          </cell>
          <cell r="P3234">
            <v>5</v>
          </cell>
          <cell r="Q3234">
            <v>1</v>
          </cell>
          <cell r="R3234">
            <v>1</v>
          </cell>
          <cell r="V3234">
            <v>1</v>
          </cell>
          <cell r="W3234">
            <v>5</v>
          </cell>
          <cell r="Y3234">
            <v>5</v>
          </cell>
          <cell r="Z3234">
            <v>364</v>
          </cell>
          <cell r="AA3234">
            <v>0.75</v>
          </cell>
        </row>
        <row r="3235">
          <cell r="I3235">
            <v>4277</v>
          </cell>
          <cell r="J3235">
            <v>30971.355364499999</v>
          </cell>
          <cell r="P3235">
            <v>4</v>
          </cell>
          <cell r="Q3235">
            <v>1</v>
          </cell>
          <cell r="R3235">
            <v>1</v>
          </cell>
          <cell r="V3235">
            <v>1</v>
          </cell>
          <cell r="W3235">
            <v>5</v>
          </cell>
          <cell r="Y3235">
            <v>1</v>
          </cell>
          <cell r="Z3235">
            <v>364</v>
          </cell>
          <cell r="AA3235">
            <v>1</v>
          </cell>
        </row>
        <row r="3236">
          <cell r="I3236">
            <v>4278</v>
          </cell>
          <cell r="J3236">
            <v>21770.726969899999</v>
          </cell>
          <cell r="P3236">
            <v>9</v>
          </cell>
          <cell r="Q3236">
            <v>1</v>
          </cell>
          <cell r="R3236">
            <v>1</v>
          </cell>
          <cell r="V3236">
            <v>1</v>
          </cell>
          <cell r="W3236">
            <v>5</v>
          </cell>
          <cell r="Y3236">
            <v>5</v>
          </cell>
          <cell r="Z3236">
            <v>364</v>
          </cell>
          <cell r="AA3236">
            <v>1</v>
          </cell>
        </row>
        <row r="3237">
          <cell r="I3237">
            <v>4279</v>
          </cell>
          <cell r="J3237">
            <v>20079.805603299999</v>
          </cell>
          <cell r="P3237">
            <v>5</v>
          </cell>
          <cell r="Q3237">
            <v>1</v>
          </cell>
          <cell r="R3237">
            <v>1</v>
          </cell>
          <cell r="V3237">
            <v>1</v>
          </cell>
          <cell r="W3237">
            <v>5</v>
          </cell>
          <cell r="Y3237">
            <v>1</v>
          </cell>
          <cell r="Z3237">
            <v>156</v>
          </cell>
          <cell r="AA3237">
            <v>1</v>
          </cell>
        </row>
        <row r="3238">
          <cell r="I3238">
            <v>4280</v>
          </cell>
          <cell r="J3238">
            <v>13089.153156300001</v>
          </cell>
          <cell r="P3238">
            <v>9</v>
          </cell>
          <cell r="Q3238">
            <v>1</v>
          </cell>
          <cell r="R3238">
            <v>1</v>
          </cell>
          <cell r="V3238">
            <v>1</v>
          </cell>
          <cell r="W3238">
            <v>5</v>
          </cell>
          <cell r="Y3238">
            <v>1</v>
          </cell>
          <cell r="Z3238">
            <v>364</v>
          </cell>
          <cell r="AA3238">
            <v>1</v>
          </cell>
        </row>
        <row r="3239">
          <cell r="I3239">
            <v>4281</v>
          </cell>
          <cell r="J3239">
            <v>6081.5692976999999</v>
          </cell>
          <cell r="P3239">
            <v>7</v>
          </cell>
          <cell r="Q3239">
            <v>1</v>
          </cell>
          <cell r="R3239">
            <v>1</v>
          </cell>
          <cell r="V3239">
            <v>1</v>
          </cell>
          <cell r="W3239">
            <v>5</v>
          </cell>
          <cell r="Y3239">
            <v>1</v>
          </cell>
          <cell r="Z3239">
            <v>156</v>
          </cell>
          <cell r="AA3239">
            <v>0.25</v>
          </cell>
        </row>
        <row r="3240">
          <cell r="I3240">
            <v>4282</v>
          </cell>
          <cell r="J3240">
            <v>34586.192738999998</v>
          </cell>
          <cell r="P3240">
            <v>8</v>
          </cell>
          <cell r="Q3240">
            <v>1</v>
          </cell>
          <cell r="R3240">
            <v>1</v>
          </cell>
          <cell r="V3240">
            <v>1</v>
          </cell>
          <cell r="W3240">
            <v>5</v>
          </cell>
          <cell r="Y3240">
            <v>5</v>
          </cell>
          <cell r="Z3240">
            <v>650</v>
          </cell>
          <cell r="AA3240">
            <v>1</v>
          </cell>
        </row>
        <row r="3241">
          <cell r="I3241">
            <v>4284</v>
          </cell>
          <cell r="J3241">
            <v>24902.138019099999</v>
          </cell>
          <cell r="P3241">
            <v>1</v>
          </cell>
          <cell r="Q3241">
            <v>1</v>
          </cell>
          <cell r="R3241">
            <v>1</v>
          </cell>
          <cell r="V3241">
            <v>1</v>
          </cell>
          <cell r="W3241">
            <v>5</v>
          </cell>
          <cell r="Y3241">
            <v>1</v>
          </cell>
          <cell r="Z3241">
            <v>156</v>
          </cell>
          <cell r="AA3241">
            <v>1</v>
          </cell>
        </row>
        <row r="3242">
          <cell r="I3242">
            <v>4286</v>
          </cell>
          <cell r="J3242">
            <v>35808.824156499999</v>
          </cell>
          <cell r="P3242">
            <v>3</v>
          </cell>
          <cell r="Q3242">
            <v>1</v>
          </cell>
          <cell r="R3242">
            <v>1</v>
          </cell>
          <cell r="V3242">
            <v>1</v>
          </cell>
          <cell r="W3242">
            <v>1</v>
          </cell>
          <cell r="Y3242">
            <v>1</v>
          </cell>
          <cell r="Z3242">
            <v>364</v>
          </cell>
          <cell r="AA3242">
            <v>1</v>
          </cell>
        </row>
        <row r="3243">
          <cell r="I3243">
            <v>4288</v>
          </cell>
          <cell r="J3243">
            <v>4699.5946308000002</v>
          </cell>
          <cell r="P3243">
            <v>5</v>
          </cell>
          <cell r="Q3243">
            <v>1</v>
          </cell>
          <cell r="R3243">
            <v>1</v>
          </cell>
          <cell r="V3243">
            <v>1</v>
          </cell>
          <cell r="W3243">
            <v>5</v>
          </cell>
          <cell r="Y3243">
            <v>1</v>
          </cell>
          <cell r="Z3243">
            <v>156</v>
          </cell>
          <cell r="AA3243">
            <v>1</v>
          </cell>
        </row>
        <row r="3244">
          <cell r="I3244">
            <v>4289</v>
          </cell>
          <cell r="J3244">
            <v>42545.816312700001</v>
          </cell>
          <cell r="P3244">
            <v>9</v>
          </cell>
          <cell r="Q3244">
            <v>1</v>
          </cell>
          <cell r="R3244">
            <v>1</v>
          </cell>
          <cell r="V3244">
            <v>1</v>
          </cell>
          <cell r="W3244">
            <v>5</v>
          </cell>
          <cell r="Y3244">
            <v>5</v>
          </cell>
          <cell r="Z3244">
            <v>156</v>
          </cell>
          <cell r="AA3244">
            <v>1</v>
          </cell>
        </row>
        <row r="3245">
          <cell r="I3245">
            <v>4290</v>
          </cell>
          <cell r="J3245">
            <v>30842.501128299999</v>
          </cell>
          <cell r="P3245">
            <v>1</v>
          </cell>
          <cell r="Q3245">
            <v>1</v>
          </cell>
          <cell r="R3245">
            <v>1</v>
          </cell>
          <cell r="V3245">
            <v>0</v>
          </cell>
          <cell r="W3245">
            <v>99</v>
          </cell>
          <cell r="Y3245">
            <v>3</v>
          </cell>
          <cell r="Z3245">
            <v>156</v>
          </cell>
          <cell r="AA3245">
            <v>0</v>
          </cell>
        </row>
        <row r="3246">
          <cell r="I3246">
            <v>4292</v>
          </cell>
          <cell r="J3246">
            <v>24481.638171999999</v>
          </cell>
          <cell r="P3246">
            <v>4</v>
          </cell>
          <cell r="Q3246">
            <v>1</v>
          </cell>
          <cell r="R3246">
            <v>1</v>
          </cell>
          <cell r="V3246">
            <v>1</v>
          </cell>
          <cell r="W3246">
            <v>5</v>
          </cell>
          <cell r="Y3246">
            <v>5</v>
          </cell>
          <cell r="Z3246">
            <v>364</v>
          </cell>
          <cell r="AA3246">
            <v>1</v>
          </cell>
        </row>
        <row r="3247">
          <cell r="I3247">
            <v>4294</v>
          </cell>
          <cell r="J3247">
            <v>30173.253287399999</v>
          </cell>
          <cell r="P3247">
            <v>1</v>
          </cell>
          <cell r="Q3247">
            <v>1</v>
          </cell>
          <cell r="R3247">
            <v>1</v>
          </cell>
          <cell r="V3247">
            <v>1</v>
          </cell>
          <cell r="W3247">
            <v>5</v>
          </cell>
          <cell r="Y3247">
            <v>1</v>
          </cell>
          <cell r="Z3247">
            <v>156</v>
          </cell>
          <cell r="AA3247">
            <v>1</v>
          </cell>
        </row>
        <row r="3248">
          <cell r="I3248">
            <v>4295</v>
          </cell>
          <cell r="J3248">
            <v>29638.015709700001</v>
          </cell>
          <cell r="P3248">
            <v>7</v>
          </cell>
          <cell r="Q3248">
            <v>1</v>
          </cell>
          <cell r="R3248">
            <v>1</v>
          </cell>
          <cell r="V3248">
            <v>1</v>
          </cell>
          <cell r="W3248">
            <v>5</v>
          </cell>
          <cell r="Y3248">
            <v>5</v>
          </cell>
          <cell r="Z3248">
            <v>364</v>
          </cell>
          <cell r="AA3248">
            <v>1</v>
          </cell>
        </row>
        <row r="3249">
          <cell r="I3249">
            <v>4296</v>
          </cell>
          <cell r="J3249">
            <v>14588.2984947</v>
          </cell>
          <cell r="P3249">
            <v>9</v>
          </cell>
          <cell r="Q3249">
            <v>1</v>
          </cell>
          <cell r="R3249">
            <v>1</v>
          </cell>
          <cell r="V3249">
            <v>1</v>
          </cell>
          <cell r="W3249">
            <v>5</v>
          </cell>
          <cell r="Y3249">
            <v>3</v>
          </cell>
          <cell r="Z3249">
            <v>364</v>
          </cell>
          <cell r="AA3249">
            <v>0.75</v>
          </cell>
        </row>
        <row r="3250">
          <cell r="I3250">
            <v>4297</v>
          </cell>
          <cell r="J3250">
            <v>24134.4241052</v>
          </cell>
          <cell r="P3250">
            <v>8</v>
          </cell>
          <cell r="Q3250">
            <v>1</v>
          </cell>
          <cell r="R3250">
            <v>1</v>
          </cell>
          <cell r="V3250">
            <v>1</v>
          </cell>
          <cell r="W3250">
            <v>5</v>
          </cell>
          <cell r="Y3250">
            <v>5</v>
          </cell>
          <cell r="Z3250">
            <v>364</v>
          </cell>
          <cell r="AA3250">
            <v>0.75</v>
          </cell>
        </row>
        <row r="3251">
          <cell r="I3251">
            <v>4299</v>
          </cell>
          <cell r="J3251">
            <v>31187.882844299998</v>
          </cell>
          <cell r="P3251">
            <v>6</v>
          </cell>
          <cell r="Q3251">
            <v>1</v>
          </cell>
          <cell r="R3251">
            <v>1</v>
          </cell>
          <cell r="V3251">
            <v>1</v>
          </cell>
          <cell r="W3251">
            <v>5</v>
          </cell>
          <cell r="Y3251">
            <v>5</v>
          </cell>
          <cell r="Z3251">
            <v>364</v>
          </cell>
          <cell r="AA3251">
            <v>1</v>
          </cell>
        </row>
        <row r="3252">
          <cell r="I3252">
            <v>4301</v>
          </cell>
          <cell r="J3252">
            <v>18755.4145713</v>
          </cell>
          <cell r="P3252">
            <v>1</v>
          </cell>
          <cell r="Q3252">
            <v>1</v>
          </cell>
          <cell r="R3252">
            <v>1</v>
          </cell>
          <cell r="V3252">
            <v>1</v>
          </cell>
          <cell r="W3252">
            <v>5</v>
          </cell>
          <cell r="Y3252">
            <v>1</v>
          </cell>
          <cell r="Z3252">
            <v>156</v>
          </cell>
          <cell r="AA3252">
            <v>1</v>
          </cell>
        </row>
        <row r="3253">
          <cell r="I3253">
            <v>4302</v>
          </cell>
          <cell r="J3253">
            <v>30441.528681399999</v>
          </cell>
          <cell r="P3253">
            <v>8</v>
          </cell>
          <cell r="Q3253">
            <v>1</v>
          </cell>
          <cell r="R3253">
            <v>1</v>
          </cell>
          <cell r="V3253">
            <v>1</v>
          </cell>
          <cell r="W3253">
            <v>5</v>
          </cell>
          <cell r="Y3253">
            <v>5</v>
          </cell>
          <cell r="Z3253">
            <v>650</v>
          </cell>
          <cell r="AA3253">
            <v>0.75</v>
          </cell>
        </row>
        <row r="3254">
          <cell r="I3254">
            <v>4303</v>
          </cell>
          <cell r="J3254">
            <v>23164.466594199999</v>
          </cell>
          <cell r="P3254">
            <v>9</v>
          </cell>
          <cell r="Q3254">
            <v>1</v>
          </cell>
          <cell r="R3254">
            <v>1</v>
          </cell>
          <cell r="V3254">
            <v>1</v>
          </cell>
          <cell r="W3254">
            <v>5</v>
          </cell>
          <cell r="Y3254">
            <v>5</v>
          </cell>
          <cell r="Z3254">
            <v>156</v>
          </cell>
          <cell r="AA3254">
            <v>1</v>
          </cell>
        </row>
        <row r="3255">
          <cell r="I3255">
            <v>4304</v>
          </cell>
          <cell r="J3255">
            <v>13179.287330499999</v>
          </cell>
          <cell r="P3255">
            <v>12</v>
          </cell>
          <cell r="Q3255">
            <v>1</v>
          </cell>
          <cell r="R3255">
            <v>1</v>
          </cell>
          <cell r="V3255">
            <v>1</v>
          </cell>
          <cell r="W3255">
            <v>5</v>
          </cell>
          <cell r="Y3255">
            <v>5</v>
          </cell>
          <cell r="Z3255">
            <v>156</v>
          </cell>
          <cell r="AA3255">
            <v>1</v>
          </cell>
        </row>
        <row r="3256">
          <cell r="I3256">
            <v>4305</v>
          </cell>
          <cell r="J3256">
            <v>17489.417880199999</v>
          </cell>
          <cell r="P3256">
            <v>4</v>
          </cell>
          <cell r="Q3256">
            <v>1</v>
          </cell>
          <cell r="R3256">
            <v>1</v>
          </cell>
          <cell r="V3256">
            <v>1</v>
          </cell>
          <cell r="W3256">
            <v>5</v>
          </cell>
          <cell r="Y3256">
            <v>1</v>
          </cell>
          <cell r="Z3256">
            <v>156</v>
          </cell>
          <cell r="AA3256">
            <v>1</v>
          </cell>
        </row>
        <row r="3257">
          <cell r="I3257">
            <v>4306</v>
          </cell>
          <cell r="J3257">
            <v>3458.5336306999998</v>
          </cell>
          <cell r="P3257">
            <v>1</v>
          </cell>
          <cell r="Q3257">
            <v>1</v>
          </cell>
          <cell r="R3257">
            <v>1</v>
          </cell>
          <cell r="V3257">
            <v>1</v>
          </cell>
          <cell r="W3257">
            <v>5</v>
          </cell>
          <cell r="Y3257">
            <v>5</v>
          </cell>
          <cell r="Z3257">
            <v>31.2</v>
          </cell>
          <cell r="AA3257">
            <v>0.75</v>
          </cell>
        </row>
        <row r="3258">
          <cell r="I3258">
            <v>4307</v>
          </cell>
          <cell r="J3258">
            <v>26505.274407199999</v>
          </cell>
          <cell r="P3258">
            <v>2</v>
          </cell>
          <cell r="Q3258">
            <v>1</v>
          </cell>
          <cell r="R3258">
            <v>1</v>
          </cell>
          <cell r="V3258">
            <v>0</v>
          </cell>
          <cell r="W3258">
            <v>99</v>
          </cell>
          <cell r="Y3258">
            <v>3</v>
          </cell>
          <cell r="Z3258">
            <v>31.2</v>
          </cell>
          <cell r="AA3258">
            <v>0</v>
          </cell>
        </row>
        <row r="3259">
          <cell r="I3259">
            <v>4309</v>
          </cell>
          <cell r="J3259">
            <v>27565.842227000001</v>
          </cell>
          <cell r="P3259">
            <v>10</v>
          </cell>
          <cell r="Q3259">
            <v>1</v>
          </cell>
          <cell r="R3259">
            <v>1</v>
          </cell>
          <cell r="V3259">
            <v>1</v>
          </cell>
          <cell r="W3259">
            <v>1</v>
          </cell>
          <cell r="Y3259">
            <v>1</v>
          </cell>
          <cell r="Z3259">
            <v>364</v>
          </cell>
          <cell r="AA3259">
            <v>1</v>
          </cell>
        </row>
        <row r="3260">
          <cell r="I3260">
            <v>4310</v>
          </cell>
          <cell r="J3260">
            <v>26007.697352399999</v>
          </cell>
          <cell r="P3260">
            <v>3</v>
          </cell>
          <cell r="Q3260">
            <v>1</v>
          </cell>
          <cell r="R3260">
            <v>1</v>
          </cell>
          <cell r="V3260">
            <v>1</v>
          </cell>
          <cell r="W3260">
            <v>5</v>
          </cell>
          <cell r="Y3260">
            <v>1</v>
          </cell>
          <cell r="Z3260">
            <v>156</v>
          </cell>
          <cell r="AA3260">
            <v>1</v>
          </cell>
        </row>
        <row r="3261">
          <cell r="I3261">
            <v>4312</v>
          </cell>
          <cell r="J3261">
            <v>33223.309607299998</v>
          </cell>
          <cell r="P3261">
            <v>2</v>
          </cell>
          <cell r="Q3261">
            <v>1</v>
          </cell>
          <cell r="R3261">
            <v>1</v>
          </cell>
          <cell r="V3261">
            <v>1</v>
          </cell>
          <cell r="W3261">
            <v>1</v>
          </cell>
          <cell r="Y3261">
            <v>1</v>
          </cell>
          <cell r="Z3261">
            <v>156</v>
          </cell>
          <cell r="AA3261">
            <v>1</v>
          </cell>
        </row>
        <row r="3262">
          <cell r="I3262">
            <v>4314</v>
          </cell>
          <cell r="J3262">
            <v>16372.821443700001</v>
          </cell>
          <cell r="P3262">
            <v>1</v>
          </cell>
          <cell r="Q3262">
            <v>1</v>
          </cell>
          <cell r="R3262">
            <v>1</v>
          </cell>
          <cell r="V3262">
            <v>1</v>
          </cell>
          <cell r="W3262">
            <v>5</v>
          </cell>
          <cell r="Y3262">
            <v>1</v>
          </cell>
          <cell r="Z3262">
            <v>156</v>
          </cell>
          <cell r="AA3262">
            <v>1</v>
          </cell>
        </row>
        <row r="3263">
          <cell r="I3263">
            <v>4315</v>
          </cell>
          <cell r="J3263">
            <v>25714.904380100001</v>
          </cell>
          <cell r="P3263">
            <v>5</v>
          </cell>
          <cell r="Q3263">
            <v>1</v>
          </cell>
          <cell r="R3263">
            <v>1</v>
          </cell>
          <cell r="V3263">
            <v>1</v>
          </cell>
          <cell r="W3263">
            <v>5</v>
          </cell>
          <cell r="Y3263">
            <v>5</v>
          </cell>
          <cell r="Z3263">
            <v>650</v>
          </cell>
          <cell r="AA3263">
            <v>1</v>
          </cell>
        </row>
        <row r="3264">
          <cell r="I3264">
            <v>4316</v>
          </cell>
          <cell r="J3264">
            <v>31558.0942603</v>
          </cell>
          <cell r="P3264">
            <v>2</v>
          </cell>
          <cell r="Q3264">
            <v>1</v>
          </cell>
          <cell r="R3264">
            <v>1</v>
          </cell>
          <cell r="V3264">
            <v>1</v>
          </cell>
          <cell r="W3264">
            <v>5</v>
          </cell>
          <cell r="Y3264">
            <v>1</v>
          </cell>
          <cell r="Z3264">
            <v>156</v>
          </cell>
          <cell r="AA3264">
            <v>1</v>
          </cell>
        </row>
        <row r="3265">
          <cell r="I3265">
            <v>4317</v>
          </cell>
          <cell r="J3265">
            <v>28123.4571541</v>
          </cell>
          <cell r="P3265">
            <v>1</v>
          </cell>
          <cell r="Q3265">
            <v>1</v>
          </cell>
          <cell r="R3265">
            <v>1</v>
          </cell>
          <cell r="V3265">
            <v>1</v>
          </cell>
          <cell r="W3265">
            <v>5</v>
          </cell>
          <cell r="Y3265">
            <v>1</v>
          </cell>
          <cell r="Z3265">
            <v>364</v>
          </cell>
          <cell r="AA3265">
            <v>1</v>
          </cell>
        </row>
        <row r="3266">
          <cell r="I3266">
            <v>4318</v>
          </cell>
          <cell r="J3266">
            <v>20608.181159799999</v>
          </cell>
          <cell r="P3266">
            <v>6</v>
          </cell>
          <cell r="Q3266">
            <v>1</v>
          </cell>
          <cell r="R3266">
            <v>1</v>
          </cell>
          <cell r="V3266">
            <v>1</v>
          </cell>
          <cell r="W3266">
            <v>5</v>
          </cell>
          <cell r="Y3266">
            <v>5</v>
          </cell>
          <cell r="Z3266">
            <v>156</v>
          </cell>
          <cell r="AA3266">
            <v>0.75</v>
          </cell>
        </row>
        <row r="3267">
          <cell r="I3267">
            <v>4320</v>
          </cell>
          <cell r="J3267">
            <v>8517.9785372999995</v>
          </cell>
          <cell r="P3267">
            <v>3</v>
          </cell>
          <cell r="Q3267">
            <v>1</v>
          </cell>
          <cell r="R3267">
            <v>1</v>
          </cell>
          <cell r="V3267">
            <v>1</v>
          </cell>
          <cell r="W3267">
            <v>5</v>
          </cell>
          <cell r="Y3267">
            <v>5</v>
          </cell>
          <cell r="Z3267">
            <v>31.2</v>
          </cell>
          <cell r="AA3267">
            <v>0.75</v>
          </cell>
        </row>
        <row r="3268">
          <cell r="I3268">
            <v>4321</v>
          </cell>
          <cell r="J3268">
            <v>5649.8386664</v>
          </cell>
          <cell r="P3268">
            <v>1</v>
          </cell>
          <cell r="Q3268">
            <v>1</v>
          </cell>
          <cell r="R3268">
            <v>1</v>
          </cell>
          <cell r="V3268">
            <v>1</v>
          </cell>
          <cell r="W3268">
            <v>5</v>
          </cell>
          <cell r="Y3268">
            <v>5</v>
          </cell>
          <cell r="Z3268">
            <v>31.2</v>
          </cell>
          <cell r="AA3268">
            <v>1</v>
          </cell>
        </row>
        <row r="3269">
          <cell r="I3269">
            <v>4323</v>
          </cell>
          <cell r="J3269">
            <v>25955.156549700001</v>
          </cell>
          <cell r="P3269">
            <v>1</v>
          </cell>
          <cell r="Q3269">
            <v>1</v>
          </cell>
          <cell r="R3269">
            <v>1</v>
          </cell>
          <cell r="V3269">
            <v>1</v>
          </cell>
          <cell r="W3269">
            <v>1</v>
          </cell>
          <cell r="Y3269">
            <v>1</v>
          </cell>
          <cell r="Z3269">
            <v>156</v>
          </cell>
          <cell r="AA3269">
            <v>1</v>
          </cell>
        </row>
        <row r="3270">
          <cell r="I3270">
            <v>4324</v>
          </cell>
          <cell r="J3270">
            <v>4440.0636246000004</v>
          </cell>
          <cell r="P3270">
            <v>5</v>
          </cell>
          <cell r="Q3270">
            <v>1</v>
          </cell>
          <cell r="R3270">
            <v>1</v>
          </cell>
          <cell r="V3270">
            <v>1</v>
          </cell>
          <cell r="W3270">
            <v>5</v>
          </cell>
          <cell r="Y3270">
            <v>1</v>
          </cell>
          <cell r="Z3270">
            <v>364</v>
          </cell>
          <cell r="AA3270">
            <v>0.75</v>
          </cell>
        </row>
        <row r="3271">
          <cell r="I3271">
            <v>4325</v>
          </cell>
          <cell r="J3271">
            <v>28531.0724964</v>
          </cell>
          <cell r="P3271">
            <v>1</v>
          </cell>
          <cell r="Q3271">
            <v>1</v>
          </cell>
          <cell r="R3271">
            <v>1</v>
          </cell>
          <cell r="V3271">
            <v>1</v>
          </cell>
          <cell r="W3271">
            <v>5</v>
          </cell>
          <cell r="Y3271">
            <v>1</v>
          </cell>
          <cell r="Z3271">
            <v>364</v>
          </cell>
          <cell r="AA3271">
            <v>1</v>
          </cell>
        </row>
        <row r="3272">
          <cell r="I3272">
            <v>4328</v>
          </cell>
          <cell r="J3272">
            <v>27241.636676499998</v>
          </cell>
          <cell r="P3272">
            <v>11</v>
          </cell>
          <cell r="Q3272">
            <v>1</v>
          </cell>
          <cell r="R3272">
            <v>1</v>
          </cell>
          <cell r="V3272">
            <v>1</v>
          </cell>
          <cell r="W3272">
            <v>1</v>
          </cell>
          <cell r="Y3272">
            <v>1</v>
          </cell>
          <cell r="Z3272">
            <v>650</v>
          </cell>
          <cell r="AA3272">
            <v>1</v>
          </cell>
        </row>
        <row r="3273">
          <cell r="I3273">
            <v>4329</v>
          </cell>
          <cell r="J3273">
            <v>25677.965246700001</v>
          </cell>
          <cell r="P3273">
            <v>9</v>
          </cell>
          <cell r="Q3273">
            <v>1</v>
          </cell>
          <cell r="R3273">
            <v>1</v>
          </cell>
          <cell r="V3273">
            <v>1</v>
          </cell>
          <cell r="W3273">
            <v>5</v>
          </cell>
          <cell r="Y3273">
            <v>1</v>
          </cell>
          <cell r="Z3273">
            <v>156</v>
          </cell>
          <cell r="AA3273">
            <v>1</v>
          </cell>
        </row>
        <row r="3274">
          <cell r="I3274">
            <v>4330</v>
          </cell>
          <cell r="J3274">
            <v>44681.333171300001</v>
          </cell>
          <cell r="P3274">
            <v>2</v>
          </cell>
          <cell r="Q3274">
            <v>1</v>
          </cell>
          <cell r="R3274">
            <v>1</v>
          </cell>
          <cell r="V3274">
            <v>1</v>
          </cell>
          <cell r="W3274">
            <v>5</v>
          </cell>
          <cell r="Y3274">
            <v>1</v>
          </cell>
          <cell r="Z3274">
            <v>156</v>
          </cell>
          <cell r="AA3274">
            <v>1</v>
          </cell>
        </row>
        <row r="3275">
          <cell r="I3275">
            <v>4331</v>
          </cell>
          <cell r="J3275">
            <v>19882.619320000002</v>
          </cell>
          <cell r="P3275">
            <v>4</v>
          </cell>
          <cell r="Q3275">
            <v>1</v>
          </cell>
          <cell r="R3275">
            <v>1</v>
          </cell>
          <cell r="V3275">
            <v>1</v>
          </cell>
          <cell r="W3275">
            <v>5</v>
          </cell>
          <cell r="Y3275">
            <v>5</v>
          </cell>
          <cell r="Z3275">
            <v>156</v>
          </cell>
          <cell r="AA3275">
            <v>1</v>
          </cell>
        </row>
        <row r="3276">
          <cell r="I3276">
            <v>4332</v>
          </cell>
          <cell r="J3276">
            <v>40131.307981999998</v>
          </cell>
          <cell r="P3276">
            <v>10</v>
          </cell>
          <cell r="Q3276">
            <v>1</v>
          </cell>
          <cell r="R3276">
            <v>1</v>
          </cell>
          <cell r="V3276">
            <v>1</v>
          </cell>
          <cell r="W3276">
            <v>5</v>
          </cell>
          <cell r="Y3276">
            <v>5</v>
          </cell>
          <cell r="Z3276">
            <v>364</v>
          </cell>
          <cell r="AA3276">
            <v>1</v>
          </cell>
        </row>
        <row r="3277">
          <cell r="I3277">
            <v>4334</v>
          </cell>
          <cell r="J3277">
            <v>20537.7278816</v>
          </cell>
          <cell r="P3277">
            <v>13</v>
          </cell>
          <cell r="Q3277">
            <v>1</v>
          </cell>
          <cell r="R3277">
            <v>1</v>
          </cell>
          <cell r="V3277">
            <v>1</v>
          </cell>
          <cell r="W3277">
            <v>5</v>
          </cell>
          <cell r="Y3277">
            <v>1</v>
          </cell>
          <cell r="Z3277">
            <v>650</v>
          </cell>
          <cell r="AA3277">
            <v>1</v>
          </cell>
        </row>
        <row r="3278">
          <cell r="I3278">
            <v>4335</v>
          </cell>
          <cell r="J3278">
            <v>27042.033588800001</v>
          </cell>
          <cell r="P3278">
            <v>7</v>
          </cell>
          <cell r="Q3278">
            <v>1</v>
          </cell>
          <cell r="R3278">
            <v>1</v>
          </cell>
          <cell r="V3278">
            <v>1</v>
          </cell>
          <cell r="W3278">
            <v>5</v>
          </cell>
          <cell r="Y3278">
            <v>1</v>
          </cell>
          <cell r="Z3278">
            <v>364</v>
          </cell>
          <cell r="AA3278">
            <v>1</v>
          </cell>
        </row>
        <row r="3279">
          <cell r="I3279">
            <v>4336</v>
          </cell>
          <cell r="J3279">
            <v>19882.619320000002</v>
          </cell>
          <cell r="P3279">
            <v>8</v>
          </cell>
          <cell r="Q3279">
            <v>1</v>
          </cell>
          <cell r="R3279">
            <v>1</v>
          </cell>
          <cell r="V3279">
            <v>1</v>
          </cell>
          <cell r="W3279">
            <v>5</v>
          </cell>
          <cell r="Y3279">
            <v>5</v>
          </cell>
          <cell r="Z3279">
            <v>156</v>
          </cell>
          <cell r="AA3279">
            <v>1</v>
          </cell>
        </row>
        <row r="3280">
          <cell r="I3280">
            <v>4337</v>
          </cell>
          <cell r="J3280">
            <v>25292.6641772</v>
          </cell>
          <cell r="P3280">
            <v>4</v>
          </cell>
          <cell r="Q3280">
            <v>1</v>
          </cell>
          <cell r="R3280">
            <v>1</v>
          </cell>
          <cell r="V3280">
            <v>1</v>
          </cell>
          <cell r="W3280">
            <v>5</v>
          </cell>
          <cell r="Y3280">
            <v>5</v>
          </cell>
          <cell r="Z3280">
            <v>156</v>
          </cell>
          <cell r="AA3280">
            <v>1</v>
          </cell>
        </row>
        <row r="3281">
          <cell r="I3281">
            <v>4339</v>
          </cell>
          <cell r="J3281">
            <v>27075.057486199999</v>
          </cell>
          <cell r="P3281">
            <v>4</v>
          </cell>
          <cell r="Q3281">
            <v>1</v>
          </cell>
          <cell r="R3281">
            <v>1</v>
          </cell>
          <cell r="V3281">
            <v>1</v>
          </cell>
          <cell r="W3281">
            <v>5</v>
          </cell>
          <cell r="Y3281">
            <v>5</v>
          </cell>
          <cell r="Z3281">
            <v>364</v>
          </cell>
          <cell r="AA3281">
            <v>1</v>
          </cell>
        </row>
        <row r="3282">
          <cell r="I3282">
            <v>4341</v>
          </cell>
          <cell r="J3282">
            <v>25292.6641772</v>
          </cell>
          <cell r="P3282">
            <v>5</v>
          </cell>
          <cell r="Q3282">
            <v>1</v>
          </cell>
          <cell r="R3282">
            <v>1</v>
          </cell>
          <cell r="V3282">
            <v>1</v>
          </cell>
          <cell r="W3282">
            <v>1</v>
          </cell>
          <cell r="Y3282">
            <v>1</v>
          </cell>
          <cell r="Z3282">
            <v>156</v>
          </cell>
          <cell r="AA3282">
            <v>1</v>
          </cell>
        </row>
        <row r="3283">
          <cell r="I3283">
            <v>4342</v>
          </cell>
          <cell r="J3283">
            <v>4756.6904849000002</v>
          </cell>
          <cell r="P3283">
            <v>5</v>
          </cell>
          <cell r="Q3283">
            <v>1</v>
          </cell>
          <cell r="R3283">
            <v>1</v>
          </cell>
          <cell r="V3283">
            <v>0</v>
          </cell>
          <cell r="W3283">
            <v>99</v>
          </cell>
          <cell r="Y3283">
            <v>3</v>
          </cell>
          <cell r="Z3283">
            <v>156</v>
          </cell>
          <cell r="AA3283">
            <v>0</v>
          </cell>
        </row>
        <row r="3284">
          <cell r="I3284">
            <v>4343</v>
          </cell>
          <cell r="J3284">
            <v>21193.18345</v>
          </cell>
          <cell r="P3284">
            <v>4</v>
          </cell>
          <cell r="Q3284">
            <v>1</v>
          </cell>
          <cell r="R3284">
            <v>1</v>
          </cell>
          <cell r="V3284">
            <v>0</v>
          </cell>
          <cell r="W3284">
            <v>99</v>
          </cell>
          <cell r="Y3284">
            <v>5</v>
          </cell>
          <cell r="Z3284">
            <v>364</v>
          </cell>
          <cell r="AA3284">
            <v>0</v>
          </cell>
        </row>
        <row r="3285">
          <cell r="I3285">
            <v>4344</v>
          </cell>
          <cell r="J3285">
            <v>20428.682534600001</v>
          </cell>
          <cell r="P3285">
            <v>7</v>
          </cell>
          <cell r="Q3285">
            <v>1</v>
          </cell>
          <cell r="R3285">
            <v>1</v>
          </cell>
          <cell r="V3285">
            <v>1</v>
          </cell>
          <cell r="W3285">
            <v>5</v>
          </cell>
          <cell r="Y3285">
            <v>1</v>
          </cell>
          <cell r="Z3285">
            <v>364</v>
          </cell>
          <cell r="AA3285">
            <v>1</v>
          </cell>
        </row>
        <row r="3286">
          <cell r="I3286">
            <v>4345</v>
          </cell>
          <cell r="J3286">
            <v>28060.1948452</v>
          </cell>
          <cell r="P3286">
            <v>7</v>
          </cell>
          <cell r="Q3286">
            <v>1</v>
          </cell>
          <cell r="R3286">
            <v>1</v>
          </cell>
          <cell r="V3286">
            <v>1</v>
          </cell>
          <cell r="W3286">
            <v>5</v>
          </cell>
          <cell r="Y3286">
            <v>1</v>
          </cell>
          <cell r="Z3286">
            <v>364</v>
          </cell>
          <cell r="AA3286">
            <v>1</v>
          </cell>
        </row>
        <row r="3287">
          <cell r="I3287">
            <v>4346</v>
          </cell>
          <cell r="J3287">
            <v>4437.0538379999998</v>
          </cell>
          <cell r="P3287">
            <v>5</v>
          </cell>
          <cell r="Q3287">
            <v>1</v>
          </cell>
          <cell r="R3287">
            <v>1</v>
          </cell>
          <cell r="V3287">
            <v>1</v>
          </cell>
          <cell r="W3287">
            <v>5</v>
          </cell>
          <cell r="Y3287">
            <v>2</v>
          </cell>
          <cell r="Z3287">
            <v>364</v>
          </cell>
          <cell r="AA3287">
            <v>1</v>
          </cell>
        </row>
        <row r="3288">
          <cell r="I3288">
            <v>4347</v>
          </cell>
          <cell r="J3288">
            <v>19637.125021100001</v>
          </cell>
          <cell r="P3288">
            <v>3</v>
          </cell>
          <cell r="Q3288">
            <v>1</v>
          </cell>
          <cell r="R3288">
            <v>1</v>
          </cell>
          <cell r="V3288">
            <v>1</v>
          </cell>
          <cell r="W3288">
            <v>1</v>
          </cell>
          <cell r="Y3288">
            <v>1</v>
          </cell>
          <cell r="Z3288">
            <v>156</v>
          </cell>
          <cell r="AA3288">
            <v>1</v>
          </cell>
        </row>
        <row r="3289">
          <cell r="I3289">
            <v>4348</v>
          </cell>
          <cell r="J3289">
            <v>36130.370837900002</v>
          </cell>
          <cell r="P3289">
            <v>3</v>
          </cell>
          <cell r="Q3289">
            <v>1</v>
          </cell>
          <cell r="R3289">
            <v>1</v>
          </cell>
          <cell r="V3289">
            <v>1</v>
          </cell>
          <cell r="W3289">
            <v>5</v>
          </cell>
          <cell r="Y3289">
            <v>1</v>
          </cell>
          <cell r="Z3289">
            <v>364</v>
          </cell>
          <cell r="AA3289">
            <v>1</v>
          </cell>
        </row>
        <row r="3290">
          <cell r="I3290">
            <v>4349</v>
          </cell>
          <cell r="J3290">
            <v>36968.727064400002</v>
          </cell>
          <cell r="P3290">
            <v>9</v>
          </cell>
          <cell r="Q3290">
            <v>1</v>
          </cell>
          <cell r="R3290">
            <v>1</v>
          </cell>
          <cell r="V3290">
            <v>1</v>
          </cell>
          <cell r="W3290">
            <v>5</v>
          </cell>
          <cell r="Y3290">
            <v>5</v>
          </cell>
          <cell r="Z3290">
            <v>156</v>
          </cell>
          <cell r="AA3290">
            <v>1</v>
          </cell>
        </row>
        <row r="3291">
          <cell r="I3291">
            <v>4350</v>
          </cell>
          <cell r="J3291">
            <v>33223.309607299998</v>
          </cell>
          <cell r="P3291">
            <v>1</v>
          </cell>
          <cell r="Q3291">
            <v>1</v>
          </cell>
          <cell r="R3291">
            <v>1</v>
          </cell>
          <cell r="V3291">
            <v>1</v>
          </cell>
          <cell r="W3291">
            <v>5</v>
          </cell>
          <cell r="Y3291">
            <v>1</v>
          </cell>
          <cell r="Z3291">
            <v>156</v>
          </cell>
          <cell r="AA3291">
            <v>1</v>
          </cell>
        </row>
        <row r="3292">
          <cell r="I3292">
            <v>4351</v>
          </cell>
          <cell r="J3292">
            <v>59791.759357100003</v>
          </cell>
          <cell r="P3292">
            <v>10</v>
          </cell>
          <cell r="Q3292">
            <v>1</v>
          </cell>
          <cell r="R3292">
            <v>1</v>
          </cell>
          <cell r="V3292">
            <v>1</v>
          </cell>
          <cell r="W3292">
            <v>5</v>
          </cell>
          <cell r="Y3292">
            <v>5</v>
          </cell>
          <cell r="Z3292">
            <v>31.2</v>
          </cell>
          <cell r="AA3292">
            <v>1</v>
          </cell>
        </row>
        <row r="3293">
          <cell r="I3293">
            <v>4352</v>
          </cell>
          <cell r="J3293">
            <v>31823.3415499</v>
          </cell>
          <cell r="P3293">
            <v>5</v>
          </cell>
          <cell r="Q3293">
            <v>1</v>
          </cell>
          <cell r="R3293">
            <v>1</v>
          </cell>
          <cell r="V3293">
            <v>1</v>
          </cell>
          <cell r="W3293">
            <v>5</v>
          </cell>
          <cell r="Y3293">
            <v>5</v>
          </cell>
          <cell r="Z3293">
            <v>364</v>
          </cell>
          <cell r="AA3293">
            <v>1</v>
          </cell>
        </row>
        <row r="3294">
          <cell r="I3294">
            <v>4353</v>
          </cell>
          <cell r="J3294">
            <v>24273.850862300002</v>
          </cell>
          <cell r="P3294">
            <v>8</v>
          </cell>
          <cell r="Q3294">
            <v>1</v>
          </cell>
          <cell r="R3294">
            <v>1</v>
          </cell>
          <cell r="V3294">
            <v>1</v>
          </cell>
          <cell r="W3294">
            <v>1</v>
          </cell>
          <cell r="Y3294">
            <v>1</v>
          </cell>
          <cell r="Z3294">
            <v>156</v>
          </cell>
          <cell r="AA3294">
            <v>1</v>
          </cell>
        </row>
        <row r="3295">
          <cell r="I3295">
            <v>4354</v>
          </cell>
          <cell r="J3295">
            <v>14168.661176199999</v>
          </cell>
          <cell r="P3295">
            <v>5</v>
          </cell>
          <cell r="Q3295">
            <v>1</v>
          </cell>
          <cell r="R3295">
            <v>1</v>
          </cell>
          <cell r="V3295">
            <v>1</v>
          </cell>
          <cell r="W3295">
            <v>5</v>
          </cell>
          <cell r="Y3295">
            <v>3</v>
          </cell>
          <cell r="Z3295">
            <v>364</v>
          </cell>
          <cell r="AA3295">
            <v>1</v>
          </cell>
        </row>
        <row r="3296">
          <cell r="I3296">
            <v>4355</v>
          </cell>
          <cell r="J3296">
            <v>28531.0724964</v>
          </cell>
          <cell r="P3296">
            <v>8</v>
          </cell>
          <cell r="Q3296">
            <v>1</v>
          </cell>
          <cell r="R3296">
            <v>1</v>
          </cell>
          <cell r="V3296">
            <v>1</v>
          </cell>
          <cell r="W3296">
            <v>5</v>
          </cell>
          <cell r="Y3296">
            <v>5</v>
          </cell>
          <cell r="Z3296">
            <v>364</v>
          </cell>
          <cell r="AA3296">
            <v>1</v>
          </cell>
        </row>
        <row r="3297">
          <cell r="I3297">
            <v>4357</v>
          </cell>
          <cell r="J3297">
            <v>25840.237803700002</v>
          </cell>
          <cell r="P3297">
            <v>5</v>
          </cell>
          <cell r="Q3297">
            <v>1</v>
          </cell>
          <cell r="R3297">
            <v>1</v>
          </cell>
          <cell r="V3297">
            <v>1</v>
          </cell>
          <cell r="W3297">
            <v>5</v>
          </cell>
          <cell r="Y3297">
            <v>5</v>
          </cell>
          <cell r="Z3297">
            <v>156</v>
          </cell>
          <cell r="AA3297">
            <v>1</v>
          </cell>
        </row>
        <row r="3298">
          <cell r="I3298">
            <v>4358</v>
          </cell>
          <cell r="J3298">
            <v>24921.096893599999</v>
          </cell>
          <cell r="P3298">
            <v>5</v>
          </cell>
          <cell r="Q3298">
            <v>1</v>
          </cell>
          <cell r="R3298">
            <v>1</v>
          </cell>
          <cell r="V3298">
            <v>1</v>
          </cell>
          <cell r="W3298">
            <v>1</v>
          </cell>
          <cell r="Y3298">
            <v>1</v>
          </cell>
          <cell r="Z3298">
            <v>364</v>
          </cell>
          <cell r="AA3298">
            <v>1</v>
          </cell>
        </row>
        <row r="3299">
          <cell r="I3299">
            <v>4359</v>
          </cell>
          <cell r="J3299">
            <v>37178.379368599999</v>
          </cell>
          <cell r="P3299">
            <v>5</v>
          </cell>
          <cell r="Q3299">
            <v>1</v>
          </cell>
          <cell r="R3299">
            <v>1</v>
          </cell>
          <cell r="V3299">
            <v>1</v>
          </cell>
          <cell r="W3299">
            <v>1</v>
          </cell>
          <cell r="Y3299">
            <v>1</v>
          </cell>
          <cell r="Z3299">
            <v>156</v>
          </cell>
          <cell r="AA3299">
            <v>1</v>
          </cell>
        </row>
        <row r="3300">
          <cell r="I3300">
            <v>4360</v>
          </cell>
          <cell r="J3300">
            <v>15100.809937800001</v>
          </cell>
          <cell r="P3300">
            <v>9</v>
          </cell>
          <cell r="Q3300">
            <v>1</v>
          </cell>
          <cell r="R3300">
            <v>1</v>
          </cell>
          <cell r="V3300">
            <v>1</v>
          </cell>
          <cell r="W3300">
            <v>5</v>
          </cell>
          <cell r="Y3300">
            <v>3</v>
          </cell>
          <cell r="Z3300">
            <v>364</v>
          </cell>
          <cell r="AA3300">
            <v>0.75</v>
          </cell>
        </row>
        <row r="3301">
          <cell r="I3301">
            <v>4361</v>
          </cell>
          <cell r="J3301">
            <v>23318.9900318</v>
          </cell>
          <cell r="P3301">
            <v>7</v>
          </cell>
          <cell r="Q3301">
            <v>1</v>
          </cell>
          <cell r="R3301">
            <v>1</v>
          </cell>
          <cell r="V3301">
            <v>1</v>
          </cell>
          <cell r="W3301">
            <v>5</v>
          </cell>
          <cell r="Y3301">
            <v>5</v>
          </cell>
          <cell r="Z3301">
            <v>156</v>
          </cell>
          <cell r="AA3301">
            <v>1</v>
          </cell>
        </row>
        <row r="3302">
          <cell r="I3302">
            <v>4362</v>
          </cell>
          <cell r="J3302">
            <v>21532.4592505</v>
          </cell>
          <cell r="P3302">
            <v>1</v>
          </cell>
          <cell r="Q3302">
            <v>1</v>
          </cell>
          <cell r="R3302">
            <v>1</v>
          </cell>
          <cell r="V3302">
            <v>1</v>
          </cell>
          <cell r="W3302">
            <v>5</v>
          </cell>
          <cell r="Y3302">
            <v>1</v>
          </cell>
          <cell r="Z3302">
            <v>156</v>
          </cell>
          <cell r="AA3302">
            <v>1</v>
          </cell>
        </row>
        <row r="3303">
          <cell r="I3303">
            <v>4363</v>
          </cell>
          <cell r="J3303">
            <v>22736.172511600002</v>
          </cell>
          <cell r="P3303">
            <v>7</v>
          </cell>
          <cell r="Q3303">
            <v>1</v>
          </cell>
          <cell r="R3303">
            <v>1</v>
          </cell>
          <cell r="V3303">
            <v>1</v>
          </cell>
          <cell r="W3303">
            <v>5</v>
          </cell>
          <cell r="Y3303">
            <v>5</v>
          </cell>
          <cell r="Z3303">
            <v>364</v>
          </cell>
          <cell r="AA3303">
            <v>1</v>
          </cell>
        </row>
        <row r="3304">
          <cell r="I3304">
            <v>4365</v>
          </cell>
          <cell r="J3304">
            <v>25955.156549700001</v>
          </cell>
          <cell r="P3304">
            <v>2</v>
          </cell>
          <cell r="Q3304">
            <v>1</v>
          </cell>
          <cell r="R3304">
            <v>1</v>
          </cell>
          <cell r="V3304">
            <v>1</v>
          </cell>
          <cell r="W3304">
            <v>1</v>
          </cell>
          <cell r="Y3304">
            <v>1</v>
          </cell>
          <cell r="Z3304">
            <v>364</v>
          </cell>
          <cell r="AA3304">
            <v>1</v>
          </cell>
        </row>
        <row r="3305">
          <cell r="I3305">
            <v>4366</v>
          </cell>
          <cell r="J3305">
            <v>25840.237803700002</v>
          </cell>
          <cell r="P3305">
            <v>2</v>
          </cell>
          <cell r="Q3305">
            <v>1</v>
          </cell>
          <cell r="R3305">
            <v>1</v>
          </cell>
          <cell r="V3305">
            <v>1</v>
          </cell>
          <cell r="W3305">
            <v>5</v>
          </cell>
          <cell r="Y3305">
            <v>5</v>
          </cell>
          <cell r="Z3305">
            <v>156</v>
          </cell>
          <cell r="AA3305">
            <v>1</v>
          </cell>
        </row>
        <row r="3306">
          <cell r="I3306">
            <v>4367</v>
          </cell>
          <cell r="J3306">
            <v>4265.2700347999998</v>
          </cell>
          <cell r="P3306">
            <v>6</v>
          </cell>
          <cell r="Q3306">
            <v>1</v>
          </cell>
          <cell r="R3306">
            <v>1</v>
          </cell>
          <cell r="V3306">
            <v>1</v>
          </cell>
          <cell r="W3306">
            <v>5</v>
          </cell>
          <cell r="Y3306">
            <v>5</v>
          </cell>
          <cell r="Z3306">
            <v>364</v>
          </cell>
          <cell r="AA3306">
            <v>1</v>
          </cell>
        </row>
        <row r="3307">
          <cell r="I3307">
            <v>4368</v>
          </cell>
          <cell r="J3307">
            <v>42964.106192500003</v>
          </cell>
          <cell r="P3307">
            <v>4</v>
          </cell>
          <cell r="Q3307">
            <v>1</v>
          </cell>
          <cell r="R3307">
            <v>1</v>
          </cell>
          <cell r="V3307">
            <v>1</v>
          </cell>
          <cell r="W3307">
            <v>5</v>
          </cell>
          <cell r="Y3307">
            <v>5</v>
          </cell>
          <cell r="Z3307">
            <v>31.2</v>
          </cell>
          <cell r="AA3307">
            <v>1</v>
          </cell>
        </row>
        <row r="3308">
          <cell r="I3308">
            <v>4369</v>
          </cell>
          <cell r="J3308">
            <v>18092.400137299999</v>
          </cell>
          <cell r="P3308">
            <v>8</v>
          </cell>
          <cell r="Q3308">
            <v>1</v>
          </cell>
          <cell r="R3308">
            <v>1</v>
          </cell>
          <cell r="V3308">
            <v>1</v>
          </cell>
          <cell r="W3308">
            <v>5</v>
          </cell>
          <cell r="Y3308">
            <v>3</v>
          </cell>
          <cell r="Z3308">
            <v>31.2</v>
          </cell>
          <cell r="AA3308">
            <v>0.75</v>
          </cell>
        </row>
        <row r="3309">
          <cell r="I3309">
            <v>4370</v>
          </cell>
          <cell r="J3309">
            <v>3807.4832651000002</v>
          </cell>
          <cell r="P3309">
            <v>3</v>
          </cell>
          <cell r="Q3309">
            <v>1</v>
          </cell>
          <cell r="R3309">
            <v>1</v>
          </cell>
          <cell r="V3309">
            <v>1</v>
          </cell>
          <cell r="W3309">
            <v>5</v>
          </cell>
          <cell r="Y3309">
            <v>1</v>
          </cell>
          <cell r="Z3309">
            <v>364</v>
          </cell>
          <cell r="AA3309">
            <v>1</v>
          </cell>
        </row>
        <row r="3310">
          <cell r="I3310">
            <v>4371</v>
          </cell>
          <cell r="J3310">
            <v>31520.496047000001</v>
          </cell>
          <cell r="P3310">
            <v>1</v>
          </cell>
          <cell r="Q3310">
            <v>1</v>
          </cell>
          <cell r="R3310">
            <v>1</v>
          </cell>
          <cell r="V3310">
            <v>1</v>
          </cell>
          <cell r="W3310">
            <v>5</v>
          </cell>
          <cell r="Y3310">
            <v>5</v>
          </cell>
          <cell r="Z3310">
            <v>364</v>
          </cell>
          <cell r="AA3310">
            <v>0.75</v>
          </cell>
        </row>
        <row r="3311">
          <cell r="I3311">
            <v>4373</v>
          </cell>
          <cell r="J3311">
            <v>14540.7810634</v>
          </cell>
          <cell r="P3311">
            <v>3</v>
          </cell>
          <cell r="Q3311">
            <v>1</v>
          </cell>
          <cell r="R3311">
            <v>1</v>
          </cell>
          <cell r="V3311">
            <v>1</v>
          </cell>
          <cell r="W3311">
            <v>1</v>
          </cell>
          <cell r="Y3311">
            <v>1</v>
          </cell>
          <cell r="Z3311">
            <v>364</v>
          </cell>
          <cell r="AA3311">
            <v>1</v>
          </cell>
        </row>
        <row r="3312">
          <cell r="I3312">
            <v>4374</v>
          </cell>
          <cell r="J3312">
            <v>21304.910411299999</v>
          </cell>
          <cell r="P3312">
            <v>8</v>
          </cell>
          <cell r="Q3312">
            <v>1</v>
          </cell>
          <cell r="R3312">
            <v>1</v>
          </cell>
          <cell r="V3312">
            <v>1</v>
          </cell>
          <cell r="W3312">
            <v>5</v>
          </cell>
          <cell r="Y3312">
            <v>1</v>
          </cell>
          <cell r="Z3312">
            <v>364</v>
          </cell>
          <cell r="AA3312">
            <v>1</v>
          </cell>
        </row>
        <row r="3313">
          <cell r="I3313">
            <v>4378</v>
          </cell>
          <cell r="J3313">
            <v>28765.225408499999</v>
          </cell>
          <cell r="P3313">
            <v>6</v>
          </cell>
          <cell r="Q3313">
            <v>1</v>
          </cell>
          <cell r="R3313">
            <v>1</v>
          </cell>
          <cell r="V3313">
            <v>1</v>
          </cell>
          <cell r="W3313">
            <v>5</v>
          </cell>
          <cell r="Y3313">
            <v>1</v>
          </cell>
          <cell r="Z3313">
            <v>156</v>
          </cell>
          <cell r="AA3313">
            <v>1</v>
          </cell>
        </row>
        <row r="3314">
          <cell r="I3314">
            <v>4379</v>
          </cell>
          <cell r="J3314">
            <v>3458.5336306999998</v>
          </cell>
          <cell r="P3314">
            <v>1</v>
          </cell>
          <cell r="Q3314">
            <v>1</v>
          </cell>
          <cell r="R3314">
            <v>1</v>
          </cell>
          <cell r="V3314">
            <v>0</v>
          </cell>
          <cell r="W3314">
            <v>99</v>
          </cell>
          <cell r="Y3314">
            <v>5</v>
          </cell>
          <cell r="Z3314">
            <v>364</v>
          </cell>
          <cell r="AA3314">
            <v>0</v>
          </cell>
        </row>
        <row r="3315">
          <cell r="I3315">
            <v>4380</v>
          </cell>
          <cell r="J3315">
            <v>5606.1820344999996</v>
          </cell>
          <cell r="P3315">
            <v>6</v>
          </cell>
          <cell r="Q3315">
            <v>1</v>
          </cell>
          <cell r="R3315">
            <v>1</v>
          </cell>
          <cell r="V3315">
            <v>1</v>
          </cell>
          <cell r="W3315">
            <v>5</v>
          </cell>
          <cell r="Y3315">
            <v>5</v>
          </cell>
          <cell r="Z3315">
            <v>364</v>
          </cell>
          <cell r="AA3315">
            <v>1</v>
          </cell>
        </row>
        <row r="3316">
          <cell r="I3316">
            <v>4381</v>
          </cell>
          <cell r="J3316">
            <v>26024.519206500001</v>
          </cell>
          <cell r="P3316">
            <v>7</v>
          </cell>
          <cell r="Q3316">
            <v>1</v>
          </cell>
          <cell r="R3316">
            <v>1</v>
          </cell>
          <cell r="V3316">
            <v>1</v>
          </cell>
          <cell r="W3316">
            <v>5</v>
          </cell>
          <cell r="Y3316">
            <v>5</v>
          </cell>
          <cell r="Z3316">
            <v>364</v>
          </cell>
          <cell r="AA3316">
            <v>1</v>
          </cell>
        </row>
        <row r="3317">
          <cell r="I3317">
            <v>17</v>
          </cell>
          <cell r="J3317">
            <v>20306.083254900001</v>
          </cell>
          <cell r="P3317">
            <v>4</v>
          </cell>
          <cell r="Q3317">
            <v>1</v>
          </cell>
          <cell r="R3317">
            <v>2</v>
          </cell>
          <cell r="V3317">
            <v>1</v>
          </cell>
          <cell r="W3317">
            <v>5</v>
          </cell>
          <cell r="Y3317">
            <v>1</v>
          </cell>
          <cell r="Z3317">
            <v>156</v>
          </cell>
          <cell r="AA3317">
            <v>0.75</v>
          </cell>
        </row>
        <row r="3318">
          <cell r="I3318">
            <v>19</v>
          </cell>
          <cell r="J3318">
            <v>36422.5628898</v>
          </cell>
          <cell r="P3318">
            <v>5</v>
          </cell>
          <cell r="Q3318">
            <v>1</v>
          </cell>
          <cell r="R3318">
            <v>2</v>
          </cell>
          <cell r="V3318">
            <v>1</v>
          </cell>
          <cell r="W3318">
            <v>5</v>
          </cell>
          <cell r="Y3318">
            <v>1</v>
          </cell>
          <cell r="Z3318">
            <v>31.2</v>
          </cell>
          <cell r="AA3318">
            <v>1</v>
          </cell>
        </row>
        <row r="3319">
          <cell r="I3319">
            <v>62</v>
          </cell>
          <cell r="J3319">
            <v>13124.303258600001</v>
          </cell>
          <cell r="P3319">
            <v>5</v>
          </cell>
          <cell r="Q3319">
            <v>1</v>
          </cell>
          <cell r="R3319">
            <v>2</v>
          </cell>
          <cell r="V3319">
            <v>1</v>
          </cell>
          <cell r="W3319">
            <v>5</v>
          </cell>
          <cell r="Y3319">
            <v>1</v>
          </cell>
          <cell r="Z3319">
            <v>364</v>
          </cell>
          <cell r="AA3319">
            <v>1</v>
          </cell>
        </row>
        <row r="3320">
          <cell r="I3320">
            <v>74</v>
          </cell>
          <cell r="J3320">
            <v>15840.7364315</v>
          </cell>
          <cell r="P3320">
            <v>6</v>
          </cell>
          <cell r="Q3320">
            <v>1</v>
          </cell>
          <cell r="R3320">
            <v>2</v>
          </cell>
          <cell r="V3320">
            <v>1</v>
          </cell>
          <cell r="W3320">
            <v>5</v>
          </cell>
          <cell r="Y3320">
            <v>5</v>
          </cell>
          <cell r="Z3320">
            <v>31.2</v>
          </cell>
          <cell r="AA3320">
            <v>1</v>
          </cell>
        </row>
        <row r="3321">
          <cell r="I3321">
            <v>81</v>
          </cell>
          <cell r="J3321">
            <v>4082.9749676000001</v>
          </cell>
          <cell r="P3321">
            <v>4</v>
          </cell>
          <cell r="Q3321">
            <v>1</v>
          </cell>
          <cell r="R3321">
            <v>2</v>
          </cell>
          <cell r="V3321">
            <v>1</v>
          </cell>
          <cell r="W3321">
            <v>5</v>
          </cell>
          <cell r="Y3321">
            <v>1</v>
          </cell>
          <cell r="Z3321">
            <v>364</v>
          </cell>
          <cell r="AA3321">
            <v>1</v>
          </cell>
        </row>
        <row r="3322">
          <cell r="I3322">
            <v>93</v>
          </cell>
          <cell r="J3322">
            <v>31305.773597200001</v>
          </cell>
          <cell r="P3322">
            <v>7</v>
          </cell>
          <cell r="Q3322">
            <v>1</v>
          </cell>
          <cell r="R3322">
            <v>2</v>
          </cell>
          <cell r="V3322">
            <v>1</v>
          </cell>
          <cell r="W3322">
            <v>2</v>
          </cell>
          <cell r="Y3322">
            <v>2</v>
          </cell>
          <cell r="Z3322">
            <v>650</v>
          </cell>
          <cell r="AA3322">
            <v>1</v>
          </cell>
        </row>
        <row r="3323">
          <cell r="I3323">
            <v>123</v>
          </cell>
          <cell r="J3323">
            <v>5606.1820344999996</v>
          </cell>
          <cell r="P3323">
            <v>1</v>
          </cell>
          <cell r="Q3323">
            <v>1</v>
          </cell>
          <cell r="R3323">
            <v>2</v>
          </cell>
          <cell r="V3323">
            <v>1</v>
          </cell>
          <cell r="W3323">
            <v>1</v>
          </cell>
          <cell r="Y3323">
            <v>1</v>
          </cell>
          <cell r="Z3323">
            <v>156</v>
          </cell>
          <cell r="AA3323">
            <v>1</v>
          </cell>
        </row>
        <row r="3324">
          <cell r="I3324">
            <v>129</v>
          </cell>
          <cell r="J3324">
            <v>22696.5321802</v>
          </cell>
          <cell r="P3324">
            <v>9</v>
          </cell>
          <cell r="Q3324">
            <v>1</v>
          </cell>
          <cell r="R3324">
            <v>2</v>
          </cell>
          <cell r="V3324">
            <v>1</v>
          </cell>
          <cell r="W3324">
            <v>5</v>
          </cell>
          <cell r="Y3324">
            <v>1</v>
          </cell>
          <cell r="Z3324">
            <v>364</v>
          </cell>
          <cell r="AA3324">
            <v>1</v>
          </cell>
        </row>
        <row r="3325">
          <cell r="I3325">
            <v>141</v>
          </cell>
          <cell r="J3325">
            <v>25355.7065711</v>
          </cell>
          <cell r="P3325">
            <v>2</v>
          </cell>
          <cell r="Q3325">
            <v>1</v>
          </cell>
          <cell r="R3325">
            <v>2</v>
          </cell>
          <cell r="V3325">
            <v>1</v>
          </cell>
          <cell r="W3325">
            <v>5</v>
          </cell>
          <cell r="Y3325">
            <v>3</v>
          </cell>
          <cell r="Z3325">
            <v>156</v>
          </cell>
          <cell r="AA3325">
            <v>1</v>
          </cell>
        </row>
        <row r="3326">
          <cell r="I3326">
            <v>167</v>
          </cell>
          <cell r="J3326">
            <v>27504.078578600001</v>
          </cell>
          <cell r="P3326">
            <v>9</v>
          </cell>
          <cell r="Q3326">
            <v>1</v>
          </cell>
          <cell r="R3326">
            <v>2</v>
          </cell>
          <cell r="V3326">
            <v>1</v>
          </cell>
          <cell r="W3326">
            <v>5</v>
          </cell>
          <cell r="Y3326">
            <v>5</v>
          </cell>
          <cell r="Z3326">
            <v>650</v>
          </cell>
          <cell r="AA3326">
            <v>1</v>
          </cell>
        </row>
        <row r="3327">
          <cell r="I3327">
            <v>182</v>
          </cell>
          <cell r="J3327">
            <v>25955.156549700001</v>
          </cell>
          <cell r="P3327">
            <v>10</v>
          </cell>
          <cell r="Q3327">
            <v>1</v>
          </cell>
          <cell r="R3327">
            <v>2</v>
          </cell>
          <cell r="V3327">
            <v>1</v>
          </cell>
          <cell r="W3327">
            <v>1</v>
          </cell>
          <cell r="Y3327">
            <v>1</v>
          </cell>
          <cell r="Z3327">
            <v>156</v>
          </cell>
          <cell r="AA3327">
            <v>0.75</v>
          </cell>
        </row>
        <row r="3328">
          <cell r="I3328">
            <v>205</v>
          </cell>
          <cell r="J3328">
            <v>28333.537114800001</v>
          </cell>
          <cell r="P3328">
            <v>11</v>
          </cell>
          <cell r="Q3328">
            <v>1</v>
          </cell>
          <cell r="R3328">
            <v>2</v>
          </cell>
          <cell r="V3328">
            <v>1</v>
          </cell>
          <cell r="W3328">
            <v>1</v>
          </cell>
          <cell r="Y3328">
            <v>1</v>
          </cell>
          <cell r="Z3328">
            <v>364</v>
          </cell>
          <cell r="AA3328">
            <v>1</v>
          </cell>
        </row>
        <row r="3329">
          <cell r="I3329">
            <v>225</v>
          </cell>
          <cell r="J3329">
            <v>22845.658063499999</v>
          </cell>
          <cell r="P3329">
            <v>9</v>
          </cell>
          <cell r="Q3329">
            <v>1</v>
          </cell>
          <cell r="R3329">
            <v>2</v>
          </cell>
          <cell r="V3329">
            <v>1</v>
          </cell>
          <cell r="W3329">
            <v>5</v>
          </cell>
          <cell r="Y3329">
            <v>5</v>
          </cell>
          <cell r="Z3329">
            <v>364</v>
          </cell>
          <cell r="AA3329">
            <v>1</v>
          </cell>
        </row>
        <row r="3330">
          <cell r="I3330">
            <v>231</v>
          </cell>
          <cell r="J3330">
            <v>52136.914264400002</v>
          </cell>
          <cell r="P3330">
            <v>10</v>
          </cell>
          <cell r="Q3330">
            <v>1</v>
          </cell>
          <cell r="R3330">
            <v>2</v>
          </cell>
          <cell r="V3330">
            <v>1</v>
          </cell>
          <cell r="W3330">
            <v>2</v>
          </cell>
          <cell r="Y3330">
            <v>5</v>
          </cell>
          <cell r="Z3330">
            <v>650</v>
          </cell>
          <cell r="AA3330">
            <v>1</v>
          </cell>
        </row>
        <row r="3331">
          <cell r="I3331">
            <v>237</v>
          </cell>
          <cell r="J3331">
            <v>27912.605785700001</v>
          </cell>
          <cell r="P3331">
            <v>4</v>
          </cell>
          <cell r="Q3331">
            <v>1</v>
          </cell>
          <cell r="R3331">
            <v>2</v>
          </cell>
          <cell r="V3331">
            <v>1</v>
          </cell>
          <cell r="W3331">
            <v>5</v>
          </cell>
          <cell r="Y3331">
            <v>5</v>
          </cell>
          <cell r="Z3331">
            <v>31.2</v>
          </cell>
          <cell r="AA3331">
            <v>1</v>
          </cell>
        </row>
        <row r="3332">
          <cell r="I3332">
            <v>283</v>
          </cell>
          <cell r="J3332">
            <v>34586.192738999998</v>
          </cell>
          <cell r="P3332">
            <v>5</v>
          </cell>
          <cell r="Q3332">
            <v>1</v>
          </cell>
          <cell r="R3332">
            <v>2</v>
          </cell>
          <cell r="V3332">
            <v>1</v>
          </cell>
          <cell r="W3332">
            <v>5</v>
          </cell>
          <cell r="Y3332">
            <v>5</v>
          </cell>
          <cell r="Z3332">
            <v>364</v>
          </cell>
          <cell r="AA3332">
            <v>0.75</v>
          </cell>
        </row>
        <row r="3333">
          <cell r="I3333">
            <v>295</v>
          </cell>
          <cell r="J3333">
            <v>21978.583467799999</v>
          </cell>
          <cell r="P3333">
            <v>4</v>
          </cell>
          <cell r="Q3333">
            <v>1</v>
          </cell>
          <cell r="R3333">
            <v>2</v>
          </cell>
          <cell r="V3333">
            <v>1</v>
          </cell>
          <cell r="W3333">
            <v>5</v>
          </cell>
          <cell r="Y3333">
            <v>1</v>
          </cell>
          <cell r="Z3333">
            <v>156</v>
          </cell>
          <cell r="AA3333">
            <v>1</v>
          </cell>
        </row>
        <row r="3334">
          <cell r="I3334">
            <v>334</v>
          </cell>
          <cell r="J3334">
            <v>31113.909500500002</v>
          </cell>
          <cell r="P3334">
            <v>1</v>
          </cell>
          <cell r="Q3334">
            <v>1</v>
          </cell>
          <cell r="R3334">
            <v>2</v>
          </cell>
          <cell r="V3334">
            <v>0</v>
          </cell>
          <cell r="W3334">
            <v>99</v>
          </cell>
          <cell r="Y3334">
            <v>5</v>
          </cell>
          <cell r="Z3334">
            <v>156</v>
          </cell>
          <cell r="AA3334">
            <v>0</v>
          </cell>
        </row>
        <row r="3335">
          <cell r="I3335">
            <v>342</v>
          </cell>
          <cell r="J3335">
            <v>37228.601709900002</v>
          </cell>
          <cell r="P3335">
            <v>8</v>
          </cell>
          <cell r="Q3335">
            <v>1</v>
          </cell>
          <cell r="R3335">
            <v>2</v>
          </cell>
          <cell r="V3335">
            <v>1</v>
          </cell>
          <cell r="W3335">
            <v>5</v>
          </cell>
          <cell r="Y3335">
            <v>5</v>
          </cell>
          <cell r="Z3335">
            <v>156</v>
          </cell>
          <cell r="AA3335">
            <v>1</v>
          </cell>
        </row>
        <row r="3336">
          <cell r="I3336">
            <v>361</v>
          </cell>
          <cell r="J3336">
            <v>26007.697352399999</v>
          </cell>
          <cell r="P3336">
            <v>2</v>
          </cell>
          <cell r="Q3336">
            <v>1</v>
          </cell>
          <cell r="R3336">
            <v>2</v>
          </cell>
          <cell r="V3336">
            <v>1</v>
          </cell>
          <cell r="W3336">
            <v>1</v>
          </cell>
          <cell r="Y3336">
            <v>1</v>
          </cell>
          <cell r="Z3336">
            <v>156</v>
          </cell>
          <cell r="AA3336">
            <v>1</v>
          </cell>
        </row>
        <row r="3337">
          <cell r="I3337">
            <v>369</v>
          </cell>
          <cell r="J3337">
            <v>16758.7128582</v>
          </cell>
          <cell r="P3337">
            <v>1</v>
          </cell>
          <cell r="Q3337">
            <v>1</v>
          </cell>
          <cell r="R3337">
            <v>2</v>
          </cell>
          <cell r="V3337">
            <v>1</v>
          </cell>
          <cell r="W3337">
            <v>5</v>
          </cell>
          <cell r="Y3337">
            <v>1</v>
          </cell>
          <cell r="Z3337">
            <v>156</v>
          </cell>
          <cell r="AA3337">
            <v>1</v>
          </cell>
        </row>
        <row r="3338">
          <cell r="I3338">
            <v>371</v>
          </cell>
          <cell r="J3338">
            <v>28060.1948452</v>
          </cell>
          <cell r="P3338">
            <v>7</v>
          </cell>
          <cell r="Q3338">
            <v>1</v>
          </cell>
          <cell r="R3338">
            <v>2</v>
          </cell>
          <cell r="V3338">
            <v>1</v>
          </cell>
          <cell r="W3338">
            <v>5</v>
          </cell>
          <cell r="Y3338">
            <v>1</v>
          </cell>
          <cell r="Z3338">
            <v>156</v>
          </cell>
          <cell r="AA3338">
            <v>1</v>
          </cell>
        </row>
        <row r="3339">
          <cell r="I3339">
            <v>387</v>
          </cell>
          <cell r="J3339">
            <v>22742.4361599</v>
          </cell>
          <cell r="P3339">
            <v>8</v>
          </cell>
          <cell r="Q3339">
            <v>1</v>
          </cell>
          <cell r="R3339">
            <v>2</v>
          </cell>
          <cell r="V3339">
            <v>1</v>
          </cell>
          <cell r="W3339">
            <v>5</v>
          </cell>
          <cell r="Y3339">
            <v>5</v>
          </cell>
          <cell r="Z3339">
            <v>31.2</v>
          </cell>
          <cell r="AA3339">
            <v>1</v>
          </cell>
        </row>
        <row r="3340">
          <cell r="I3340">
            <v>416</v>
          </cell>
          <cell r="J3340">
            <v>26873.502478400002</v>
          </cell>
          <cell r="P3340">
            <v>1</v>
          </cell>
          <cell r="Q3340">
            <v>1</v>
          </cell>
          <cell r="R3340">
            <v>2</v>
          </cell>
          <cell r="V3340">
            <v>1</v>
          </cell>
          <cell r="W3340">
            <v>1</v>
          </cell>
          <cell r="Y3340">
            <v>1</v>
          </cell>
          <cell r="Z3340">
            <v>156</v>
          </cell>
          <cell r="AA3340">
            <v>1</v>
          </cell>
        </row>
        <row r="3341">
          <cell r="I3341">
            <v>418</v>
          </cell>
          <cell r="J3341">
            <v>25955.156549700001</v>
          </cell>
          <cell r="P3341">
            <v>3</v>
          </cell>
          <cell r="Q3341">
            <v>1</v>
          </cell>
          <cell r="R3341">
            <v>2</v>
          </cell>
          <cell r="V3341">
            <v>1</v>
          </cell>
          <cell r="W3341">
            <v>1</v>
          </cell>
          <cell r="Y3341">
            <v>1</v>
          </cell>
          <cell r="Z3341">
            <v>156</v>
          </cell>
          <cell r="AA3341">
            <v>1</v>
          </cell>
        </row>
        <row r="3342">
          <cell r="I3342">
            <v>428</v>
          </cell>
          <cell r="J3342">
            <v>36752.874409099997</v>
          </cell>
          <cell r="P3342">
            <v>5</v>
          </cell>
          <cell r="Q3342">
            <v>1</v>
          </cell>
          <cell r="R3342">
            <v>2</v>
          </cell>
          <cell r="V3342">
            <v>1</v>
          </cell>
          <cell r="W3342">
            <v>2</v>
          </cell>
          <cell r="Y3342">
            <v>5</v>
          </cell>
          <cell r="Z3342">
            <v>364</v>
          </cell>
          <cell r="AA3342">
            <v>1</v>
          </cell>
        </row>
        <row r="3343">
          <cell r="I3343">
            <v>482</v>
          </cell>
          <cell r="J3343">
            <v>3323.5079773000002</v>
          </cell>
          <cell r="P3343">
            <v>3</v>
          </cell>
          <cell r="Q3343">
            <v>1</v>
          </cell>
          <cell r="R3343">
            <v>2</v>
          </cell>
          <cell r="V3343">
            <v>1</v>
          </cell>
          <cell r="W3343">
            <v>5</v>
          </cell>
          <cell r="Y3343">
            <v>5</v>
          </cell>
          <cell r="Z3343">
            <v>650</v>
          </cell>
          <cell r="AA3343">
            <v>1</v>
          </cell>
        </row>
        <row r="3344">
          <cell r="I3344">
            <v>494</v>
          </cell>
          <cell r="J3344">
            <v>33400.792291700003</v>
          </cell>
          <cell r="P3344">
            <v>3</v>
          </cell>
          <cell r="Q3344">
            <v>1</v>
          </cell>
          <cell r="R3344">
            <v>2</v>
          </cell>
          <cell r="V3344">
            <v>1</v>
          </cell>
          <cell r="W3344">
            <v>5</v>
          </cell>
          <cell r="Y3344">
            <v>5</v>
          </cell>
          <cell r="Z3344">
            <v>156</v>
          </cell>
          <cell r="AA3344">
            <v>1</v>
          </cell>
        </row>
        <row r="3345">
          <cell r="I3345">
            <v>519</v>
          </cell>
          <cell r="J3345">
            <v>28531.0724964</v>
          </cell>
          <cell r="P3345">
            <v>9</v>
          </cell>
          <cell r="Q3345">
            <v>1</v>
          </cell>
          <cell r="R3345">
            <v>2</v>
          </cell>
          <cell r="V3345">
            <v>1</v>
          </cell>
          <cell r="W3345">
            <v>5</v>
          </cell>
          <cell r="Y3345">
            <v>5</v>
          </cell>
          <cell r="Z3345">
            <v>650</v>
          </cell>
          <cell r="AA3345">
            <v>1</v>
          </cell>
        </row>
        <row r="3346">
          <cell r="I3346">
            <v>528</v>
          </cell>
          <cell r="J3346">
            <v>31498.272012500001</v>
          </cell>
          <cell r="P3346">
            <v>9</v>
          </cell>
          <cell r="Q3346">
            <v>1</v>
          </cell>
          <cell r="R3346">
            <v>2</v>
          </cell>
          <cell r="V3346">
            <v>1</v>
          </cell>
          <cell r="W3346">
            <v>5</v>
          </cell>
          <cell r="Y3346">
            <v>1</v>
          </cell>
          <cell r="Z3346">
            <v>364</v>
          </cell>
          <cell r="AA3346">
            <v>1</v>
          </cell>
        </row>
        <row r="3347">
          <cell r="I3347">
            <v>532</v>
          </cell>
          <cell r="J3347">
            <v>20091.9116278</v>
          </cell>
          <cell r="P3347">
            <v>7</v>
          </cell>
          <cell r="Q3347">
            <v>1</v>
          </cell>
          <cell r="R3347">
            <v>2</v>
          </cell>
          <cell r="V3347">
            <v>1</v>
          </cell>
          <cell r="W3347">
            <v>5</v>
          </cell>
          <cell r="Y3347">
            <v>5</v>
          </cell>
          <cell r="Z3347">
            <v>364</v>
          </cell>
          <cell r="AA3347">
            <v>1</v>
          </cell>
        </row>
        <row r="3348">
          <cell r="I3348">
            <v>536</v>
          </cell>
          <cell r="J3348">
            <v>19827.8389307</v>
          </cell>
          <cell r="P3348">
            <v>8</v>
          </cell>
          <cell r="Q3348">
            <v>1</v>
          </cell>
          <cell r="R3348">
            <v>2</v>
          </cell>
          <cell r="V3348">
            <v>1</v>
          </cell>
          <cell r="W3348">
            <v>5</v>
          </cell>
          <cell r="Y3348">
            <v>1</v>
          </cell>
          <cell r="Z3348">
            <v>364</v>
          </cell>
          <cell r="AA3348">
            <v>1</v>
          </cell>
        </row>
        <row r="3349">
          <cell r="I3349">
            <v>542</v>
          </cell>
          <cell r="J3349">
            <v>20600.421940100001</v>
          </cell>
          <cell r="P3349">
            <v>5</v>
          </cell>
          <cell r="Q3349">
            <v>1</v>
          </cell>
          <cell r="R3349">
            <v>2</v>
          </cell>
          <cell r="V3349">
            <v>1</v>
          </cell>
          <cell r="W3349">
            <v>5</v>
          </cell>
          <cell r="Y3349">
            <v>1</v>
          </cell>
          <cell r="Z3349">
            <v>650</v>
          </cell>
          <cell r="AA3349">
            <v>1</v>
          </cell>
        </row>
        <row r="3350">
          <cell r="I3350">
            <v>550</v>
          </cell>
          <cell r="J3350">
            <v>25682.911948699999</v>
          </cell>
          <cell r="P3350">
            <v>1</v>
          </cell>
          <cell r="Q3350">
            <v>1</v>
          </cell>
          <cell r="R3350">
            <v>2</v>
          </cell>
          <cell r="V3350">
            <v>1</v>
          </cell>
          <cell r="W3350">
            <v>1</v>
          </cell>
          <cell r="Y3350">
            <v>1</v>
          </cell>
          <cell r="Z3350">
            <v>156</v>
          </cell>
          <cell r="AA3350">
            <v>1</v>
          </cell>
        </row>
        <row r="3351">
          <cell r="I3351">
            <v>554</v>
          </cell>
          <cell r="J3351">
            <v>8236.7058142999995</v>
          </cell>
          <cell r="P3351">
            <v>8</v>
          </cell>
          <cell r="Q3351">
            <v>1</v>
          </cell>
          <cell r="R3351">
            <v>2</v>
          </cell>
          <cell r="V3351">
            <v>1</v>
          </cell>
          <cell r="W3351">
            <v>1</v>
          </cell>
          <cell r="Y3351">
            <v>1</v>
          </cell>
          <cell r="Z3351">
            <v>650</v>
          </cell>
          <cell r="AA3351">
            <v>1</v>
          </cell>
        </row>
        <row r="3352">
          <cell r="I3352">
            <v>567</v>
          </cell>
          <cell r="J3352">
            <v>21057.453662399999</v>
          </cell>
          <cell r="P3352">
            <v>5</v>
          </cell>
          <cell r="Q3352">
            <v>1</v>
          </cell>
          <cell r="R3352">
            <v>2</v>
          </cell>
          <cell r="V3352">
            <v>1</v>
          </cell>
          <cell r="W3352">
            <v>2</v>
          </cell>
          <cell r="Y3352">
            <v>5</v>
          </cell>
          <cell r="Z3352">
            <v>364</v>
          </cell>
          <cell r="AA3352">
            <v>1</v>
          </cell>
        </row>
        <row r="3353">
          <cell r="I3353">
            <v>568</v>
          </cell>
          <cell r="J3353">
            <v>36752.874409099997</v>
          </cell>
          <cell r="P3353">
            <v>3</v>
          </cell>
          <cell r="Q3353">
            <v>1</v>
          </cell>
          <cell r="R3353">
            <v>2</v>
          </cell>
          <cell r="V3353">
            <v>1</v>
          </cell>
          <cell r="W3353">
            <v>5</v>
          </cell>
          <cell r="Y3353">
            <v>5</v>
          </cell>
          <cell r="Z3353">
            <v>364</v>
          </cell>
          <cell r="AA3353">
            <v>1</v>
          </cell>
        </row>
        <row r="3354">
          <cell r="I3354">
            <v>659</v>
          </cell>
          <cell r="J3354">
            <v>57893.932632900003</v>
          </cell>
          <cell r="P3354">
            <v>11</v>
          </cell>
          <cell r="Q3354">
            <v>1</v>
          </cell>
          <cell r="R3354">
            <v>2</v>
          </cell>
          <cell r="V3354">
            <v>0</v>
          </cell>
          <cell r="W3354">
            <v>99</v>
          </cell>
          <cell r="Y3354">
            <v>1</v>
          </cell>
          <cell r="Z3354">
            <v>156</v>
          </cell>
          <cell r="AA3354">
            <v>0</v>
          </cell>
        </row>
        <row r="3355">
          <cell r="I3355">
            <v>723</v>
          </cell>
          <cell r="J3355">
            <v>24902.138019099999</v>
          </cell>
          <cell r="P3355">
            <v>4</v>
          </cell>
          <cell r="Q3355">
            <v>1</v>
          </cell>
          <cell r="R3355">
            <v>2</v>
          </cell>
          <cell r="V3355">
            <v>1</v>
          </cell>
          <cell r="W3355">
            <v>5</v>
          </cell>
          <cell r="Y3355">
            <v>5</v>
          </cell>
          <cell r="Z3355">
            <v>364</v>
          </cell>
          <cell r="AA3355">
            <v>1</v>
          </cell>
        </row>
        <row r="3356">
          <cell r="I3356">
            <v>729</v>
          </cell>
          <cell r="J3356">
            <v>19569.9645805</v>
          </cell>
          <cell r="P3356">
            <v>6</v>
          </cell>
          <cell r="Q3356">
            <v>1</v>
          </cell>
          <cell r="R3356">
            <v>2</v>
          </cell>
          <cell r="V3356">
            <v>1</v>
          </cell>
          <cell r="W3356">
            <v>5</v>
          </cell>
          <cell r="Y3356">
            <v>1</v>
          </cell>
          <cell r="Z3356">
            <v>364</v>
          </cell>
          <cell r="AA3356">
            <v>1</v>
          </cell>
        </row>
        <row r="3357">
          <cell r="I3357">
            <v>731</v>
          </cell>
          <cell r="J3357">
            <v>19531.279560800001</v>
          </cell>
          <cell r="P3357">
            <v>13</v>
          </cell>
          <cell r="Q3357">
            <v>1</v>
          </cell>
          <cell r="R3357">
            <v>2</v>
          </cell>
          <cell r="V3357">
            <v>1</v>
          </cell>
          <cell r="W3357">
            <v>1</v>
          </cell>
          <cell r="Y3357">
            <v>1</v>
          </cell>
          <cell r="Z3357">
            <v>156</v>
          </cell>
          <cell r="AA3357">
            <v>1</v>
          </cell>
        </row>
        <row r="3358">
          <cell r="I3358">
            <v>743</v>
          </cell>
          <cell r="J3358">
            <v>27110.420244000001</v>
          </cell>
          <cell r="P3358">
            <v>8</v>
          </cell>
          <cell r="Q3358">
            <v>1</v>
          </cell>
          <cell r="R3358">
            <v>2</v>
          </cell>
          <cell r="V3358">
            <v>1</v>
          </cell>
          <cell r="W3358">
            <v>1</v>
          </cell>
          <cell r="Y3358">
            <v>1</v>
          </cell>
          <cell r="Z3358">
            <v>156</v>
          </cell>
          <cell r="AA3358">
            <v>1</v>
          </cell>
        </row>
        <row r="3359">
          <cell r="I3359">
            <v>754</v>
          </cell>
          <cell r="J3359">
            <v>27241.636676499998</v>
          </cell>
          <cell r="P3359">
            <v>7</v>
          </cell>
          <cell r="Q3359">
            <v>1</v>
          </cell>
          <cell r="R3359">
            <v>2</v>
          </cell>
          <cell r="V3359">
            <v>1</v>
          </cell>
          <cell r="W3359">
            <v>1</v>
          </cell>
          <cell r="Y3359">
            <v>1</v>
          </cell>
          <cell r="Z3359">
            <v>364</v>
          </cell>
          <cell r="AA3359">
            <v>0.75</v>
          </cell>
        </row>
        <row r="3360">
          <cell r="I3360">
            <v>763</v>
          </cell>
          <cell r="J3360">
            <v>25612.760802600002</v>
          </cell>
          <cell r="P3360">
            <v>11</v>
          </cell>
          <cell r="Q3360">
            <v>1</v>
          </cell>
          <cell r="R3360">
            <v>2</v>
          </cell>
          <cell r="V3360">
            <v>1</v>
          </cell>
          <cell r="W3360">
            <v>5</v>
          </cell>
          <cell r="Y3360">
            <v>2</v>
          </cell>
          <cell r="Z3360">
            <v>156</v>
          </cell>
          <cell r="AA3360">
            <v>0.25</v>
          </cell>
        </row>
        <row r="3361">
          <cell r="I3361">
            <v>777</v>
          </cell>
          <cell r="J3361">
            <v>27063.522112999999</v>
          </cell>
          <cell r="P3361">
            <v>1</v>
          </cell>
          <cell r="Q3361">
            <v>1</v>
          </cell>
          <cell r="R3361">
            <v>2</v>
          </cell>
          <cell r="V3361">
            <v>1</v>
          </cell>
          <cell r="W3361">
            <v>5</v>
          </cell>
          <cell r="Y3361">
            <v>5</v>
          </cell>
          <cell r="Z3361">
            <v>156</v>
          </cell>
          <cell r="AA3361">
            <v>1</v>
          </cell>
        </row>
        <row r="3362">
          <cell r="I3362">
            <v>780</v>
          </cell>
          <cell r="J3362">
            <v>21344.701109900001</v>
          </cell>
          <cell r="P3362">
            <v>3</v>
          </cell>
          <cell r="Q3362">
            <v>1</v>
          </cell>
          <cell r="R3362">
            <v>2</v>
          </cell>
          <cell r="V3362">
            <v>1</v>
          </cell>
          <cell r="W3362">
            <v>1</v>
          </cell>
          <cell r="Y3362">
            <v>1</v>
          </cell>
          <cell r="Z3362">
            <v>650</v>
          </cell>
          <cell r="AA3362">
            <v>0.75</v>
          </cell>
        </row>
        <row r="3363">
          <cell r="I3363">
            <v>782</v>
          </cell>
          <cell r="J3363">
            <v>14540.7810634</v>
          </cell>
          <cell r="P3363">
            <v>1</v>
          </cell>
          <cell r="Q3363">
            <v>1</v>
          </cell>
          <cell r="R3363">
            <v>2</v>
          </cell>
          <cell r="V3363">
            <v>1</v>
          </cell>
          <cell r="W3363">
            <v>5</v>
          </cell>
          <cell r="Y3363">
            <v>5</v>
          </cell>
          <cell r="Z3363">
            <v>156</v>
          </cell>
          <cell r="AA3363">
            <v>1</v>
          </cell>
        </row>
        <row r="3364">
          <cell r="I3364">
            <v>795</v>
          </cell>
          <cell r="J3364">
            <v>4437.0538379999998</v>
          </cell>
          <cell r="P3364">
            <v>5</v>
          </cell>
          <cell r="Q3364">
            <v>1</v>
          </cell>
          <cell r="R3364">
            <v>2</v>
          </cell>
          <cell r="V3364">
            <v>1</v>
          </cell>
          <cell r="W3364">
            <v>5</v>
          </cell>
          <cell r="Y3364">
            <v>2</v>
          </cell>
          <cell r="Z3364">
            <v>1014</v>
          </cell>
          <cell r="AA3364">
            <v>1</v>
          </cell>
        </row>
        <row r="3365">
          <cell r="I3365">
            <v>817</v>
          </cell>
          <cell r="J3365">
            <v>20428.682534600001</v>
          </cell>
          <cell r="P3365">
            <v>7</v>
          </cell>
          <cell r="Q3365">
            <v>1</v>
          </cell>
          <cell r="R3365">
            <v>2</v>
          </cell>
          <cell r="V3365">
            <v>1</v>
          </cell>
          <cell r="W3365">
            <v>5</v>
          </cell>
          <cell r="Y3365">
            <v>1</v>
          </cell>
          <cell r="Z3365">
            <v>650</v>
          </cell>
          <cell r="AA3365">
            <v>1</v>
          </cell>
        </row>
        <row r="3366">
          <cell r="I3366">
            <v>824</v>
          </cell>
          <cell r="J3366">
            <v>28060.1948452</v>
          </cell>
          <cell r="P3366">
            <v>13</v>
          </cell>
          <cell r="Q3366">
            <v>1</v>
          </cell>
          <cell r="R3366">
            <v>2</v>
          </cell>
          <cell r="V3366">
            <v>1</v>
          </cell>
          <cell r="W3366">
            <v>1</v>
          </cell>
          <cell r="Y3366">
            <v>1</v>
          </cell>
          <cell r="Z3366">
            <v>156</v>
          </cell>
          <cell r="AA3366">
            <v>1</v>
          </cell>
        </row>
        <row r="3367">
          <cell r="I3367">
            <v>825</v>
          </cell>
          <cell r="J3367">
            <v>14168.661176199999</v>
          </cell>
          <cell r="P3367">
            <v>13</v>
          </cell>
          <cell r="Q3367">
            <v>1</v>
          </cell>
          <cell r="R3367">
            <v>2</v>
          </cell>
          <cell r="V3367">
            <v>1</v>
          </cell>
          <cell r="W3367">
            <v>5</v>
          </cell>
          <cell r="Y3367">
            <v>3</v>
          </cell>
          <cell r="Z3367">
            <v>650</v>
          </cell>
          <cell r="AA3367">
            <v>1</v>
          </cell>
        </row>
        <row r="3368">
          <cell r="I3368">
            <v>852</v>
          </cell>
          <cell r="J3368">
            <v>5127.8430490999999</v>
          </cell>
          <cell r="P3368">
            <v>1</v>
          </cell>
          <cell r="Q3368">
            <v>1</v>
          </cell>
          <cell r="R3368">
            <v>2</v>
          </cell>
          <cell r="V3368">
            <v>1</v>
          </cell>
          <cell r="W3368">
            <v>5</v>
          </cell>
          <cell r="Y3368">
            <v>1</v>
          </cell>
          <cell r="Z3368">
            <v>156</v>
          </cell>
          <cell r="AA3368">
            <v>1</v>
          </cell>
        </row>
        <row r="3369">
          <cell r="I3369">
            <v>854</v>
          </cell>
          <cell r="J3369">
            <v>30628.713585599999</v>
          </cell>
          <cell r="P3369">
            <v>9</v>
          </cell>
          <cell r="Q3369">
            <v>1</v>
          </cell>
          <cell r="R3369">
            <v>2</v>
          </cell>
          <cell r="V3369">
            <v>1</v>
          </cell>
          <cell r="W3369">
            <v>5</v>
          </cell>
          <cell r="Y3369">
            <v>1</v>
          </cell>
          <cell r="Z3369">
            <v>364</v>
          </cell>
          <cell r="AA3369">
            <v>1</v>
          </cell>
        </row>
        <row r="3370">
          <cell r="I3370">
            <v>856</v>
          </cell>
          <cell r="J3370">
            <v>22796.989204400001</v>
          </cell>
          <cell r="P3370">
            <v>4</v>
          </cell>
          <cell r="Q3370">
            <v>1</v>
          </cell>
          <cell r="R3370">
            <v>2</v>
          </cell>
          <cell r="V3370">
            <v>1</v>
          </cell>
          <cell r="W3370">
            <v>5</v>
          </cell>
          <cell r="Y3370">
            <v>1</v>
          </cell>
          <cell r="Z3370">
            <v>364</v>
          </cell>
          <cell r="AA3370">
            <v>1</v>
          </cell>
        </row>
        <row r="3371">
          <cell r="I3371">
            <v>875</v>
          </cell>
          <cell r="J3371">
            <v>23303.379508900001</v>
          </cell>
          <cell r="P3371">
            <v>4</v>
          </cell>
          <cell r="Q3371">
            <v>1</v>
          </cell>
          <cell r="R3371">
            <v>2</v>
          </cell>
          <cell r="V3371">
            <v>1</v>
          </cell>
          <cell r="W3371">
            <v>5</v>
          </cell>
          <cell r="Y3371">
            <v>5</v>
          </cell>
          <cell r="Z3371">
            <v>156</v>
          </cell>
          <cell r="AA3371">
            <v>1</v>
          </cell>
        </row>
        <row r="3372">
          <cell r="I3372">
            <v>879</v>
          </cell>
          <cell r="J3372">
            <v>34488.419879300003</v>
          </cell>
          <cell r="P3372">
            <v>3</v>
          </cell>
          <cell r="Q3372">
            <v>1</v>
          </cell>
          <cell r="R3372">
            <v>2</v>
          </cell>
          <cell r="V3372">
            <v>1</v>
          </cell>
          <cell r="W3372">
            <v>5</v>
          </cell>
          <cell r="Y3372">
            <v>1</v>
          </cell>
          <cell r="Z3372">
            <v>156</v>
          </cell>
          <cell r="AA3372">
            <v>1</v>
          </cell>
        </row>
        <row r="3373">
          <cell r="I3373">
            <v>919</v>
          </cell>
          <cell r="J3373">
            <v>28672.925507600001</v>
          </cell>
          <cell r="P3373">
            <v>10</v>
          </cell>
          <cell r="Q3373">
            <v>1</v>
          </cell>
          <cell r="R3373">
            <v>2</v>
          </cell>
          <cell r="V3373">
            <v>1</v>
          </cell>
          <cell r="W3373">
            <v>5</v>
          </cell>
          <cell r="Y3373">
            <v>5</v>
          </cell>
          <cell r="Z3373">
            <v>364</v>
          </cell>
          <cell r="AA3373">
            <v>1</v>
          </cell>
        </row>
        <row r="3374">
          <cell r="I3374">
            <v>934</v>
          </cell>
          <cell r="J3374">
            <v>15100.809937800001</v>
          </cell>
          <cell r="P3374">
            <v>7</v>
          </cell>
          <cell r="Q3374">
            <v>1</v>
          </cell>
          <cell r="R3374">
            <v>2</v>
          </cell>
          <cell r="V3374">
            <v>1</v>
          </cell>
          <cell r="W3374">
            <v>5</v>
          </cell>
          <cell r="Y3374">
            <v>5</v>
          </cell>
          <cell r="Z3374">
            <v>364</v>
          </cell>
          <cell r="AA3374">
            <v>1</v>
          </cell>
        </row>
        <row r="3375">
          <cell r="I3375">
            <v>935</v>
          </cell>
          <cell r="J3375">
            <v>24455.926417999999</v>
          </cell>
          <cell r="P3375">
            <v>7</v>
          </cell>
          <cell r="Q3375">
            <v>1</v>
          </cell>
          <cell r="R3375">
            <v>2</v>
          </cell>
          <cell r="V3375">
            <v>1</v>
          </cell>
          <cell r="W3375">
            <v>5</v>
          </cell>
          <cell r="Y3375">
            <v>1</v>
          </cell>
          <cell r="Z3375">
            <v>156</v>
          </cell>
          <cell r="AA3375">
            <v>1</v>
          </cell>
        </row>
        <row r="3376">
          <cell r="I3376">
            <v>945</v>
          </cell>
          <cell r="J3376">
            <v>25955.156549700001</v>
          </cell>
          <cell r="P3376">
            <v>1</v>
          </cell>
          <cell r="Q3376">
            <v>1</v>
          </cell>
          <cell r="R3376">
            <v>2</v>
          </cell>
          <cell r="V3376">
            <v>1</v>
          </cell>
          <cell r="W3376">
            <v>1</v>
          </cell>
          <cell r="Y3376">
            <v>1</v>
          </cell>
          <cell r="Z3376">
            <v>156</v>
          </cell>
          <cell r="AA3376">
            <v>0.25</v>
          </cell>
        </row>
        <row r="3377">
          <cell r="I3377">
            <v>950</v>
          </cell>
          <cell r="J3377">
            <v>26850.525358999999</v>
          </cell>
          <cell r="P3377">
            <v>12</v>
          </cell>
          <cell r="Q3377">
            <v>1</v>
          </cell>
          <cell r="R3377">
            <v>2</v>
          </cell>
          <cell r="V3377">
            <v>1</v>
          </cell>
          <cell r="W3377">
            <v>2</v>
          </cell>
          <cell r="Y3377">
            <v>2</v>
          </cell>
          <cell r="Z3377">
            <v>364</v>
          </cell>
          <cell r="AA3377">
            <v>0.75</v>
          </cell>
        </row>
        <row r="3378">
          <cell r="I3378">
            <v>961</v>
          </cell>
          <cell r="J3378">
            <v>28333.537114800001</v>
          </cell>
          <cell r="P3378">
            <v>1</v>
          </cell>
          <cell r="Q3378">
            <v>1</v>
          </cell>
          <cell r="R3378">
            <v>2</v>
          </cell>
          <cell r="V3378">
            <v>1</v>
          </cell>
          <cell r="W3378">
            <v>1</v>
          </cell>
          <cell r="Y3378">
            <v>1</v>
          </cell>
          <cell r="Z3378">
            <v>364</v>
          </cell>
          <cell r="AA3378">
            <v>1</v>
          </cell>
        </row>
        <row r="3379">
          <cell r="I3379">
            <v>970</v>
          </cell>
          <cell r="J3379">
            <v>14399.168643200001</v>
          </cell>
          <cell r="P3379">
            <v>6</v>
          </cell>
          <cell r="Q3379">
            <v>1</v>
          </cell>
          <cell r="R3379">
            <v>2</v>
          </cell>
          <cell r="V3379">
            <v>1</v>
          </cell>
          <cell r="W3379">
            <v>5</v>
          </cell>
          <cell r="Y3379">
            <v>1</v>
          </cell>
          <cell r="Z3379">
            <v>364</v>
          </cell>
          <cell r="AA3379">
            <v>1</v>
          </cell>
        </row>
        <row r="3380">
          <cell r="I3380">
            <v>974</v>
          </cell>
          <cell r="J3380">
            <v>28060.1948452</v>
          </cell>
          <cell r="P3380">
            <v>7</v>
          </cell>
          <cell r="Q3380">
            <v>1</v>
          </cell>
          <cell r="R3380">
            <v>2</v>
          </cell>
          <cell r="V3380">
            <v>1</v>
          </cell>
          <cell r="W3380">
            <v>5</v>
          </cell>
          <cell r="Y3380">
            <v>1</v>
          </cell>
          <cell r="Z3380">
            <v>156</v>
          </cell>
          <cell r="AA3380">
            <v>0.75</v>
          </cell>
        </row>
        <row r="3381">
          <cell r="I3381">
            <v>996</v>
          </cell>
          <cell r="J3381">
            <v>22831.147039700001</v>
          </cell>
          <cell r="P3381">
            <v>12</v>
          </cell>
          <cell r="Q3381">
            <v>1</v>
          </cell>
          <cell r="R3381">
            <v>2</v>
          </cell>
          <cell r="V3381">
            <v>1</v>
          </cell>
          <cell r="W3381">
            <v>5</v>
          </cell>
          <cell r="Y3381">
            <v>5</v>
          </cell>
          <cell r="Z3381">
            <v>156</v>
          </cell>
          <cell r="AA3381">
            <v>0.75</v>
          </cell>
        </row>
        <row r="3382">
          <cell r="I3382">
            <v>1016</v>
          </cell>
          <cell r="J3382">
            <v>37430.229695200003</v>
          </cell>
          <cell r="P3382">
            <v>9</v>
          </cell>
          <cell r="Q3382">
            <v>1</v>
          </cell>
          <cell r="R3382">
            <v>2</v>
          </cell>
          <cell r="V3382">
            <v>1</v>
          </cell>
          <cell r="W3382">
            <v>5</v>
          </cell>
          <cell r="Y3382">
            <v>3</v>
          </cell>
          <cell r="Z3382">
            <v>364</v>
          </cell>
          <cell r="AA3382">
            <v>1</v>
          </cell>
        </row>
        <row r="3383">
          <cell r="I3383">
            <v>1017</v>
          </cell>
          <cell r="J3383">
            <v>22696.5321802</v>
          </cell>
          <cell r="P3383">
            <v>4</v>
          </cell>
          <cell r="Q3383">
            <v>1</v>
          </cell>
          <cell r="R3383">
            <v>2</v>
          </cell>
          <cell r="V3383">
            <v>1</v>
          </cell>
          <cell r="W3383">
            <v>5</v>
          </cell>
          <cell r="Y3383">
            <v>5</v>
          </cell>
          <cell r="Z3383">
            <v>156</v>
          </cell>
          <cell r="AA3383">
            <v>1</v>
          </cell>
        </row>
        <row r="3384">
          <cell r="I3384">
            <v>1063</v>
          </cell>
          <cell r="J3384">
            <v>24902.138019099999</v>
          </cell>
          <cell r="P3384">
            <v>4</v>
          </cell>
          <cell r="Q3384">
            <v>1</v>
          </cell>
          <cell r="R3384">
            <v>2</v>
          </cell>
          <cell r="V3384">
            <v>1</v>
          </cell>
          <cell r="W3384">
            <v>1</v>
          </cell>
          <cell r="Y3384">
            <v>1</v>
          </cell>
          <cell r="Z3384">
            <v>156</v>
          </cell>
          <cell r="AA3384">
            <v>1</v>
          </cell>
        </row>
        <row r="3385">
          <cell r="I3385">
            <v>1089</v>
          </cell>
          <cell r="J3385">
            <v>25092.869569300001</v>
          </cell>
          <cell r="P3385">
            <v>10</v>
          </cell>
          <cell r="Q3385">
            <v>1</v>
          </cell>
          <cell r="R3385">
            <v>2</v>
          </cell>
          <cell r="V3385">
            <v>1</v>
          </cell>
          <cell r="W3385">
            <v>1</v>
          </cell>
          <cell r="Y3385">
            <v>2</v>
          </cell>
          <cell r="Z3385">
            <v>364</v>
          </cell>
          <cell r="AA3385">
            <v>1</v>
          </cell>
        </row>
        <row r="3386">
          <cell r="I3386">
            <v>1113</v>
          </cell>
          <cell r="J3386">
            <v>25059.85657</v>
          </cell>
          <cell r="P3386">
            <v>1</v>
          </cell>
          <cell r="Q3386">
            <v>1</v>
          </cell>
          <cell r="R3386">
            <v>2</v>
          </cell>
          <cell r="V3386">
            <v>1</v>
          </cell>
          <cell r="W3386">
            <v>5</v>
          </cell>
          <cell r="Y3386">
            <v>5</v>
          </cell>
          <cell r="Z3386">
            <v>364</v>
          </cell>
          <cell r="AA3386">
            <v>0.25</v>
          </cell>
        </row>
        <row r="3387">
          <cell r="I3387">
            <v>1115</v>
          </cell>
          <cell r="J3387">
            <v>28252.941146100002</v>
          </cell>
          <cell r="P3387">
            <v>8</v>
          </cell>
          <cell r="Q3387">
            <v>1</v>
          </cell>
          <cell r="R3387">
            <v>2</v>
          </cell>
          <cell r="V3387">
            <v>1</v>
          </cell>
          <cell r="W3387">
            <v>1</v>
          </cell>
          <cell r="Y3387">
            <v>1</v>
          </cell>
          <cell r="Z3387">
            <v>364</v>
          </cell>
          <cell r="AA3387">
            <v>1</v>
          </cell>
        </row>
        <row r="3388">
          <cell r="I3388">
            <v>1131</v>
          </cell>
          <cell r="J3388">
            <v>21344.701109900001</v>
          </cell>
          <cell r="P3388">
            <v>9</v>
          </cell>
          <cell r="Q3388">
            <v>1</v>
          </cell>
          <cell r="R3388">
            <v>2</v>
          </cell>
          <cell r="V3388">
            <v>1</v>
          </cell>
          <cell r="W3388">
            <v>5</v>
          </cell>
          <cell r="Y3388">
            <v>1</v>
          </cell>
          <cell r="Z3388">
            <v>364</v>
          </cell>
          <cell r="AA3388">
            <v>1</v>
          </cell>
        </row>
        <row r="3389">
          <cell r="I3389">
            <v>1146</v>
          </cell>
          <cell r="J3389">
            <v>24134.4241052</v>
          </cell>
          <cell r="P3389">
            <v>3</v>
          </cell>
          <cell r="Q3389">
            <v>1</v>
          </cell>
          <cell r="R3389">
            <v>2</v>
          </cell>
          <cell r="V3389">
            <v>1</v>
          </cell>
          <cell r="W3389">
            <v>5</v>
          </cell>
          <cell r="Y3389">
            <v>5</v>
          </cell>
          <cell r="Z3389">
            <v>364</v>
          </cell>
          <cell r="AA3389">
            <v>0.25</v>
          </cell>
        </row>
        <row r="3390">
          <cell r="I3390">
            <v>1163</v>
          </cell>
          <cell r="J3390">
            <v>37566.673953500002</v>
          </cell>
          <cell r="P3390">
            <v>1</v>
          </cell>
          <cell r="Q3390">
            <v>1</v>
          </cell>
          <cell r="R3390">
            <v>2</v>
          </cell>
          <cell r="V3390">
            <v>1</v>
          </cell>
          <cell r="W3390">
            <v>5</v>
          </cell>
          <cell r="Y3390">
            <v>1</v>
          </cell>
          <cell r="Z3390">
            <v>156</v>
          </cell>
          <cell r="AA3390">
            <v>1</v>
          </cell>
        </row>
        <row r="3391">
          <cell r="I3391">
            <v>1170</v>
          </cell>
          <cell r="J3391">
            <v>15835.2000702</v>
          </cell>
          <cell r="P3391">
            <v>4</v>
          </cell>
          <cell r="Q3391">
            <v>1</v>
          </cell>
          <cell r="R3391">
            <v>2</v>
          </cell>
          <cell r="V3391">
            <v>1</v>
          </cell>
          <cell r="W3391">
            <v>1</v>
          </cell>
          <cell r="Y3391">
            <v>1</v>
          </cell>
          <cell r="Z3391">
            <v>364</v>
          </cell>
          <cell r="AA3391">
            <v>1</v>
          </cell>
        </row>
        <row r="3392">
          <cell r="I3392">
            <v>1172</v>
          </cell>
          <cell r="J3392">
            <v>23991.944263900001</v>
          </cell>
          <cell r="P3392">
            <v>9</v>
          </cell>
          <cell r="Q3392">
            <v>1</v>
          </cell>
          <cell r="R3392">
            <v>2</v>
          </cell>
          <cell r="V3392">
            <v>1</v>
          </cell>
          <cell r="W3392">
            <v>5</v>
          </cell>
          <cell r="Y3392">
            <v>1</v>
          </cell>
          <cell r="Z3392">
            <v>364</v>
          </cell>
          <cell r="AA3392">
            <v>1</v>
          </cell>
        </row>
        <row r="3393">
          <cell r="I3393">
            <v>1174</v>
          </cell>
          <cell r="J3393">
            <v>31513.4566767</v>
          </cell>
          <cell r="P3393">
            <v>7</v>
          </cell>
          <cell r="Q3393">
            <v>1</v>
          </cell>
          <cell r="R3393">
            <v>2</v>
          </cell>
          <cell r="V3393">
            <v>1</v>
          </cell>
          <cell r="W3393">
            <v>1</v>
          </cell>
          <cell r="Y3393">
            <v>1</v>
          </cell>
          <cell r="Z3393">
            <v>156</v>
          </cell>
          <cell r="AA3393">
            <v>1</v>
          </cell>
        </row>
        <row r="3394">
          <cell r="I3394">
            <v>1199</v>
          </cell>
          <cell r="J3394">
            <v>43872.593160299999</v>
          </cell>
          <cell r="P3394">
            <v>12</v>
          </cell>
          <cell r="Q3394">
            <v>1</v>
          </cell>
          <cell r="R3394">
            <v>2</v>
          </cell>
          <cell r="V3394">
            <v>1</v>
          </cell>
          <cell r="W3394">
            <v>1</v>
          </cell>
          <cell r="Y3394">
            <v>1</v>
          </cell>
          <cell r="Z3394">
            <v>364</v>
          </cell>
          <cell r="AA3394">
            <v>1</v>
          </cell>
        </row>
        <row r="3395">
          <cell r="I3395">
            <v>1200</v>
          </cell>
          <cell r="J3395">
            <v>34586.192738999998</v>
          </cell>
          <cell r="P3395">
            <v>12</v>
          </cell>
          <cell r="Q3395">
            <v>1</v>
          </cell>
          <cell r="R3395">
            <v>2</v>
          </cell>
          <cell r="V3395">
            <v>1</v>
          </cell>
          <cell r="W3395">
            <v>5</v>
          </cell>
          <cell r="Y3395">
            <v>5</v>
          </cell>
          <cell r="Z3395">
            <v>156</v>
          </cell>
          <cell r="AA3395">
            <v>1</v>
          </cell>
        </row>
        <row r="3396">
          <cell r="I3396">
            <v>1206</v>
          </cell>
          <cell r="J3396">
            <v>20428.682534600001</v>
          </cell>
          <cell r="P3396">
            <v>7</v>
          </cell>
          <cell r="Q3396">
            <v>1</v>
          </cell>
          <cell r="R3396">
            <v>2</v>
          </cell>
          <cell r="V3396">
            <v>1</v>
          </cell>
          <cell r="W3396">
            <v>5</v>
          </cell>
          <cell r="Y3396">
            <v>1</v>
          </cell>
          <cell r="Z3396">
            <v>364</v>
          </cell>
          <cell r="AA3396">
            <v>0.75</v>
          </cell>
        </row>
        <row r="3397">
          <cell r="I3397">
            <v>1218</v>
          </cell>
          <cell r="J3397">
            <v>21344.701109900001</v>
          </cell>
          <cell r="P3397">
            <v>4</v>
          </cell>
          <cell r="Q3397">
            <v>1</v>
          </cell>
          <cell r="R3397">
            <v>2</v>
          </cell>
          <cell r="V3397">
            <v>1</v>
          </cell>
          <cell r="W3397">
            <v>1</v>
          </cell>
          <cell r="Y3397">
            <v>1</v>
          </cell>
          <cell r="Z3397">
            <v>650</v>
          </cell>
          <cell r="AA3397">
            <v>1</v>
          </cell>
        </row>
        <row r="3398">
          <cell r="I3398">
            <v>1236</v>
          </cell>
          <cell r="J3398">
            <v>24383.336550799999</v>
          </cell>
          <cell r="P3398">
            <v>12</v>
          </cell>
          <cell r="Q3398">
            <v>1</v>
          </cell>
          <cell r="R3398">
            <v>2</v>
          </cell>
          <cell r="V3398">
            <v>1</v>
          </cell>
          <cell r="W3398">
            <v>5</v>
          </cell>
          <cell r="Y3398">
            <v>1</v>
          </cell>
          <cell r="Z3398">
            <v>650</v>
          </cell>
          <cell r="AA3398">
            <v>1</v>
          </cell>
        </row>
        <row r="3399">
          <cell r="I3399">
            <v>1239</v>
          </cell>
          <cell r="J3399">
            <v>27969.121337699999</v>
          </cell>
          <cell r="P3399">
            <v>5</v>
          </cell>
          <cell r="Q3399">
            <v>1</v>
          </cell>
          <cell r="R3399">
            <v>2</v>
          </cell>
          <cell r="V3399">
            <v>1</v>
          </cell>
          <cell r="W3399">
            <v>1</v>
          </cell>
          <cell r="Y3399">
            <v>1</v>
          </cell>
          <cell r="Z3399">
            <v>364</v>
          </cell>
          <cell r="AA3399">
            <v>0.75</v>
          </cell>
        </row>
        <row r="3400">
          <cell r="I3400">
            <v>1241</v>
          </cell>
          <cell r="J3400">
            <v>44376.459074600003</v>
          </cell>
          <cell r="P3400">
            <v>7</v>
          </cell>
          <cell r="Q3400">
            <v>1</v>
          </cell>
          <cell r="R3400">
            <v>2</v>
          </cell>
          <cell r="V3400">
            <v>1</v>
          </cell>
          <cell r="W3400">
            <v>5</v>
          </cell>
          <cell r="Y3400">
            <v>5</v>
          </cell>
          <cell r="Z3400">
            <v>31.2</v>
          </cell>
          <cell r="AA3400">
            <v>1</v>
          </cell>
        </row>
        <row r="3401">
          <cell r="I3401">
            <v>1267</v>
          </cell>
          <cell r="J3401">
            <v>20806.295043099999</v>
          </cell>
          <cell r="P3401">
            <v>1</v>
          </cell>
          <cell r="Q3401">
            <v>1</v>
          </cell>
          <cell r="R3401">
            <v>2</v>
          </cell>
          <cell r="V3401">
            <v>1</v>
          </cell>
          <cell r="W3401">
            <v>5</v>
          </cell>
          <cell r="Y3401">
            <v>5</v>
          </cell>
          <cell r="Z3401">
            <v>1014</v>
          </cell>
          <cell r="AA3401">
            <v>1</v>
          </cell>
        </row>
        <row r="3402">
          <cell r="I3402">
            <v>1270</v>
          </cell>
          <cell r="J3402">
            <v>29827.233460799998</v>
          </cell>
          <cell r="P3402">
            <v>9</v>
          </cell>
          <cell r="Q3402">
            <v>1</v>
          </cell>
          <cell r="R3402">
            <v>2</v>
          </cell>
          <cell r="V3402">
            <v>1</v>
          </cell>
          <cell r="W3402">
            <v>5</v>
          </cell>
          <cell r="Y3402">
            <v>1</v>
          </cell>
          <cell r="Z3402">
            <v>650</v>
          </cell>
          <cell r="AA3402">
            <v>1</v>
          </cell>
        </row>
        <row r="3403">
          <cell r="I3403">
            <v>1271</v>
          </cell>
          <cell r="J3403">
            <v>31999.113572900002</v>
          </cell>
          <cell r="P3403">
            <v>8</v>
          </cell>
          <cell r="Q3403">
            <v>1</v>
          </cell>
          <cell r="R3403">
            <v>2</v>
          </cell>
          <cell r="V3403">
            <v>1</v>
          </cell>
          <cell r="W3403">
            <v>1</v>
          </cell>
          <cell r="Y3403">
            <v>1</v>
          </cell>
          <cell r="Z3403">
            <v>364</v>
          </cell>
          <cell r="AA3403">
            <v>1</v>
          </cell>
        </row>
        <row r="3404">
          <cell r="I3404">
            <v>1276</v>
          </cell>
          <cell r="J3404">
            <v>28194.727898000001</v>
          </cell>
          <cell r="P3404">
            <v>8</v>
          </cell>
          <cell r="Q3404">
            <v>1</v>
          </cell>
          <cell r="R3404">
            <v>2</v>
          </cell>
          <cell r="V3404">
            <v>1</v>
          </cell>
          <cell r="W3404">
            <v>5</v>
          </cell>
          <cell r="Y3404">
            <v>1</v>
          </cell>
          <cell r="Z3404">
            <v>156</v>
          </cell>
          <cell r="AA3404">
            <v>1</v>
          </cell>
        </row>
        <row r="3405">
          <cell r="I3405">
            <v>1316</v>
          </cell>
          <cell r="J3405">
            <v>28060.1948452</v>
          </cell>
          <cell r="P3405">
            <v>7</v>
          </cell>
          <cell r="Q3405">
            <v>1</v>
          </cell>
          <cell r="R3405">
            <v>2</v>
          </cell>
          <cell r="V3405">
            <v>1</v>
          </cell>
          <cell r="W3405">
            <v>1</v>
          </cell>
          <cell r="Y3405">
            <v>1</v>
          </cell>
          <cell r="Z3405">
            <v>650</v>
          </cell>
          <cell r="AA3405">
            <v>0.75</v>
          </cell>
        </row>
        <row r="3406">
          <cell r="I3406">
            <v>1318</v>
          </cell>
          <cell r="J3406">
            <v>26026.433989900001</v>
          </cell>
          <cell r="P3406">
            <v>1</v>
          </cell>
          <cell r="Q3406">
            <v>1</v>
          </cell>
          <cell r="R3406">
            <v>2</v>
          </cell>
          <cell r="V3406">
            <v>1</v>
          </cell>
          <cell r="W3406">
            <v>5</v>
          </cell>
          <cell r="Y3406">
            <v>5</v>
          </cell>
          <cell r="Z3406">
            <v>364</v>
          </cell>
          <cell r="AA3406">
            <v>1</v>
          </cell>
        </row>
        <row r="3407">
          <cell r="I3407">
            <v>1343</v>
          </cell>
          <cell r="J3407">
            <v>38048.654780500001</v>
          </cell>
          <cell r="P3407">
            <v>13</v>
          </cell>
          <cell r="Q3407">
            <v>1</v>
          </cell>
          <cell r="R3407">
            <v>2</v>
          </cell>
          <cell r="V3407">
            <v>1</v>
          </cell>
          <cell r="W3407">
            <v>1</v>
          </cell>
          <cell r="Y3407">
            <v>1</v>
          </cell>
          <cell r="Z3407">
            <v>364</v>
          </cell>
          <cell r="AA3407">
            <v>1</v>
          </cell>
        </row>
        <row r="3408">
          <cell r="I3408">
            <v>1356</v>
          </cell>
          <cell r="J3408">
            <v>25955.156549700001</v>
          </cell>
          <cell r="P3408">
            <v>4</v>
          </cell>
          <cell r="Q3408">
            <v>1</v>
          </cell>
          <cell r="R3408">
            <v>2</v>
          </cell>
          <cell r="V3408">
            <v>1</v>
          </cell>
          <cell r="W3408">
            <v>1</v>
          </cell>
          <cell r="Y3408">
            <v>1</v>
          </cell>
          <cell r="Z3408">
            <v>650</v>
          </cell>
          <cell r="AA3408">
            <v>1</v>
          </cell>
        </row>
        <row r="3409">
          <cell r="I3409">
            <v>1357</v>
          </cell>
          <cell r="J3409">
            <v>22736.172511600002</v>
          </cell>
          <cell r="P3409">
            <v>8</v>
          </cell>
          <cell r="Q3409">
            <v>1</v>
          </cell>
          <cell r="R3409">
            <v>2</v>
          </cell>
          <cell r="V3409">
            <v>1</v>
          </cell>
          <cell r="W3409">
            <v>5</v>
          </cell>
          <cell r="Y3409">
            <v>5</v>
          </cell>
          <cell r="Z3409">
            <v>364</v>
          </cell>
          <cell r="AA3409">
            <v>1</v>
          </cell>
        </row>
        <row r="3410">
          <cell r="I3410">
            <v>1393</v>
          </cell>
          <cell r="J3410">
            <v>22845.658063499999</v>
          </cell>
          <cell r="P3410">
            <v>3</v>
          </cell>
          <cell r="Q3410">
            <v>1</v>
          </cell>
          <cell r="R3410">
            <v>2</v>
          </cell>
          <cell r="V3410">
            <v>1</v>
          </cell>
          <cell r="W3410">
            <v>5</v>
          </cell>
          <cell r="Y3410">
            <v>5</v>
          </cell>
          <cell r="Z3410">
            <v>364</v>
          </cell>
          <cell r="AA3410">
            <v>1</v>
          </cell>
        </row>
        <row r="3411">
          <cell r="I3411">
            <v>1395</v>
          </cell>
          <cell r="J3411">
            <v>30843.847768700001</v>
          </cell>
          <cell r="P3411">
            <v>4</v>
          </cell>
          <cell r="Q3411">
            <v>1</v>
          </cell>
          <cell r="R3411">
            <v>2</v>
          </cell>
          <cell r="V3411">
            <v>1</v>
          </cell>
          <cell r="W3411">
            <v>1</v>
          </cell>
          <cell r="Y3411">
            <v>1</v>
          </cell>
          <cell r="Z3411">
            <v>156</v>
          </cell>
          <cell r="AA3411">
            <v>1</v>
          </cell>
        </row>
        <row r="3412">
          <cell r="I3412">
            <v>1407</v>
          </cell>
          <cell r="J3412">
            <v>32187.3770568</v>
          </cell>
          <cell r="P3412">
            <v>4</v>
          </cell>
          <cell r="Q3412">
            <v>1</v>
          </cell>
          <cell r="R3412">
            <v>2</v>
          </cell>
          <cell r="V3412">
            <v>1</v>
          </cell>
          <cell r="W3412">
            <v>5</v>
          </cell>
          <cell r="Y3412">
            <v>5</v>
          </cell>
          <cell r="Z3412">
            <v>156</v>
          </cell>
          <cell r="AA3412">
            <v>0.75</v>
          </cell>
        </row>
        <row r="3413">
          <cell r="I3413">
            <v>1432</v>
          </cell>
          <cell r="J3413">
            <v>28333.537114800001</v>
          </cell>
          <cell r="P3413">
            <v>5</v>
          </cell>
          <cell r="Q3413">
            <v>1</v>
          </cell>
          <cell r="R3413">
            <v>2</v>
          </cell>
          <cell r="V3413">
            <v>1</v>
          </cell>
          <cell r="W3413">
            <v>1</v>
          </cell>
          <cell r="Y3413">
            <v>1</v>
          </cell>
          <cell r="Z3413">
            <v>364</v>
          </cell>
          <cell r="AA3413">
            <v>1</v>
          </cell>
        </row>
        <row r="3414">
          <cell r="I3414">
            <v>1435</v>
          </cell>
          <cell r="J3414">
            <v>36912.037514700001</v>
          </cell>
          <cell r="P3414">
            <v>11</v>
          </cell>
          <cell r="Q3414">
            <v>1</v>
          </cell>
          <cell r="R3414">
            <v>2</v>
          </cell>
          <cell r="V3414">
            <v>1</v>
          </cell>
          <cell r="W3414">
            <v>1</v>
          </cell>
          <cell r="Y3414">
            <v>1</v>
          </cell>
          <cell r="Z3414">
            <v>156</v>
          </cell>
          <cell r="AA3414">
            <v>1</v>
          </cell>
        </row>
        <row r="3415">
          <cell r="I3415">
            <v>1438</v>
          </cell>
          <cell r="J3415">
            <v>33310.826848199998</v>
          </cell>
          <cell r="P3415">
            <v>12</v>
          </cell>
          <cell r="Q3415">
            <v>1</v>
          </cell>
          <cell r="R3415">
            <v>2</v>
          </cell>
          <cell r="V3415">
            <v>1</v>
          </cell>
          <cell r="W3415">
            <v>5</v>
          </cell>
          <cell r="Y3415">
            <v>5</v>
          </cell>
          <cell r="Z3415">
            <v>364</v>
          </cell>
          <cell r="AA3415">
            <v>1</v>
          </cell>
        </row>
        <row r="3416">
          <cell r="I3416">
            <v>1445</v>
          </cell>
          <cell r="J3416">
            <v>28107.329489799999</v>
          </cell>
          <cell r="P3416">
            <v>3</v>
          </cell>
          <cell r="Q3416">
            <v>1</v>
          </cell>
          <cell r="R3416">
            <v>2</v>
          </cell>
          <cell r="V3416">
            <v>1</v>
          </cell>
          <cell r="W3416">
            <v>1</v>
          </cell>
          <cell r="Y3416">
            <v>1</v>
          </cell>
          <cell r="Z3416">
            <v>156</v>
          </cell>
          <cell r="AA3416">
            <v>1</v>
          </cell>
        </row>
        <row r="3417">
          <cell r="I3417">
            <v>1497</v>
          </cell>
          <cell r="J3417">
            <v>25955.156549700001</v>
          </cell>
          <cell r="P3417">
            <v>5</v>
          </cell>
          <cell r="Q3417">
            <v>1</v>
          </cell>
          <cell r="R3417">
            <v>2</v>
          </cell>
          <cell r="V3417">
            <v>1</v>
          </cell>
          <cell r="W3417">
            <v>1</v>
          </cell>
          <cell r="Y3417">
            <v>1</v>
          </cell>
          <cell r="Z3417">
            <v>156</v>
          </cell>
          <cell r="AA3417">
            <v>1</v>
          </cell>
        </row>
        <row r="3418">
          <cell r="I3418">
            <v>1499</v>
          </cell>
          <cell r="J3418">
            <v>27413.354076399999</v>
          </cell>
          <cell r="P3418">
            <v>3</v>
          </cell>
          <cell r="Q3418">
            <v>1</v>
          </cell>
          <cell r="R3418">
            <v>2</v>
          </cell>
          <cell r="V3418">
            <v>1</v>
          </cell>
          <cell r="W3418">
            <v>5</v>
          </cell>
          <cell r="Y3418">
            <v>5</v>
          </cell>
          <cell r="Z3418">
            <v>364</v>
          </cell>
          <cell r="AA3418">
            <v>1</v>
          </cell>
        </row>
        <row r="3419">
          <cell r="I3419">
            <v>1536</v>
          </cell>
          <cell r="J3419">
            <v>21186.3587745</v>
          </cell>
          <cell r="P3419">
            <v>5</v>
          </cell>
          <cell r="Q3419">
            <v>1</v>
          </cell>
          <cell r="R3419">
            <v>2</v>
          </cell>
          <cell r="V3419">
            <v>1</v>
          </cell>
          <cell r="W3419">
            <v>5</v>
          </cell>
          <cell r="Y3419">
            <v>8</v>
          </cell>
          <cell r="Z3419">
            <v>364</v>
          </cell>
          <cell r="AA3419">
            <v>1</v>
          </cell>
        </row>
        <row r="3420">
          <cell r="I3420">
            <v>1543</v>
          </cell>
          <cell r="J3420">
            <v>32639.771911100001</v>
          </cell>
          <cell r="P3420">
            <v>8</v>
          </cell>
          <cell r="Q3420">
            <v>1</v>
          </cell>
          <cell r="R3420">
            <v>2</v>
          </cell>
          <cell r="V3420">
            <v>1</v>
          </cell>
          <cell r="W3420">
            <v>5</v>
          </cell>
          <cell r="Y3420">
            <v>1</v>
          </cell>
          <cell r="Z3420">
            <v>364</v>
          </cell>
          <cell r="AA3420">
            <v>1</v>
          </cell>
        </row>
        <row r="3421">
          <cell r="I3421">
            <v>1544</v>
          </cell>
          <cell r="J3421">
            <v>37208.885719799997</v>
          </cell>
          <cell r="P3421">
            <v>5</v>
          </cell>
          <cell r="Q3421">
            <v>1</v>
          </cell>
          <cell r="R3421">
            <v>2</v>
          </cell>
          <cell r="V3421">
            <v>1</v>
          </cell>
          <cell r="W3421">
            <v>5</v>
          </cell>
          <cell r="Y3421">
            <v>5</v>
          </cell>
          <cell r="Z3421">
            <v>364</v>
          </cell>
          <cell r="AA3421">
            <v>1</v>
          </cell>
        </row>
        <row r="3422">
          <cell r="I3422">
            <v>1549</v>
          </cell>
          <cell r="J3422">
            <v>8236.7058142999995</v>
          </cell>
          <cell r="P3422">
            <v>6</v>
          </cell>
          <cell r="Q3422">
            <v>1</v>
          </cell>
          <cell r="R3422">
            <v>2</v>
          </cell>
          <cell r="V3422">
            <v>1</v>
          </cell>
          <cell r="W3422">
            <v>1</v>
          </cell>
          <cell r="Y3422">
            <v>1</v>
          </cell>
          <cell r="Z3422">
            <v>364</v>
          </cell>
          <cell r="AA3422">
            <v>1</v>
          </cell>
        </row>
        <row r="3423">
          <cell r="I3423">
            <v>1557</v>
          </cell>
          <cell r="J3423">
            <v>30825.343497000002</v>
          </cell>
          <cell r="P3423">
            <v>7</v>
          </cell>
          <cell r="Q3423">
            <v>1</v>
          </cell>
          <cell r="R3423">
            <v>2</v>
          </cell>
          <cell r="V3423">
            <v>1</v>
          </cell>
          <cell r="W3423">
            <v>1</v>
          </cell>
          <cell r="Y3423">
            <v>1</v>
          </cell>
          <cell r="Z3423">
            <v>650</v>
          </cell>
          <cell r="AA3423">
            <v>1</v>
          </cell>
        </row>
        <row r="3424">
          <cell r="I3424">
            <v>1578</v>
          </cell>
          <cell r="J3424">
            <v>30293.0647728</v>
          </cell>
          <cell r="P3424">
            <v>8</v>
          </cell>
          <cell r="Q3424">
            <v>1</v>
          </cell>
          <cell r="R3424">
            <v>2</v>
          </cell>
          <cell r="V3424">
            <v>1</v>
          </cell>
          <cell r="W3424">
            <v>5</v>
          </cell>
          <cell r="Y3424">
            <v>1</v>
          </cell>
          <cell r="Z3424">
            <v>156</v>
          </cell>
          <cell r="AA3424">
            <v>1</v>
          </cell>
        </row>
        <row r="3425">
          <cell r="I3425">
            <v>1584</v>
          </cell>
          <cell r="J3425">
            <v>36752.874409099997</v>
          </cell>
          <cell r="P3425">
            <v>7</v>
          </cell>
          <cell r="Q3425">
            <v>1</v>
          </cell>
          <cell r="R3425">
            <v>2</v>
          </cell>
          <cell r="V3425">
            <v>1</v>
          </cell>
          <cell r="W3425">
            <v>1</v>
          </cell>
          <cell r="Y3425">
            <v>1</v>
          </cell>
          <cell r="Z3425">
            <v>650</v>
          </cell>
          <cell r="AA3425">
            <v>1</v>
          </cell>
        </row>
        <row r="3426">
          <cell r="I3426">
            <v>1606</v>
          </cell>
          <cell r="J3426">
            <v>31513.4566767</v>
          </cell>
          <cell r="P3426">
            <v>5</v>
          </cell>
          <cell r="Q3426">
            <v>1</v>
          </cell>
          <cell r="R3426">
            <v>2</v>
          </cell>
          <cell r="V3426">
            <v>1</v>
          </cell>
          <cell r="W3426">
            <v>5</v>
          </cell>
          <cell r="Y3426">
            <v>2</v>
          </cell>
          <cell r="Z3426">
            <v>156</v>
          </cell>
          <cell r="AA3426">
            <v>1</v>
          </cell>
        </row>
        <row r="3427">
          <cell r="I3427">
            <v>1613</v>
          </cell>
          <cell r="J3427">
            <v>17489.417880199999</v>
          </cell>
          <cell r="P3427">
            <v>4</v>
          </cell>
          <cell r="Q3427">
            <v>1</v>
          </cell>
          <cell r="R3427">
            <v>2</v>
          </cell>
          <cell r="V3427">
            <v>1</v>
          </cell>
          <cell r="W3427">
            <v>5</v>
          </cell>
          <cell r="Y3427">
            <v>1</v>
          </cell>
          <cell r="Z3427">
            <v>650</v>
          </cell>
          <cell r="AA3427">
            <v>1</v>
          </cell>
        </row>
        <row r="3428">
          <cell r="I3428">
            <v>1655</v>
          </cell>
          <cell r="J3428">
            <v>21223.436619600001</v>
          </cell>
          <cell r="P3428">
            <v>10</v>
          </cell>
          <cell r="Q3428">
            <v>1</v>
          </cell>
          <cell r="R3428">
            <v>2</v>
          </cell>
          <cell r="V3428">
            <v>1</v>
          </cell>
          <cell r="W3428">
            <v>5</v>
          </cell>
          <cell r="Y3428">
            <v>1</v>
          </cell>
          <cell r="Z3428">
            <v>364</v>
          </cell>
          <cell r="AA3428">
            <v>0.75</v>
          </cell>
        </row>
        <row r="3429">
          <cell r="I3429">
            <v>1658</v>
          </cell>
          <cell r="J3429">
            <v>31056.683587200001</v>
          </cell>
          <cell r="P3429">
            <v>9</v>
          </cell>
          <cell r="Q3429">
            <v>1</v>
          </cell>
          <cell r="R3429">
            <v>2</v>
          </cell>
          <cell r="V3429">
            <v>1</v>
          </cell>
          <cell r="W3429">
            <v>5</v>
          </cell>
          <cell r="Y3429">
            <v>5</v>
          </cell>
          <cell r="Z3429">
            <v>156</v>
          </cell>
          <cell r="AA3429">
            <v>0.75</v>
          </cell>
        </row>
        <row r="3430">
          <cell r="I3430">
            <v>1668</v>
          </cell>
          <cell r="J3430">
            <v>19849.295414200002</v>
          </cell>
          <cell r="P3430">
            <v>5</v>
          </cell>
          <cell r="Q3430">
            <v>1</v>
          </cell>
          <cell r="R3430">
            <v>2</v>
          </cell>
          <cell r="V3430">
            <v>1</v>
          </cell>
          <cell r="W3430">
            <v>5</v>
          </cell>
          <cell r="Y3430">
            <v>1</v>
          </cell>
          <cell r="Z3430">
            <v>650</v>
          </cell>
          <cell r="AA3430">
            <v>1</v>
          </cell>
        </row>
        <row r="3431">
          <cell r="I3431">
            <v>1671</v>
          </cell>
          <cell r="J3431">
            <v>13299.2939687</v>
          </cell>
          <cell r="P3431">
            <v>12</v>
          </cell>
          <cell r="Q3431">
            <v>1</v>
          </cell>
          <cell r="R3431">
            <v>2</v>
          </cell>
          <cell r="V3431">
            <v>1</v>
          </cell>
          <cell r="W3431">
            <v>1</v>
          </cell>
          <cell r="Y3431">
            <v>1</v>
          </cell>
          <cell r="Z3431">
            <v>364</v>
          </cell>
          <cell r="AA3431">
            <v>1</v>
          </cell>
        </row>
        <row r="3432">
          <cell r="I3432">
            <v>1710</v>
          </cell>
          <cell r="J3432">
            <v>25670.943155600002</v>
          </cell>
          <cell r="P3432">
            <v>2</v>
          </cell>
          <cell r="Q3432">
            <v>1</v>
          </cell>
          <cell r="R3432">
            <v>2</v>
          </cell>
          <cell r="V3432">
            <v>1</v>
          </cell>
          <cell r="W3432">
            <v>1</v>
          </cell>
          <cell r="Y3432">
            <v>5</v>
          </cell>
          <cell r="Z3432">
            <v>364</v>
          </cell>
          <cell r="AA3432">
            <v>1</v>
          </cell>
        </row>
        <row r="3433">
          <cell r="I3433">
            <v>1714</v>
          </cell>
          <cell r="J3433">
            <v>31025.725401200001</v>
          </cell>
          <cell r="P3433">
            <v>11</v>
          </cell>
          <cell r="Q3433">
            <v>1</v>
          </cell>
          <cell r="R3433">
            <v>2</v>
          </cell>
          <cell r="V3433">
            <v>1</v>
          </cell>
          <cell r="W3433">
            <v>1</v>
          </cell>
          <cell r="Y3433">
            <v>1</v>
          </cell>
          <cell r="Z3433">
            <v>156</v>
          </cell>
          <cell r="AA3433">
            <v>1</v>
          </cell>
        </row>
        <row r="3434">
          <cell r="I3434">
            <v>1720</v>
          </cell>
          <cell r="J3434">
            <v>31999.113572900002</v>
          </cell>
          <cell r="P3434">
            <v>9</v>
          </cell>
          <cell r="Q3434">
            <v>1</v>
          </cell>
          <cell r="R3434">
            <v>2</v>
          </cell>
          <cell r="V3434">
            <v>1</v>
          </cell>
          <cell r="W3434">
            <v>5</v>
          </cell>
          <cell r="Y3434">
            <v>1</v>
          </cell>
          <cell r="Z3434">
            <v>156</v>
          </cell>
          <cell r="AA3434">
            <v>1</v>
          </cell>
        </row>
        <row r="3435">
          <cell r="I3435">
            <v>1726</v>
          </cell>
          <cell r="J3435">
            <v>12080.6479502</v>
          </cell>
          <cell r="P3435">
            <v>3</v>
          </cell>
          <cell r="Q3435">
            <v>1</v>
          </cell>
          <cell r="R3435">
            <v>2</v>
          </cell>
          <cell r="V3435">
            <v>1</v>
          </cell>
          <cell r="W3435">
            <v>5</v>
          </cell>
          <cell r="Y3435">
            <v>5</v>
          </cell>
          <cell r="Z3435">
            <v>156</v>
          </cell>
          <cell r="AA3435">
            <v>1</v>
          </cell>
        </row>
        <row r="3436">
          <cell r="I3436">
            <v>1729</v>
          </cell>
          <cell r="J3436">
            <v>37510.9910122</v>
          </cell>
          <cell r="P3436">
            <v>4</v>
          </cell>
          <cell r="Q3436">
            <v>1</v>
          </cell>
          <cell r="R3436">
            <v>2</v>
          </cell>
          <cell r="V3436">
            <v>0</v>
          </cell>
          <cell r="W3436">
            <v>99</v>
          </cell>
          <cell r="Y3436">
            <v>5</v>
          </cell>
          <cell r="Z3436">
            <v>156</v>
          </cell>
          <cell r="AA3436">
            <v>0</v>
          </cell>
        </row>
        <row r="3437">
          <cell r="I3437">
            <v>1731</v>
          </cell>
          <cell r="J3437">
            <v>34586.192738999998</v>
          </cell>
          <cell r="P3437">
            <v>9</v>
          </cell>
          <cell r="Q3437">
            <v>1</v>
          </cell>
          <cell r="R3437">
            <v>2</v>
          </cell>
          <cell r="V3437">
            <v>1</v>
          </cell>
          <cell r="W3437">
            <v>5</v>
          </cell>
          <cell r="Y3437">
            <v>5</v>
          </cell>
          <cell r="Z3437">
            <v>364</v>
          </cell>
          <cell r="AA3437">
            <v>1</v>
          </cell>
        </row>
        <row r="3438">
          <cell r="I3438">
            <v>1763</v>
          </cell>
          <cell r="J3438">
            <v>30185.844012000001</v>
          </cell>
          <cell r="P3438">
            <v>3</v>
          </cell>
          <cell r="Q3438">
            <v>1</v>
          </cell>
          <cell r="R3438">
            <v>2</v>
          </cell>
          <cell r="V3438">
            <v>1</v>
          </cell>
          <cell r="W3438">
            <v>5</v>
          </cell>
          <cell r="Y3438">
            <v>1</v>
          </cell>
          <cell r="Z3438">
            <v>364</v>
          </cell>
          <cell r="AA3438">
            <v>1</v>
          </cell>
        </row>
        <row r="3439">
          <cell r="I3439">
            <v>1777</v>
          </cell>
          <cell r="J3439">
            <v>5665.8754184999998</v>
          </cell>
          <cell r="P3439">
            <v>6</v>
          </cell>
          <cell r="Q3439">
            <v>1</v>
          </cell>
          <cell r="R3439">
            <v>2</v>
          </cell>
          <cell r="V3439">
            <v>0</v>
          </cell>
          <cell r="W3439">
            <v>99</v>
          </cell>
          <cell r="Y3439">
            <v>1</v>
          </cell>
          <cell r="Z3439">
            <v>156</v>
          </cell>
          <cell r="AA3439">
            <v>0</v>
          </cell>
        </row>
        <row r="3440">
          <cell r="I3440">
            <v>1778</v>
          </cell>
          <cell r="J3440">
            <v>36589.094794500001</v>
          </cell>
          <cell r="P3440">
            <v>9</v>
          </cell>
          <cell r="Q3440">
            <v>1</v>
          </cell>
          <cell r="R3440">
            <v>2</v>
          </cell>
          <cell r="V3440">
            <v>1</v>
          </cell>
          <cell r="W3440">
            <v>5</v>
          </cell>
          <cell r="Y3440">
            <v>1</v>
          </cell>
          <cell r="Z3440">
            <v>364</v>
          </cell>
          <cell r="AA3440">
            <v>1</v>
          </cell>
        </row>
        <row r="3441">
          <cell r="I3441">
            <v>1789</v>
          </cell>
          <cell r="J3441">
            <v>42408.439051499998</v>
          </cell>
          <cell r="P3441">
            <v>1</v>
          </cell>
          <cell r="Q3441">
            <v>1</v>
          </cell>
          <cell r="R3441">
            <v>2</v>
          </cell>
          <cell r="V3441">
            <v>0</v>
          </cell>
          <cell r="W3441">
            <v>99</v>
          </cell>
          <cell r="Y3441">
            <v>1</v>
          </cell>
          <cell r="Z3441">
            <v>156</v>
          </cell>
          <cell r="AA3441">
            <v>0</v>
          </cell>
        </row>
        <row r="3442">
          <cell r="I3442">
            <v>1829</v>
          </cell>
          <cell r="J3442">
            <v>21978.583467799999</v>
          </cell>
          <cell r="P3442">
            <v>1</v>
          </cell>
          <cell r="Q3442">
            <v>1</v>
          </cell>
          <cell r="R3442">
            <v>2</v>
          </cell>
          <cell r="V3442">
            <v>1</v>
          </cell>
          <cell r="W3442">
            <v>1</v>
          </cell>
          <cell r="Y3442">
            <v>1</v>
          </cell>
          <cell r="Z3442">
            <v>156</v>
          </cell>
          <cell r="AA3442">
            <v>0.75</v>
          </cell>
        </row>
        <row r="3443">
          <cell r="I3443">
            <v>1835</v>
          </cell>
          <cell r="J3443">
            <v>19917.486960800001</v>
          </cell>
          <cell r="P3443">
            <v>1</v>
          </cell>
          <cell r="Q3443">
            <v>1</v>
          </cell>
          <cell r="R3443">
            <v>2</v>
          </cell>
          <cell r="V3443">
            <v>1</v>
          </cell>
          <cell r="W3443">
            <v>1</v>
          </cell>
          <cell r="Y3443">
            <v>1</v>
          </cell>
          <cell r="Z3443">
            <v>31.2</v>
          </cell>
          <cell r="AA3443">
            <v>0.75</v>
          </cell>
        </row>
        <row r="3444">
          <cell r="I3444">
            <v>1839</v>
          </cell>
          <cell r="J3444">
            <v>26216.8436979</v>
          </cell>
          <cell r="P3444">
            <v>5</v>
          </cell>
          <cell r="Q3444">
            <v>1</v>
          </cell>
          <cell r="R3444">
            <v>2</v>
          </cell>
          <cell r="V3444">
            <v>1</v>
          </cell>
          <cell r="W3444">
            <v>5</v>
          </cell>
          <cell r="Y3444">
            <v>1</v>
          </cell>
          <cell r="Z3444">
            <v>156</v>
          </cell>
          <cell r="AA3444">
            <v>1</v>
          </cell>
        </row>
        <row r="3445">
          <cell r="I3445">
            <v>1843</v>
          </cell>
          <cell r="J3445">
            <v>22845.658063499999</v>
          </cell>
          <cell r="P3445">
            <v>5</v>
          </cell>
          <cell r="Q3445">
            <v>1</v>
          </cell>
          <cell r="R3445">
            <v>2</v>
          </cell>
          <cell r="V3445">
            <v>1</v>
          </cell>
          <cell r="W3445">
            <v>5</v>
          </cell>
          <cell r="Y3445">
            <v>5</v>
          </cell>
          <cell r="Z3445">
            <v>156</v>
          </cell>
          <cell r="AA3445">
            <v>1</v>
          </cell>
        </row>
        <row r="3446">
          <cell r="I3446">
            <v>1845</v>
          </cell>
          <cell r="J3446">
            <v>20008.089777599998</v>
          </cell>
          <cell r="P3446">
            <v>8</v>
          </cell>
          <cell r="Q3446">
            <v>1</v>
          </cell>
          <cell r="R3446">
            <v>2</v>
          </cell>
          <cell r="V3446">
            <v>1</v>
          </cell>
          <cell r="W3446">
            <v>5</v>
          </cell>
          <cell r="Y3446">
            <v>1</v>
          </cell>
          <cell r="Z3446">
            <v>364</v>
          </cell>
          <cell r="AA3446">
            <v>0.75</v>
          </cell>
        </row>
        <row r="3447">
          <cell r="I3447">
            <v>1852</v>
          </cell>
          <cell r="J3447">
            <v>8236.7058142999995</v>
          </cell>
          <cell r="P3447">
            <v>4</v>
          </cell>
          <cell r="Q3447">
            <v>1</v>
          </cell>
          <cell r="R3447">
            <v>2</v>
          </cell>
          <cell r="V3447">
            <v>1</v>
          </cell>
          <cell r="W3447">
            <v>1</v>
          </cell>
          <cell r="Y3447">
            <v>1</v>
          </cell>
          <cell r="Z3447">
            <v>364</v>
          </cell>
          <cell r="AA3447">
            <v>1</v>
          </cell>
        </row>
        <row r="3448">
          <cell r="I3448">
            <v>1890</v>
          </cell>
          <cell r="J3448">
            <v>27844.677780800001</v>
          </cell>
          <cell r="P3448">
            <v>7</v>
          </cell>
          <cell r="Q3448">
            <v>1</v>
          </cell>
          <cell r="R3448">
            <v>2</v>
          </cell>
          <cell r="V3448">
            <v>1</v>
          </cell>
          <cell r="W3448">
            <v>5</v>
          </cell>
          <cell r="Y3448">
            <v>5</v>
          </cell>
          <cell r="Z3448">
            <v>156</v>
          </cell>
          <cell r="AA3448">
            <v>1</v>
          </cell>
        </row>
        <row r="3449">
          <cell r="I3449">
            <v>1891</v>
          </cell>
          <cell r="J3449">
            <v>11185.7851391</v>
          </cell>
          <cell r="P3449">
            <v>3</v>
          </cell>
          <cell r="Q3449">
            <v>1</v>
          </cell>
          <cell r="R3449">
            <v>2</v>
          </cell>
          <cell r="V3449">
            <v>1</v>
          </cell>
          <cell r="W3449">
            <v>5</v>
          </cell>
          <cell r="Y3449">
            <v>3</v>
          </cell>
          <cell r="Z3449">
            <v>364</v>
          </cell>
          <cell r="AA3449">
            <v>1</v>
          </cell>
        </row>
        <row r="3450">
          <cell r="I3450">
            <v>1931</v>
          </cell>
          <cell r="J3450">
            <v>11923.730585699999</v>
          </cell>
          <cell r="P3450">
            <v>6</v>
          </cell>
          <cell r="Q3450">
            <v>1</v>
          </cell>
          <cell r="R3450">
            <v>2</v>
          </cell>
          <cell r="V3450">
            <v>1</v>
          </cell>
          <cell r="W3450">
            <v>5</v>
          </cell>
          <cell r="Y3450">
            <v>2</v>
          </cell>
          <cell r="Z3450">
            <v>364</v>
          </cell>
          <cell r="AA3450">
            <v>1</v>
          </cell>
        </row>
        <row r="3451">
          <cell r="I3451">
            <v>1957</v>
          </cell>
          <cell r="J3451">
            <v>26110.409694599999</v>
          </cell>
          <cell r="P3451">
            <v>6</v>
          </cell>
          <cell r="Q3451">
            <v>1</v>
          </cell>
          <cell r="R3451">
            <v>2</v>
          </cell>
          <cell r="V3451">
            <v>1</v>
          </cell>
          <cell r="W3451">
            <v>1</v>
          </cell>
          <cell r="Y3451">
            <v>1</v>
          </cell>
          <cell r="Z3451">
            <v>650</v>
          </cell>
          <cell r="AA3451">
            <v>1</v>
          </cell>
        </row>
        <row r="3452">
          <cell r="I3452">
            <v>1964</v>
          </cell>
          <cell r="J3452">
            <v>25946.930090999998</v>
          </cell>
          <cell r="P3452">
            <v>3</v>
          </cell>
          <cell r="Q3452">
            <v>1</v>
          </cell>
          <cell r="R3452">
            <v>2</v>
          </cell>
          <cell r="V3452">
            <v>1</v>
          </cell>
          <cell r="W3452">
            <v>1</v>
          </cell>
          <cell r="Y3452">
            <v>5</v>
          </cell>
          <cell r="Z3452">
            <v>156</v>
          </cell>
          <cell r="AA3452">
            <v>1</v>
          </cell>
        </row>
        <row r="3453">
          <cell r="I3453">
            <v>1967</v>
          </cell>
          <cell r="J3453">
            <v>22818.0009722</v>
          </cell>
          <cell r="P3453">
            <v>5</v>
          </cell>
          <cell r="Q3453">
            <v>1</v>
          </cell>
          <cell r="R3453">
            <v>2</v>
          </cell>
          <cell r="V3453">
            <v>1</v>
          </cell>
          <cell r="W3453">
            <v>5</v>
          </cell>
          <cell r="Y3453">
            <v>5</v>
          </cell>
          <cell r="Z3453">
            <v>364</v>
          </cell>
          <cell r="AA3453">
            <v>1</v>
          </cell>
        </row>
        <row r="3454">
          <cell r="I3454">
            <v>1971</v>
          </cell>
          <cell r="J3454">
            <v>21796.152658499999</v>
          </cell>
          <cell r="P3454">
            <v>10</v>
          </cell>
          <cell r="Q3454">
            <v>1</v>
          </cell>
          <cell r="R3454">
            <v>2</v>
          </cell>
          <cell r="V3454">
            <v>1</v>
          </cell>
          <cell r="W3454">
            <v>5</v>
          </cell>
          <cell r="Y3454">
            <v>2</v>
          </cell>
          <cell r="Z3454">
            <v>364</v>
          </cell>
          <cell r="AA3454">
            <v>1</v>
          </cell>
        </row>
        <row r="3455">
          <cell r="I3455">
            <v>1983</v>
          </cell>
          <cell r="J3455">
            <v>33936.339050100003</v>
          </cell>
          <cell r="P3455">
            <v>12</v>
          </cell>
          <cell r="Q3455">
            <v>1</v>
          </cell>
          <cell r="R3455">
            <v>2</v>
          </cell>
          <cell r="V3455">
            <v>1</v>
          </cell>
          <cell r="W3455">
            <v>1</v>
          </cell>
          <cell r="Y3455">
            <v>5</v>
          </cell>
          <cell r="Z3455">
            <v>156</v>
          </cell>
          <cell r="AA3455">
            <v>1</v>
          </cell>
        </row>
        <row r="3456">
          <cell r="I3456">
            <v>1988</v>
          </cell>
          <cell r="J3456">
            <v>26216.8436979</v>
          </cell>
          <cell r="P3456">
            <v>6</v>
          </cell>
          <cell r="Q3456">
            <v>1</v>
          </cell>
          <cell r="R3456">
            <v>2</v>
          </cell>
          <cell r="V3456">
            <v>1</v>
          </cell>
          <cell r="W3456">
            <v>5</v>
          </cell>
          <cell r="Y3456">
            <v>1</v>
          </cell>
          <cell r="Z3456">
            <v>650</v>
          </cell>
          <cell r="AA3456">
            <v>0.75</v>
          </cell>
        </row>
        <row r="3457">
          <cell r="I3457">
            <v>1989</v>
          </cell>
          <cell r="J3457">
            <v>26058.718748200001</v>
          </cell>
          <cell r="P3457">
            <v>1</v>
          </cell>
          <cell r="Q3457">
            <v>1</v>
          </cell>
          <cell r="R3457">
            <v>2</v>
          </cell>
          <cell r="V3457">
            <v>1</v>
          </cell>
          <cell r="W3457">
            <v>5</v>
          </cell>
          <cell r="Y3457">
            <v>5</v>
          </cell>
          <cell r="Z3457">
            <v>364</v>
          </cell>
          <cell r="AA3457">
            <v>1</v>
          </cell>
        </row>
        <row r="3458">
          <cell r="I3458">
            <v>1994</v>
          </cell>
          <cell r="J3458">
            <v>22464.6060282</v>
          </cell>
          <cell r="P3458">
            <v>7</v>
          </cell>
          <cell r="Q3458">
            <v>1</v>
          </cell>
          <cell r="R3458">
            <v>2</v>
          </cell>
          <cell r="V3458">
            <v>1</v>
          </cell>
          <cell r="W3458">
            <v>5</v>
          </cell>
          <cell r="Y3458">
            <v>1</v>
          </cell>
          <cell r="Z3458">
            <v>1014</v>
          </cell>
          <cell r="AA3458">
            <v>1</v>
          </cell>
        </row>
        <row r="3459">
          <cell r="I3459">
            <v>2022</v>
          </cell>
          <cell r="J3459">
            <v>26852.174357600001</v>
          </cell>
          <cell r="P3459">
            <v>6</v>
          </cell>
          <cell r="Q3459">
            <v>1</v>
          </cell>
          <cell r="R3459">
            <v>2</v>
          </cell>
          <cell r="V3459">
            <v>1</v>
          </cell>
          <cell r="W3459">
            <v>5</v>
          </cell>
          <cell r="Y3459">
            <v>5</v>
          </cell>
          <cell r="Z3459">
            <v>31.2</v>
          </cell>
          <cell r="AA3459">
            <v>1</v>
          </cell>
        </row>
        <row r="3460">
          <cell r="I3460">
            <v>2036</v>
          </cell>
          <cell r="J3460">
            <v>34330.987613899997</v>
          </cell>
          <cell r="P3460">
            <v>4</v>
          </cell>
          <cell r="Q3460">
            <v>1</v>
          </cell>
          <cell r="R3460">
            <v>2</v>
          </cell>
          <cell r="V3460">
            <v>1</v>
          </cell>
          <cell r="W3460">
            <v>1</v>
          </cell>
          <cell r="Y3460">
            <v>1</v>
          </cell>
          <cell r="Z3460">
            <v>31.2</v>
          </cell>
          <cell r="AA3460">
            <v>1</v>
          </cell>
        </row>
        <row r="3461">
          <cell r="I3461">
            <v>2070</v>
          </cell>
          <cell r="J3461">
            <v>29248.476332400001</v>
          </cell>
          <cell r="P3461">
            <v>8</v>
          </cell>
          <cell r="Q3461">
            <v>1</v>
          </cell>
          <cell r="R3461">
            <v>2</v>
          </cell>
          <cell r="V3461">
            <v>1</v>
          </cell>
          <cell r="W3461">
            <v>5</v>
          </cell>
          <cell r="Y3461">
            <v>1</v>
          </cell>
          <cell r="Z3461">
            <v>364</v>
          </cell>
          <cell r="AA3461">
            <v>1</v>
          </cell>
        </row>
        <row r="3462">
          <cell r="I3462">
            <v>2072</v>
          </cell>
          <cell r="J3462">
            <v>24455.926417999999</v>
          </cell>
          <cell r="P3462">
            <v>1</v>
          </cell>
          <cell r="Q3462">
            <v>1</v>
          </cell>
          <cell r="R3462">
            <v>2</v>
          </cell>
          <cell r="V3462">
            <v>1</v>
          </cell>
          <cell r="W3462">
            <v>1</v>
          </cell>
          <cell r="Y3462">
            <v>1</v>
          </cell>
          <cell r="Z3462">
            <v>156</v>
          </cell>
          <cell r="AA3462">
            <v>1</v>
          </cell>
        </row>
        <row r="3463">
          <cell r="I3463">
            <v>2082</v>
          </cell>
          <cell r="J3463">
            <v>26330.6011899</v>
          </cell>
          <cell r="P3463">
            <v>6</v>
          </cell>
          <cell r="Q3463">
            <v>1</v>
          </cell>
          <cell r="R3463">
            <v>2</v>
          </cell>
          <cell r="V3463">
            <v>1</v>
          </cell>
          <cell r="W3463">
            <v>1</v>
          </cell>
          <cell r="Y3463">
            <v>1</v>
          </cell>
          <cell r="Z3463">
            <v>156</v>
          </cell>
          <cell r="AA3463">
            <v>0.75</v>
          </cell>
        </row>
        <row r="3464">
          <cell r="I3464">
            <v>2169</v>
          </cell>
          <cell r="J3464">
            <v>15223.072037899999</v>
          </cell>
          <cell r="P3464">
            <v>1</v>
          </cell>
          <cell r="Q3464">
            <v>1</v>
          </cell>
          <cell r="R3464">
            <v>2</v>
          </cell>
          <cell r="V3464">
            <v>1</v>
          </cell>
          <cell r="W3464">
            <v>5</v>
          </cell>
          <cell r="Y3464">
            <v>3</v>
          </cell>
          <cell r="Z3464">
            <v>364</v>
          </cell>
          <cell r="AA3464">
            <v>1</v>
          </cell>
        </row>
        <row r="3465">
          <cell r="I3465">
            <v>2174</v>
          </cell>
          <cell r="J3465">
            <v>22742.4361599</v>
          </cell>
          <cell r="P3465">
            <v>7</v>
          </cell>
          <cell r="Q3465">
            <v>1</v>
          </cell>
          <cell r="R3465">
            <v>2</v>
          </cell>
          <cell r="V3465">
            <v>1</v>
          </cell>
          <cell r="W3465">
            <v>5</v>
          </cell>
          <cell r="Y3465">
            <v>5</v>
          </cell>
          <cell r="Z3465">
            <v>650</v>
          </cell>
          <cell r="AA3465">
            <v>1</v>
          </cell>
        </row>
        <row r="3466">
          <cell r="I3466">
            <v>2176</v>
          </cell>
          <cell r="J3466">
            <v>11921.692056100001</v>
          </cell>
          <cell r="P3466">
            <v>8</v>
          </cell>
          <cell r="Q3466">
            <v>1</v>
          </cell>
          <cell r="R3466">
            <v>2</v>
          </cell>
          <cell r="V3466">
            <v>1</v>
          </cell>
          <cell r="W3466">
            <v>5</v>
          </cell>
          <cell r="Y3466">
            <v>3</v>
          </cell>
          <cell r="Z3466">
            <v>156</v>
          </cell>
          <cell r="AA3466">
            <v>1</v>
          </cell>
        </row>
        <row r="3467">
          <cell r="I3467">
            <v>2185</v>
          </cell>
          <cell r="J3467">
            <v>36589.094794500001</v>
          </cell>
          <cell r="P3467">
            <v>7</v>
          </cell>
          <cell r="Q3467">
            <v>1</v>
          </cell>
          <cell r="R3467">
            <v>2</v>
          </cell>
          <cell r="V3467">
            <v>1</v>
          </cell>
          <cell r="W3467">
            <v>5</v>
          </cell>
          <cell r="Y3467">
            <v>1</v>
          </cell>
          <cell r="Z3467">
            <v>364</v>
          </cell>
          <cell r="AA3467">
            <v>1</v>
          </cell>
        </row>
        <row r="3468">
          <cell r="I3468">
            <v>2210</v>
          </cell>
          <cell r="J3468">
            <v>31498.272012500001</v>
          </cell>
          <cell r="P3468">
            <v>9</v>
          </cell>
          <cell r="Q3468">
            <v>1</v>
          </cell>
          <cell r="R3468">
            <v>2</v>
          </cell>
          <cell r="V3468">
            <v>1</v>
          </cell>
          <cell r="W3468">
            <v>5</v>
          </cell>
          <cell r="Y3468">
            <v>1</v>
          </cell>
          <cell r="Z3468">
            <v>364</v>
          </cell>
          <cell r="AA3468">
            <v>1</v>
          </cell>
        </row>
        <row r="3469">
          <cell r="I3469">
            <v>2213</v>
          </cell>
          <cell r="J3469">
            <v>29637.1076201</v>
          </cell>
          <cell r="P3469">
            <v>5</v>
          </cell>
          <cell r="Q3469">
            <v>1</v>
          </cell>
          <cell r="R3469">
            <v>2</v>
          </cell>
          <cell r="V3469">
            <v>1</v>
          </cell>
          <cell r="W3469">
            <v>5</v>
          </cell>
          <cell r="Y3469">
            <v>1</v>
          </cell>
          <cell r="Z3469">
            <v>156</v>
          </cell>
          <cell r="AA3469">
            <v>1</v>
          </cell>
        </row>
        <row r="3470">
          <cell r="I3470">
            <v>2253</v>
          </cell>
          <cell r="J3470">
            <v>11577.2876189</v>
          </cell>
          <cell r="P3470">
            <v>3</v>
          </cell>
          <cell r="Q3470">
            <v>1</v>
          </cell>
          <cell r="R3470">
            <v>2</v>
          </cell>
          <cell r="V3470">
            <v>1</v>
          </cell>
          <cell r="W3470">
            <v>5</v>
          </cell>
          <cell r="Y3470">
            <v>1</v>
          </cell>
          <cell r="Z3470">
            <v>650</v>
          </cell>
          <cell r="AA3470">
            <v>0.75</v>
          </cell>
        </row>
        <row r="3471">
          <cell r="I3471">
            <v>2254</v>
          </cell>
          <cell r="J3471">
            <v>37371.032071499998</v>
          </cell>
          <cell r="P3471">
            <v>1</v>
          </cell>
          <cell r="Q3471">
            <v>1</v>
          </cell>
          <cell r="R3471">
            <v>2</v>
          </cell>
          <cell r="V3471">
            <v>1</v>
          </cell>
          <cell r="W3471">
            <v>5</v>
          </cell>
          <cell r="Y3471">
            <v>1</v>
          </cell>
          <cell r="Z3471">
            <v>156</v>
          </cell>
          <cell r="AA3471">
            <v>0.25</v>
          </cell>
        </row>
        <row r="3472">
          <cell r="I3472">
            <v>2273</v>
          </cell>
          <cell r="J3472">
            <v>14540.7810634</v>
          </cell>
          <cell r="P3472">
            <v>5</v>
          </cell>
          <cell r="Q3472">
            <v>1</v>
          </cell>
          <cell r="R3472">
            <v>2</v>
          </cell>
          <cell r="V3472">
            <v>1</v>
          </cell>
          <cell r="W3472">
            <v>5</v>
          </cell>
          <cell r="Y3472">
            <v>3</v>
          </cell>
          <cell r="Z3472">
            <v>650</v>
          </cell>
          <cell r="AA3472">
            <v>1</v>
          </cell>
        </row>
        <row r="3473">
          <cell r="I3473">
            <v>2294</v>
          </cell>
          <cell r="J3473">
            <v>26711.663324900001</v>
          </cell>
          <cell r="P3473">
            <v>4</v>
          </cell>
          <cell r="Q3473">
            <v>1</v>
          </cell>
          <cell r="R3473">
            <v>2</v>
          </cell>
          <cell r="V3473">
            <v>1</v>
          </cell>
          <cell r="W3473">
            <v>5</v>
          </cell>
          <cell r="Y3473">
            <v>5</v>
          </cell>
          <cell r="Z3473">
            <v>364</v>
          </cell>
          <cell r="AA3473">
            <v>1</v>
          </cell>
        </row>
        <row r="3474">
          <cell r="I3474">
            <v>2312</v>
          </cell>
          <cell r="J3474">
            <v>22667.162244499999</v>
          </cell>
          <cell r="P3474">
            <v>13</v>
          </cell>
          <cell r="Q3474">
            <v>1</v>
          </cell>
          <cell r="R3474">
            <v>2</v>
          </cell>
          <cell r="V3474">
            <v>1</v>
          </cell>
          <cell r="W3474">
            <v>1</v>
          </cell>
          <cell r="Y3474">
            <v>1</v>
          </cell>
          <cell r="Z3474">
            <v>1014</v>
          </cell>
          <cell r="AA3474">
            <v>1</v>
          </cell>
        </row>
        <row r="3475">
          <cell r="I3475">
            <v>2319</v>
          </cell>
          <cell r="J3475">
            <v>22132.6167766</v>
          </cell>
          <cell r="P3475">
            <v>7</v>
          </cell>
          <cell r="Q3475">
            <v>1</v>
          </cell>
          <cell r="R3475">
            <v>2</v>
          </cell>
          <cell r="V3475">
            <v>1</v>
          </cell>
          <cell r="W3475">
            <v>5</v>
          </cell>
          <cell r="Y3475">
            <v>1</v>
          </cell>
          <cell r="Z3475">
            <v>156</v>
          </cell>
          <cell r="AA3475">
            <v>1</v>
          </cell>
        </row>
        <row r="3476">
          <cell r="I3476">
            <v>2323</v>
          </cell>
          <cell r="J3476">
            <v>22528.6342386</v>
          </cell>
          <cell r="P3476">
            <v>12</v>
          </cell>
          <cell r="Q3476">
            <v>1</v>
          </cell>
          <cell r="R3476">
            <v>2</v>
          </cell>
          <cell r="V3476">
            <v>1</v>
          </cell>
          <cell r="W3476">
            <v>5</v>
          </cell>
          <cell r="Y3476">
            <v>2</v>
          </cell>
          <cell r="Z3476">
            <v>650</v>
          </cell>
          <cell r="AA3476">
            <v>1</v>
          </cell>
        </row>
        <row r="3477">
          <cell r="I3477">
            <v>2331</v>
          </cell>
          <cell r="J3477">
            <v>35172.0560549</v>
          </cell>
          <cell r="P3477">
            <v>9</v>
          </cell>
          <cell r="Q3477">
            <v>1</v>
          </cell>
          <cell r="R3477">
            <v>2</v>
          </cell>
          <cell r="V3477">
            <v>1</v>
          </cell>
          <cell r="W3477">
            <v>5</v>
          </cell>
          <cell r="Y3477">
            <v>5</v>
          </cell>
          <cell r="Z3477">
            <v>364</v>
          </cell>
          <cell r="AA3477">
            <v>1</v>
          </cell>
        </row>
        <row r="3478">
          <cell r="I3478">
            <v>2344</v>
          </cell>
          <cell r="J3478">
            <v>48242.751844600003</v>
          </cell>
          <cell r="P3478">
            <v>3</v>
          </cell>
          <cell r="Q3478">
            <v>1</v>
          </cell>
          <cell r="R3478">
            <v>2</v>
          </cell>
          <cell r="V3478">
            <v>1</v>
          </cell>
          <cell r="W3478">
            <v>1</v>
          </cell>
          <cell r="Y3478">
            <v>1</v>
          </cell>
          <cell r="Z3478">
            <v>156</v>
          </cell>
          <cell r="AA3478">
            <v>1</v>
          </cell>
        </row>
        <row r="3479">
          <cell r="I3479">
            <v>2373</v>
          </cell>
          <cell r="J3479">
            <v>34255.562712999999</v>
          </cell>
          <cell r="P3479">
            <v>3</v>
          </cell>
          <cell r="Q3479">
            <v>1</v>
          </cell>
          <cell r="R3479">
            <v>2</v>
          </cell>
          <cell r="V3479">
            <v>1</v>
          </cell>
          <cell r="W3479">
            <v>5</v>
          </cell>
          <cell r="Y3479">
            <v>5</v>
          </cell>
          <cell r="Z3479">
            <v>364</v>
          </cell>
          <cell r="AA3479">
            <v>1</v>
          </cell>
        </row>
        <row r="3480">
          <cell r="I3480">
            <v>2385</v>
          </cell>
          <cell r="J3480">
            <v>37566.673953500002</v>
          </cell>
          <cell r="P3480">
            <v>4</v>
          </cell>
          <cell r="Q3480">
            <v>1</v>
          </cell>
          <cell r="R3480">
            <v>2</v>
          </cell>
          <cell r="V3480">
            <v>1</v>
          </cell>
          <cell r="W3480">
            <v>1</v>
          </cell>
          <cell r="Y3480">
            <v>1</v>
          </cell>
          <cell r="Z3480">
            <v>650</v>
          </cell>
          <cell r="AA3480">
            <v>1</v>
          </cell>
        </row>
        <row r="3481">
          <cell r="I3481">
            <v>2386</v>
          </cell>
          <cell r="J3481">
            <v>35801.180237499997</v>
          </cell>
          <cell r="P3481">
            <v>8</v>
          </cell>
          <cell r="Q3481">
            <v>1</v>
          </cell>
          <cell r="R3481">
            <v>2</v>
          </cell>
          <cell r="V3481">
            <v>1</v>
          </cell>
          <cell r="W3481">
            <v>5</v>
          </cell>
          <cell r="Y3481">
            <v>5</v>
          </cell>
          <cell r="Z3481">
            <v>156</v>
          </cell>
          <cell r="AA3481">
            <v>1</v>
          </cell>
        </row>
        <row r="3482">
          <cell r="I3482">
            <v>2401</v>
          </cell>
          <cell r="J3482">
            <v>5315.3970073</v>
          </cell>
          <cell r="P3482">
            <v>1</v>
          </cell>
          <cell r="Q3482">
            <v>1</v>
          </cell>
          <cell r="R3482">
            <v>2</v>
          </cell>
          <cell r="V3482">
            <v>1</v>
          </cell>
          <cell r="W3482">
            <v>5</v>
          </cell>
          <cell r="Y3482">
            <v>1</v>
          </cell>
          <cell r="Z3482">
            <v>156</v>
          </cell>
          <cell r="AA3482">
            <v>1</v>
          </cell>
        </row>
        <row r="3483">
          <cell r="I3483">
            <v>2405</v>
          </cell>
          <cell r="J3483">
            <v>37430.229695200003</v>
          </cell>
          <cell r="P3483">
            <v>1</v>
          </cell>
          <cell r="Q3483">
            <v>1</v>
          </cell>
          <cell r="R3483">
            <v>2</v>
          </cell>
          <cell r="V3483">
            <v>1</v>
          </cell>
          <cell r="W3483">
            <v>5</v>
          </cell>
          <cell r="Y3483">
            <v>3</v>
          </cell>
          <cell r="Z3483">
            <v>364</v>
          </cell>
          <cell r="AA3483">
            <v>1</v>
          </cell>
        </row>
        <row r="3484">
          <cell r="I3484">
            <v>2429</v>
          </cell>
          <cell r="J3484">
            <v>33310.826848199998</v>
          </cell>
          <cell r="P3484">
            <v>8</v>
          </cell>
          <cell r="Q3484">
            <v>1</v>
          </cell>
          <cell r="R3484">
            <v>2</v>
          </cell>
          <cell r="V3484">
            <v>1</v>
          </cell>
          <cell r="W3484">
            <v>5</v>
          </cell>
          <cell r="Y3484">
            <v>5</v>
          </cell>
          <cell r="Z3484">
            <v>156</v>
          </cell>
          <cell r="AA3484">
            <v>1</v>
          </cell>
        </row>
        <row r="3485">
          <cell r="I3485">
            <v>2445</v>
          </cell>
          <cell r="J3485">
            <v>21344.701109900001</v>
          </cell>
          <cell r="P3485">
            <v>7</v>
          </cell>
          <cell r="Q3485">
            <v>1</v>
          </cell>
          <cell r="R3485">
            <v>2</v>
          </cell>
          <cell r="V3485">
            <v>1</v>
          </cell>
          <cell r="W3485">
            <v>5</v>
          </cell>
          <cell r="Y3485">
            <v>5</v>
          </cell>
          <cell r="Z3485">
            <v>650</v>
          </cell>
          <cell r="AA3485">
            <v>1</v>
          </cell>
        </row>
        <row r="3486">
          <cell r="I3486">
            <v>2500</v>
          </cell>
          <cell r="J3486">
            <v>23695.616394199998</v>
          </cell>
          <cell r="P3486">
            <v>1</v>
          </cell>
          <cell r="Q3486">
            <v>1</v>
          </cell>
          <cell r="R3486">
            <v>2</v>
          </cell>
          <cell r="V3486">
            <v>1</v>
          </cell>
          <cell r="W3486">
            <v>5</v>
          </cell>
          <cell r="Y3486">
            <v>1</v>
          </cell>
          <cell r="Z3486">
            <v>156</v>
          </cell>
          <cell r="AA3486">
            <v>1</v>
          </cell>
        </row>
        <row r="3487">
          <cell r="I3487">
            <v>2513</v>
          </cell>
          <cell r="J3487">
            <v>19968.5386918</v>
          </cell>
          <cell r="P3487">
            <v>9</v>
          </cell>
          <cell r="Q3487">
            <v>1</v>
          </cell>
          <cell r="R3487">
            <v>2</v>
          </cell>
          <cell r="V3487">
            <v>1</v>
          </cell>
          <cell r="W3487">
            <v>1</v>
          </cell>
          <cell r="Y3487">
            <v>1</v>
          </cell>
          <cell r="Z3487">
            <v>156</v>
          </cell>
          <cell r="AA3487">
            <v>1</v>
          </cell>
        </row>
        <row r="3488">
          <cell r="I3488">
            <v>2529</v>
          </cell>
          <cell r="J3488">
            <v>26007.697352399999</v>
          </cell>
          <cell r="P3488">
            <v>3</v>
          </cell>
          <cell r="Q3488">
            <v>1</v>
          </cell>
          <cell r="R3488">
            <v>2</v>
          </cell>
          <cell r="V3488">
            <v>1</v>
          </cell>
          <cell r="W3488">
            <v>1</v>
          </cell>
          <cell r="Y3488">
            <v>1</v>
          </cell>
          <cell r="Z3488">
            <v>156</v>
          </cell>
          <cell r="AA3488">
            <v>1</v>
          </cell>
        </row>
        <row r="3489">
          <cell r="I3489">
            <v>2540</v>
          </cell>
          <cell r="J3489">
            <v>36752.874409099997</v>
          </cell>
          <cell r="P3489">
            <v>10</v>
          </cell>
          <cell r="Q3489">
            <v>1</v>
          </cell>
          <cell r="R3489">
            <v>2</v>
          </cell>
          <cell r="V3489">
            <v>1</v>
          </cell>
          <cell r="W3489">
            <v>5</v>
          </cell>
          <cell r="Y3489">
            <v>5</v>
          </cell>
          <cell r="Z3489">
            <v>156</v>
          </cell>
          <cell r="AA3489">
            <v>1</v>
          </cell>
        </row>
        <row r="3490">
          <cell r="I3490">
            <v>2544</v>
          </cell>
          <cell r="J3490">
            <v>25955.156549700001</v>
          </cell>
          <cell r="P3490">
            <v>2</v>
          </cell>
          <cell r="Q3490">
            <v>1</v>
          </cell>
          <cell r="R3490">
            <v>2</v>
          </cell>
          <cell r="V3490">
            <v>1</v>
          </cell>
          <cell r="W3490">
            <v>1</v>
          </cell>
          <cell r="Y3490">
            <v>1</v>
          </cell>
          <cell r="Z3490">
            <v>364</v>
          </cell>
          <cell r="AA3490">
            <v>1</v>
          </cell>
        </row>
        <row r="3491">
          <cell r="I3491">
            <v>2558</v>
          </cell>
          <cell r="J3491">
            <v>14540.7810634</v>
          </cell>
          <cell r="P3491">
            <v>5</v>
          </cell>
          <cell r="Q3491">
            <v>1</v>
          </cell>
          <cell r="R3491">
            <v>2</v>
          </cell>
          <cell r="V3491">
            <v>1</v>
          </cell>
          <cell r="W3491">
            <v>5</v>
          </cell>
          <cell r="Y3491">
            <v>3</v>
          </cell>
          <cell r="Z3491">
            <v>156</v>
          </cell>
          <cell r="AA3491">
            <v>1</v>
          </cell>
        </row>
        <row r="3492">
          <cell r="I3492">
            <v>2568</v>
          </cell>
          <cell r="J3492">
            <v>21263.115349200001</v>
          </cell>
          <cell r="P3492">
            <v>9</v>
          </cell>
          <cell r="Q3492">
            <v>1</v>
          </cell>
          <cell r="R3492">
            <v>2</v>
          </cell>
          <cell r="V3492">
            <v>1</v>
          </cell>
          <cell r="W3492">
            <v>5</v>
          </cell>
          <cell r="Y3492">
            <v>1</v>
          </cell>
          <cell r="Z3492">
            <v>364</v>
          </cell>
          <cell r="AA3492">
            <v>1</v>
          </cell>
        </row>
        <row r="3493">
          <cell r="I3493">
            <v>2580</v>
          </cell>
          <cell r="J3493">
            <v>27110.420244000001</v>
          </cell>
          <cell r="P3493">
            <v>5</v>
          </cell>
          <cell r="Q3493">
            <v>1</v>
          </cell>
          <cell r="R3493">
            <v>2</v>
          </cell>
          <cell r="V3493">
            <v>1</v>
          </cell>
          <cell r="W3493">
            <v>1</v>
          </cell>
          <cell r="Y3493">
            <v>1</v>
          </cell>
          <cell r="Z3493">
            <v>364</v>
          </cell>
          <cell r="AA3493">
            <v>1</v>
          </cell>
        </row>
        <row r="3494">
          <cell r="I3494">
            <v>2587</v>
          </cell>
          <cell r="J3494">
            <v>13299.2939687</v>
          </cell>
          <cell r="P3494">
            <v>1</v>
          </cell>
          <cell r="Q3494">
            <v>1</v>
          </cell>
          <cell r="R3494">
            <v>2</v>
          </cell>
          <cell r="V3494">
            <v>1</v>
          </cell>
          <cell r="W3494">
            <v>1</v>
          </cell>
          <cell r="Y3494">
            <v>1</v>
          </cell>
          <cell r="Z3494">
            <v>650</v>
          </cell>
          <cell r="AA3494">
            <v>1</v>
          </cell>
        </row>
        <row r="3495">
          <cell r="I3495">
            <v>2598</v>
          </cell>
          <cell r="J3495">
            <v>20537.7278816</v>
          </cell>
          <cell r="P3495">
            <v>13</v>
          </cell>
          <cell r="Q3495">
            <v>1</v>
          </cell>
          <cell r="R3495">
            <v>2</v>
          </cell>
          <cell r="V3495">
            <v>1</v>
          </cell>
          <cell r="W3495">
            <v>5</v>
          </cell>
          <cell r="Y3495">
            <v>1</v>
          </cell>
          <cell r="Z3495">
            <v>650</v>
          </cell>
          <cell r="AA3495">
            <v>1</v>
          </cell>
        </row>
        <row r="3496">
          <cell r="I3496">
            <v>2599</v>
          </cell>
          <cell r="J3496">
            <v>24134.4241052</v>
          </cell>
          <cell r="P3496">
            <v>9</v>
          </cell>
          <cell r="Q3496">
            <v>1</v>
          </cell>
          <cell r="R3496">
            <v>2</v>
          </cell>
          <cell r="V3496">
            <v>1</v>
          </cell>
          <cell r="W3496">
            <v>5</v>
          </cell>
          <cell r="Y3496">
            <v>2</v>
          </cell>
          <cell r="Z3496">
            <v>1014</v>
          </cell>
          <cell r="AA3496">
            <v>0.75</v>
          </cell>
        </row>
        <row r="3497">
          <cell r="I3497">
            <v>2601</v>
          </cell>
          <cell r="J3497">
            <v>22831.147039700001</v>
          </cell>
          <cell r="P3497">
            <v>8</v>
          </cell>
          <cell r="Q3497">
            <v>1</v>
          </cell>
          <cell r="R3497">
            <v>2</v>
          </cell>
          <cell r="V3497">
            <v>1</v>
          </cell>
          <cell r="W3497">
            <v>5</v>
          </cell>
          <cell r="Y3497">
            <v>5</v>
          </cell>
          <cell r="Z3497">
            <v>650</v>
          </cell>
          <cell r="AA3497">
            <v>0.75</v>
          </cell>
        </row>
        <row r="3498">
          <cell r="I3498">
            <v>2614</v>
          </cell>
          <cell r="J3498">
            <v>26362.7426122</v>
          </cell>
          <cell r="P3498">
            <v>5</v>
          </cell>
          <cell r="Q3498">
            <v>1</v>
          </cell>
          <cell r="R3498">
            <v>2</v>
          </cell>
          <cell r="V3498">
            <v>1</v>
          </cell>
          <cell r="W3498">
            <v>5</v>
          </cell>
          <cell r="Y3498">
            <v>5</v>
          </cell>
          <cell r="Z3498">
            <v>650</v>
          </cell>
          <cell r="AA3498">
            <v>1</v>
          </cell>
        </row>
        <row r="3499">
          <cell r="I3499">
            <v>2634</v>
          </cell>
          <cell r="J3499">
            <v>25355.7065711</v>
          </cell>
          <cell r="P3499">
            <v>10</v>
          </cell>
          <cell r="Q3499">
            <v>1</v>
          </cell>
          <cell r="R3499">
            <v>2</v>
          </cell>
          <cell r="V3499">
            <v>1</v>
          </cell>
          <cell r="W3499">
            <v>5</v>
          </cell>
          <cell r="Y3499">
            <v>3</v>
          </cell>
          <cell r="Z3499">
            <v>156</v>
          </cell>
          <cell r="AA3499">
            <v>0.75</v>
          </cell>
        </row>
        <row r="3500">
          <cell r="I3500">
            <v>2648</v>
          </cell>
          <cell r="J3500">
            <v>24411.019366500001</v>
          </cell>
          <cell r="P3500">
            <v>5</v>
          </cell>
          <cell r="Q3500">
            <v>1</v>
          </cell>
          <cell r="R3500">
            <v>2</v>
          </cell>
          <cell r="V3500">
            <v>1</v>
          </cell>
          <cell r="W3500">
            <v>5</v>
          </cell>
          <cell r="Y3500">
            <v>3</v>
          </cell>
          <cell r="Z3500">
            <v>156</v>
          </cell>
          <cell r="AA3500">
            <v>1</v>
          </cell>
        </row>
        <row r="3501">
          <cell r="I3501">
            <v>2658</v>
          </cell>
          <cell r="J3501">
            <v>21344.701109900001</v>
          </cell>
          <cell r="P3501">
            <v>5</v>
          </cell>
          <cell r="Q3501">
            <v>1</v>
          </cell>
          <cell r="R3501">
            <v>2</v>
          </cell>
          <cell r="V3501">
            <v>1</v>
          </cell>
          <cell r="W3501">
            <v>1</v>
          </cell>
          <cell r="Y3501">
            <v>1</v>
          </cell>
          <cell r="Z3501">
            <v>364</v>
          </cell>
          <cell r="AA3501">
            <v>0.75</v>
          </cell>
        </row>
        <row r="3502">
          <cell r="I3502">
            <v>2660</v>
          </cell>
          <cell r="J3502">
            <v>36271.482721799999</v>
          </cell>
          <cell r="P3502">
            <v>10</v>
          </cell>
          <cell r="Q3502">
            <v>1</v>
          </cell>
          <cell r="R3502">
            <v>2</v>
          </cell>
          <cell r="V3502">
            <v>1</v>
          </cell>
          <cell r="W3502">
            <v>5</v>
          </cell>
          <cell r="Y3502">
            <v>5</v>
          </cell>
          <cell r="Z3502">
            <v>31.2</v>
          </cell>
          <cell r="AA3502">
            <v>1</v>
          </cell>
        </row>
        <row r="3503">
          <cell r="I3503">
            <v>2692</v>
          </cell>
          <cell r="J3503">
            <v>22675.315140800001</v>
          </cell>
          <cell r="P3503">
            <v>8</v>
          </cell>
          <cell r="Q3503">
            <v>1</v>
          </cell>
          <cell r="R3503">
            <v>2</v>
          </cell>
          <cell r="V3503">
            <v>1</v>
          </cell>
          <cell r="W3503">
            <v>1</v>
          </cell>
          <cell r="Y3503">
            <v>1</v>
          </cell>
          <cell r="Z3503">
            <v>156</v>
          </cell>
          <cell r="AA3503">
            <v>0.75</v>
          </cell>
        </row>
        <row r="3504">
          <cell r="I3504">
            <v>2698</v>
          </cell>
          <cell r="J3504">
            <v>6998.1578111999997</v>
          </cell>
          <cell r="P3504">
            <v>3</v>
          </cell>
          <cell r="Q3504">
            <v>1</v>
          </cell>
          <cell r="R3504">
            <v>2</v>
          </cell>
          <cell r="V3504">
            <v>1</v>
          </cell>
          <cell r="W3504">
            <v>1</v>
          </cell>
          <cell r="Y3504">
            <v>1</v>
          </cell>
          <cell r="Z3504">
            <v>364</v>
          </cell>
          <cell r="AA3504">
            <v>1</v>
          </cell>
        </row>
        <row r="3505">
          <cell r="I3505">
            <v>2701</v>
          </cell>
          <cell r="J3505">
            <v>33244.850934299997</v>
          </cell>
          <cell r="P3505">
            <v>4</v>
          </cell>
          <cell r="Q3505">
            <v>1</v>
          </cell>
          <cell r="R3505">
            <v>2</v>
          </cell>
          <cell r="V3505">
            <v>1</v>
          </cell>
          <cell r="W3505">
            <v>5</v>
          </cell>
          <cell r="Y3505">
            <v>1</v>
          </cell>
          <cell r="Z3505">
            <v>364</v>
          </cell>
          <cell r="AA3505">
            <v>0.25</v>
          </cell>
        </row>
        <row r="3506">
          <cell r="I3506">
            <v>2746</v>
          </cell>
          <cell r="J3506">
            <v>44725.326653900003</v>
          </cell>
          <cell r="P3506">
            <v>3</v>
          </cell>
          <cell r="Q3506">
            <v>1</v>
          </cell>
          <cell r="R3506">
            <v>2</v>
          </cell>
          <cell r="V3506">
            <v>1</v>
          </cell>
          <cell r="W3506">
            <v>1</v>
          </cell>
          <cell r="Y3506">
            <v>1</v>
          </cell>
          <cell r="Z3506">
            <v>156</v>
          </cell>
          <cell r="AA3506">
            <v>0.25</v>
          </cell>
        </row>
        <row r="3507">
          <cell r="I3507">
            <v>2755</v>
          </cell>
          <cell r="J3507">
            <v>31646.770981099999</v>
          </cell>
          <cell r="P3507">
            <v>3</v>
          </cell>
          <cell r="Q3507">
            <v>1</v>
          </cell>
          <cell r="R3507">
            <v>2</v>
          </cell>
          <cell r="V3507">
            <v>1</v>
          </cell>
          <cell r="W3507">
            <v>1</v>
          </cell>
          <cell r="Y3507">
            <v>1</v>
          </cell>
          <cell r="Z3507">
            <v>31.2</v>
          </cell>
          <cell r="AA3507">
            <v>0.75</v>
          </cell>
        </row>
        <row r="3508">
          <cell r="I3508">
            <v>2762</v>
          </cell>
          <cell r="J3508">
            <v>13303.094469</v>
          </cell>
          <cell r="P3508">
            <v>2</v>
          </cell>
          <cell r="Q3508">
            <v>1</v>
          </cell>
          <cell r="R3508">
            <v>2</v>
          </cell>
          <cell r="V3508">
            <v>1</v>
          </cell>
          <cell r="W3508">
            <v>5</v>
          </cell>
          <cell r="Y3508">
            <v>3</v>
          </cell>
          <cell r="Z3508">
            <v>156</v>
          </cell>
          <cell r="AA3508">
            <v>1</v>
          </cell>
        </row>
        <row r="3509">
          <cell r="I3509">
            <v>2765</v>
          </cell>
          <cell r="J3509">
            <v>52419.2848209</v>
          </cell>
          <cell r="P3509">
            <v>2</v>
          </cell>
          <cell r="Q3509">
            <v>1</v>
          </cell>
          <cell r="R3509">
            <v>2</v>
          </cell>
          <cell r="V3509">
            <v>1</v>
          </cell>
          <cell r="W3509">
            <v>5</v>
          </cell>
          <cell r="Y3509">
            <v>3</v>
          </cell>
          <cell r="Z3509">
            <v>156</v>
          </cell>
          <cell r="AA3509">
            <v>1</v>
          </cell>
        </row>
        <row r="3510">
          <cell r="I3510">
            <v>2774</v>
          </cell>
          <cell r="J3510">
            <v>26850.525358999999</v>
          </cell>
          <cell r="P3510">
            <v>10</v>
          </cell>
          <cell r="Q3510">
            <v>1</v>
          </cell>
          <cell r="R3510">
            <v>2</v>
          </cell>
          <cell r="V3510">
            <v>1</v>
          </cell>
          <cell r="W3510">
            <v>5</v>
          </cell>
          <cell r="Y3510">
            <v>2</v>
          </cell>
          <cell r="Z3510">
            <v>364</v>
          </cell>
          <cell r="AA3510">
            <v>1</v>
          </cell>
        </row>
        <row r="3511">
          <cell r="I3511">
            <v>2785</v>
          </cell>
          <cell r="J3511">
            <v>28333.537114800001</v>
          </cell>
          <cell r="P3511">
            <v>12</v>
          </cell>
          <cell r="Q3511">
            <v>1</v>
          </cell>
          <cell r="R3511">
            <v>2</v>
          </cell>
          <cell r="V3511">
            <v>1</v>
          </cell>
          <cell r="W3511">
            <v>1</v>
          </cell>
          <cell r="Y3511">
            <v>1</v>
          </cell>
          <cell r="Z3511">
            <v>31.2</v>
          </cell>
          <cell r="AA3511">
            <v>1</v>
          </cell>
        </row>
        <row r="3512">
          <cell r="I3512">
            <v>2821</v>
          </cell>
          <cell r="J3512">
            <v>15072.533164500001</v>
          </cell>
          <cell r="P3512">
            <v>1</v>
          </cell>
          <cell r="Q3512">
            <v>1</v>
          </cell>
          <cell r="R3512">
            <v>2</v>
          </cell>
          <cell r="V3512">
            <v>1</v>
          </cell>
          <cell r="W3512">
            <v>1</v>
          </cell>
          <cell r="Y3512">
            <v>1</v>
          </cell>
          <cell r="Z3512">
            <v>156</v>
          </cell>
          <cell r="AA3512">
            <v>0.75</v>
          </cell>
        </row>
        <row r="3513">
          <cell r="I3513">
            <v>2865</v>
          </cell>
          <cell r="J3513">
            <v>23482.417360899999</v>
          </cell>
          <cell r="P3513">
            <v>9</v>
          </cell>
          <cell r="Q3513">
            <v>1</v>
          </cell>
          <cell r="R3513">
            <v>2</v>
          </cell>
          <cell r="V3513">
            <v>1</v>
          </cell>
          <cell r="W3513">
            <v>1</v>
          </cell>
          <cell r="Y3513">
            <v>5</v>
          </cell>
          <cell r="Z3513">
            <v>364</v>
          </cell>
          <cell r="AA3513">
            <v>1</v>
          </cell>
        </row>
        <row r="3514">
          <cell r="I3514">
            <v>2869</v>
          </cell>
          <cell r="J3514">
            <v>29248.476332400001</v>
          </cell>
          <cell r="P3514">
            <v>7</v>
          </cell>
          <cell r="Q3514">
            <v>1</v>
          </cell>
          <cell r="R3514">
            <v>2</v>
          </cell>
          <cell r="V3514">
            <v>1</v>
          </cell>
          <cell r="W3514">
            <v>5</v>
          </cell>
          <cell r="Y3514">
            <v>1</v>
          </cell>
          <cell r="Z3514">
            <v>650</v>
          </cell>
          <cell r="AA3514">
            <v>1</v>
          </cell>
        </row>
        <row r="3515">
          <cell r="I3515">
            <v>2891</v>
          </cell>
          <cell r="J3515">
            <v>30514.870181499999</v>
          </cell>
          <cell r="P3515">
            <v>6</v>
          </cell>
          <cell r="Q3515">
            <v>1</v>
          </cell>
          <cell r="R3515">
            <v>2</v>
          </cell>
          <cell r="V3515">
            <v>1</v>
          </cell>
          <cell r="W3515">
            <v>5</v>
          </cell>
          <cell r="Y3515">
            <v>5</v>
          </cell>
          <cell r="Z3515">
            <v>31.2</v>
          </cell>
          <cell r="AA3515">
            <v>1</v>
          </cell>
        </row>
        <row r="3516">
          <cell r="I3516">
            <v>2925</v>
          </cell>
          <cell r="J3516">
            <v>15728.659607600001</v>
          </cell>
          <cell r="P3516">
            <v>5</v>
          </cell>
          <cell r="Q3516">
            <v>1</v>
          </cell>
          <cell r="R3516">
            <v>2</v>
          </cell>
          <cell r="V3516">
            <v>1</v>
          </cell>
          <cell r="W3516">
            <v>5</v>
          </cell>
          <cell r="Y3516">
            <v>5</v>
          </cell>
          <cell r="Z3516">
            <v>31.2</v>
          </cell>
          <cell r="AA3516">
            <v>1</v>
          </cell>
        </row>
        <row r="3517">
          <cell r="I3517">
            <v>2941</v>
          </cell>
          <cell r="J3517">
            <v>23520.9745301</v>
          </cell>
          <cell r="P3517">
            <v>5</v>
          </cell>
          <cell r="Q3517">
            <v>1</v>
          </cell>
          <cell r="R3517">
            <v>2</v>
          </cell>
          <cell r="V3517">
            <v>1</v>
          </cell>
          <cell r="W3517">
            <v>5</v>
          </cell>
          <cell r="Y3517">
            <v>5</v>
          </cell>
          <cell r="Z3517">
            <v>156</v>
          </cell>
          <cell r="AA3517">
            <v>1</v>
          </cell>
        </row>
        <row r="3518">
          <cell r="I3518">
            <v>2959</v>
          </cell>
          <cell r="J3518">
            <v>22796.989204400001</v>
          </cell>
          <cell r="P3518">
            <v>7</v>
          </cell>
          <cell r="Q3518">
            <v>1</v>
          </cell>
          <cell r="R3518">
            <v>2</v>
          </cell>
          <cell r="V3518">
            <v>1</v>
          </cell>
          <cell r="W3518">
            <v>5</v>
          </cell>
          <cell r="Y3518">
            <v>1</v>
          </cell>
          <cell r="Z3518">
            <v>364</v>
          </cell>
          <cell r="AA3518">
            <v>1</v>
          </cell>
        </row>
        <row r="3519">
          <cell r="I3519">
            <v>2984</v>
          </cell>
          <cell r="J3519">
            <v>37629.216616600002</v>
          </cell>
          <cell r="P3519">
            <v>3</v>
          </cell>
          <cell r="Q3519">
            <v>1</v>
          </cell>
          <cell r="R3519">
            <v>2</v>
          </cell>
          <cell r="V3519">
            <v>1</v>
          </cell>
          <cell r="W3519">
            <v>5</v>
          </cell>
          <cell r="Y3519">
            <v>3</v>
          </cell>
          <cell r="Z3519">
            <v>364</v>
          </cell>
          <cell r="AA3519">
            <v>1</v>
          </cell>
        </row>
        <row r="3520">
          <cell r="I3520">
            <v>2996</v>
          </cell>
          <cell r="J3520">
            <v>34586.192738999998</v>
          </cell>
          <cell r="P3520">
            <v>9</v>
          </cell>
          <cell r="Q3520">
            <v>1</v>
          </cell>
          <cell r="R3520">
            <v>2</v>
          </cell>
          <cell r="V3520">
            <v>1</v>
          </cell>
          <cell r="W3520">
            <v>5</v>
          </cell>
          <cell r="Y3520">
            <v>5</v>
          </cell>
          <cell r="Z3520">
            <v>364</v>
          </cell>
          <cell r="AA3520">
            <v>1</v>
          </cell>
        </row>
        <row r="3521">
          <cell r="I3521">
            <v>3006</v>
          </cell>
          <cell r="J3521">
            <v>47510.525676800004</v>
          </cell>
          <cell r="P3521">
            <v>9</v>
          </cell>
          <cell r="Q3521">
            <v>1</v>
          </cell>
          <cell r="R3521">
            <v>2</v>
          </cell>
          <cell r="V3521">
            <v>1</v>
          </cell>
          <cell r="W3521">
            <v>5</v>
          </cell>
          <cell r="Y3521">
            <v>5</v>
          </cell>
          <cell r="Z3521">
            <v>364</v>
          </cell>
          <cell r="AA3521">
            <v>0.75</v>
          </cell>
        </row>
        <row r="3522">
          <cell r="I3522">
            <v>3009</v>
          </cell>
          <cell r="J3522">
            <v>26362.7426122</v>
          </cell>
          <cell r="P3522">
            <v>10</v>
          </cell>
          <cell r="Q3522">
            <v>1</v>
          </cell>
          <cell r="R3522">
            <v>2</v>
          </cell>
          <cell r="V3522">
            <v>1</v>
          </cell>
          <cell r="W3522">
            <v>5</v>
          </cell>
          <cell r="Y3522">
            <v>5</v>
          </cell>
          <cell r="Z3522">
            <v>156</v>
          </cell>
          <cell r="AA3522">
            <v>1</v>
          </cell>
        </row>
        <row r="3523">
          <cell r="I3523">
            <v>3029</v>
          </cell>
          <cell r="J3523">
            <v>34586.192738999998</v>
          </cell>
          <cell r="P3523">
            <v>5</v>
          </cell>
          <cell r="Q3523">
            <v>1</v>
          </cell>
          <cell r="R3523">
            <v>2</v>
          </cell>
          <cell r="V3523">
            <v>1</v>
          </cell>
          <cell r="W3523">
            <v>5</v>
          </cell>
          <cell r="Y3523">
            <v>5</v>
          </cell>
          <cell r="Z3523">
            <v>156</v>
          </cell>
          <cell r="AA3523">
            <v>1</v>
          </cell>
        </row>
        <row r="3524">
          <cell r="I3524">
            <v>3035</v>
          </cell>
          <cell r="J3524">
            <v>30307.033536800001</v>
          </cell>
          <cell r="P3524">
            <v>8</v>
          </cell>
          <cell r="Q3524">
            <v>1</v>
          </cell>
          <cell r="R3524">
            <v>2</v>
          </cell>
          <cell r="V3524">
            <v>1</v>
          </cell>
          <cell r="W3524">
            <v>5</v>
          </cell>
          <cell r="Y3524">
            <v>1</v>
          </cell>
          <cell r="Z3524">
            <v>650</v>
          </cell>
          <cell r="AA3524">
            <v>1</v>
          </cell>
        </row>
        <row r="3525">
          <cell r="I3525">
            <v>3039</v>
          </cell>
          <cell r="J3525">
            <v>5084.9819623000003</v>
          </cell>
          <cell r="P3525">
            <v>5</v>
          </cell>
          <cell r="Q3525">
            <v>1</v>
          </cell>
          <cell r="R3525">
            <v>2</v>
          </cell>
          <cell r="V3525">
            <v>1</v>
          </cell>
          <cell r="W3525">
            <v>5</v>
          </cell>
          <cell r="Y3525">
            <v>1</v>
          </cell>
          <cell r="Z3525">
            <v>156</v>
          </cell>
          <cell r="AA3525">
            <v>1</v>
          </cell>
        </row>
        <row r="3526">
          <cell r="I3526">
            <v>3042</v>
          </cell>
          <cell r="J3526">
            <v>15771.133507799999</v>
          </cell>
          <cell r="P3526">
            <v>7</v>
          </cell>
          <cell r="Q3526">
            <v>1</v>
          </cell>
          <cell r="R3526">
            <v>2</v>
          </cell>
          <cell r="V3526">
            <v>1</v>
          </cell>
          <cell r="W3526">
            <v>5</v>
          </cell>
          <cell r="Y3526">
            <v>2</v>
          </cell>
          <cell r="Z3526">
            <v>650</v>
          </cell>
          <cell r="AA3526">
            <v>1</v>
          </cell>
        </row>
        <row r="3527">
          <cell r="I3527">
            <v>3044</v>
          </cell>
          <cell r="J3527">
            <v>4560.3905418000004</v>
          </cell>
          <cell r="P3527">
            <v>2</v>
          </cell>
          <cell r="Q3527">
            <v>1</v>
          </cell>
          <cell r="R3527">
            <v>2</v>
          </cell>
          <cell r="V3527">
            <v>0</v>
          </cell>
          <cell r="W3527">
            <v>99</v>
          </cell>
          <cell r="Y3527">
            <v>1</v>
          </cell>
          <cell r="Z3527">
            <v>364</v>
          </cell>
          <cell r="AA3527">
            <v>0</v>
          </cell>
        </row>
        <row r="3528">
          <cell r="I3528">
            <v>3055</v>
          </cell>
          <cell r="J3528">
            <v>37228.601709900002</v>
          </cell>
          <cell r="P3528">
            <v>9</v>
          </cell>
          <cell r="Q3528">
            <v>1</v>
          </cell>
          <cell r="R3528">
            <v>2</v>
          </cell>
          <cell r="V3528">
            <v>1</v>
          </cell>
          <cell r="W3528">
            <v>5</v>
          </cell>
          <cell r="Y3528">
            <v>5</v>
          </cell>
          <cell r="Z3528">
            <v>156</v>
          </cell>
          <cell r="AA3528">
            <v>1</v>
          </cell>
        </row>
        <row r="3529">
          <cell r="I3529">
            <v>3063</v>
          </cell>
          <cell r="J3529">
            <v>30307.033536800001</v>
          </cell>
          <cell r="P3529">
            <v>5</v>
          </cell>
          <cell r="Q3529">
            <v>1</v>
          </cell>
          <cell r="R3529">
            <v>2</v>
          </cell>
          <cell r="V3529">
            <v>1</v>
          </cell>
          <cell r="W3529">
            <v>1</v>
          </cell>
          <cell r="Y3529">
            <v>1</v>
          </cell>
          <cell r="Z3529">
            <v>364</v>
          </cell>
          <cell r="AA3529">
            <v>1</v>
          </cell>
        </row>
        <row r="3530">
          <cell r="I3530">
            <v>3072</v>
          </cell>
          <cell r="J3530">
            <v>22231.2108639</v>
          </cell>
          <cell r="P3530">
            <v>9</v>
          </cell>
          <cell r="Q3530">
            <v>1</v>
          </cell>
          <cell r="R3530">
            <v>2</v>
          </cell>
          <cell r="V3530">
            <v>1</v>
          </cell>
          <cell r="W3530">
            <v>5</v>
          </cell>
          <cell r="Y3530">
            <v>1</v>
          </cell>
          <cell r="Z3530">
            <v>364</v>
          </cell>
          <cell r="AA3530">
            <v>1</v>
          </cell>
        </row>
        <row r="3531">
          <cell r="I3531">
            <v>3074</v>
          </cell>
          <cell r="J3531">
            <v>26169.000255899999</v>
          </cell>
          <cell r="P3531">
            <v>9</v>
          </cell>
          <cell r="Q3531">
            <v>1</v>
          </cell>
          <cell r="R3531">
            <v>2</v>
          </cell>
          <cell r="V3531">
            <v>1</v>
          </cell>
          <cell r="W3531">
            <v>5</v>
          </cell>
          <cell r="Y3531">
            <v>5</v>
          </cell>
          <cell r="Z3531">
            <v>364</v>
          </cell>
          <cell r="AA3531">
            <v>1</v>
          </cell>
        </row>
        <row r="3532">
          <cell r="I3532">
            <v>3078</v>
          </cell>
          <cell r="J3532">
            <v>14540.7810634</v>
          </cell>
          <cell r="P3532">
            <v>1</v>
          </cell>
          <cell r="Q3532">
            <v>1</v>
          </cell>
          <cell r="R3532">
            <v>2</v>
          </cell>
          <cell r="V3532">
            <v>1</v>
          </cell>
          <cell r="W3532">
            <v>5</v>
          </cell>
          <cell r="Y3532">
            <v>3</v>
          </cell>
          <cell r="Z3532">
            <v>650</v>
          </cell>
          <cell r="AA3532">
            <v>1</v>
          </cell>
        </row>
        <row r="3533">
          <cell r="I3533">
            <v>3083</v>
          </cell>
          <cell r="J3533">
            <v>25500.613510300002</v>
          </cell>
          <cell r="P3533">
            <v>5</v>
          </cell>
          <cell r="Q3533">
            <v>1</v>
          </cell>
          <cell r="R3533">
            <v>2</v>
          </cell>
          <cell r="V3533">
            <v>1</v>
          </cell>
          <cell r="W3533">
            <v>1</v>
          </cell>
          <cell r="Y3533">
            <v>1</v>
          </cell>
          <cell r="Z3533">
            <v>650</v>
          </cell>
          <cell r="AA3533">
            <v>1</v>
          </cell>
        </row>
        <row r="3534">
          <cell r="I3534">
            <v>3085</v>
          </cell>
          <cell r="J3534">
            <v>3921.9760007999998</v>
          </cell>
          <cell r="P3534">
            <v>5</v>
          </cell>
          <cell r="Q3534">
            <v>1</v>
          </cell>
          <cell r="R3534">
            <v>2</v>
          </cell>
          <cell r="V3534">
            <v>1</v>
          </cell>
          <cell r="W3534">
            <v>5</v>
          </cell>
          <cell r="Y3534">
            <v>1</v>
          </cell>
          <cell r="Z3534">
            <v>156</v>
          </cell>
          <cell r="AA3534">
            <v>0.75</v>
          </cell>
        </row>
        <row r="3535">
          <cell r="I3535">
            <v>3087</v>
          </cell>
          <cell r="J3535">
            <v>32615.923587199999</v>
          </cell>
          <cell r="P3535">
            <v>7</v>
          </cell>
          <cell r="Q3535">
            <v>1</v>
          </cell>
          <cell r="R3535">
            <v>2</v>
          </cell>
          <cell r="V3535">
            <v>1</v>
          </cell>
          <cell r="W3535">
            <v>5</v>
          </cell>
          <cell r="Y3535">
            <v>2</v>
          </cell>
          <cell r="Z3535">
            <v>650</v>
          </cell>
          <cell r="AA3535">
            <v>1</v>
          </cell>
        </row>
        <row r="3536">
          <cell r="I3536">
            <v>3088</v>
          </cell>
          <cell r="J3536">
            <v>25069.466651399998</v>
          </cell>
          <cell r="P3536">
            <v>1</v>
          </cell>
          <cell r="Q3536">
            <v>1</v>
          </cell>
          <cell r="R3536">
            <v>2</v>
          </cell>
          <cell r="V3536">
            <v>0</v>
          </cell>
          <cell r="W3536">
            <v>99</v>
          </cell>
          <cell r="Y3536">
            <v>5</v>
          </cell>
          <cell r="Z3536">
            <v>650</v>
          </cell>
          <cell r="AA3536">
            <v>0</v>
          </cell>
        </row>
        <row r="3537">
          <cell r="I3537">
            <v>3103</v>
          </cell>
          <cell r="J3537">
            <v>29892.254896900002</v>
          </cell>
          <cell r="P3537">
            <v>8</v>
          </cell>
          <cell r="Q3537">
            <v>1</v>
          </cell>
          <cell r="R3537">
            <v>2</v>
          </cell>
          <cell r="V3537">
            <v>1</v>
          </cell>
          <cell r="W3537">
            <v>5</v>
          </cell>
          <cell r="Y3537">
            <v>1</v>
          </cell>
          <cell r="Z3537">
            <v>364</v>
          </cell>
          <cell r="AA3537">
            <v>1</v>
          </cell>
        </row>
        <row r="3538">
          <cell r="I3538">
            <v>3104</v>
          </cell>
          <cell r="J3538">
            <v>16007.595179800001</v>
          </cell>
          <cell r="P3538">
            <v>1</v>
          </cell>
          <cell r="Q3538">
            <v>1</v>
          </cell>
          <cell r="R3538">
            <v>2</v>
          </cell>
          <cell r="V3538">
            <v>1</v>
          </cell>
          <cell r="W3538">
            <v>5</v>
          </cell>
          <cell r="Y3538">
            <v>1</v>
          </cell>
          <cell r="Z3538">
            <v>364</v>
          </cell>
          <cell r="AA3538">
            <v>1</v>
          </cell>
        </row>
        <row r="3539">
          <cell r="I3539">
            <v>3111</v>
          </cell>
          <cell r="J3539">
            <v>12080.6479502</v>
          </cell>
          <cell r="P3539">
            <v>4</v>
          </cell>
          <cell r="Q3539">
            <v>1</v>
          </cell>
          <cell r="R3539">
            <v>2</v>
          </cell>
          <cell r="V3539">
            <v>1</v>
          </cell>
          <cell r="W3539">
            <v>5</v>
          </cell>
          <cell r="Y3539">
            <v>3</v>
          </cell>
          <cell r="Z3539">
            <v>156</v>
          </cell>
          <cell r="AA3539">
            <v>0.75</v>
          </cell>
        </row>
        <row r="3540">
          <cell r="I3540">
            <v>3156</v>
          </cell>
          <cell r="J3540">
            <v>21344.701109900001</v>
          </cell>
          <cell r="P3540">
            <v>4</v>
          </cell>
          <cell r="Q3540">
            <v>1</v>
          </cell>
          <cell r="R3540">
            <v>2</v>
          </cell>
          <cell r="V3540">
            <v>1</v>
          </cell>
          <cell r="W3540">
            <v>1</v>
          </cell>
          <cell r="Y3540">
            <v>1</v>
          </cell>
          <cell r="Z3540">
            <v>156</v>
          </cell>
          <cell r="AA3540">
            <v>0.75</v>
          </cell>
        </row>
        <row r="3541">
          <cell r="I3541">
            <v>3159</v>
          </cell>
          <cell r="J3541">
            <v>12745.156720000001</v>
          </cell>
          <cell r="P3541">
            <v>4</v>
          </cell>
          <cell r="Q3541">
            <v>1</v>
          </cell>
          <cell r="R3541">
            <v>2</v>
          </cell>
          <cell r="V3541">
            <v>1</v>
          </cell>
          <cell r="W3541">
            <v>1</v>
          </cell>
          <cell r="Y3541">
            <v>1</v>
          </cell>
          <cell r="Z3541">
            <v>364</v>
          </cell>
          <cell r="AA3541">
            <v>1</v>
          </cell>
        </row>
        <row r="3542">
          <cell r="I3542">
            <v>3175</v>
          </cell>
          <cell r="J3542">
            <v>27110.420244000001</v>
          </cell>
          <cell r="P3542">
            <v>1</v>
          </cell>
          <cell r="Q3542">
            <v>1</v>
          </cell>
          <cell r="R3542">
            <v>2</v>
          </cell>
          <cell r="V3542">
            <v>1</v>
          </cell>
          <cell r="W3542">
            <v>5</v>
          </cell>
          <cell r="Y3542">
            <v>1</v>
          </cell>
          <cell r="Z3542">
            <v>156</v>
          </cell>
          <cell r="AA3542">
            <v>1</v>
          </cell>
        </row>
        <row r="3543">
          <cell r="I3543">
            <v>3184</v>
          </cell>
          <cell r="J3543">
            <v>22747.145305999999</v>
          </cell>
          <cell r="P3543">
            <v>5</v>
          </cell>
          <cell r="Q3543">
            <v>1</v>
          </cell>
          <cell r="R3543">
            <v>2</v>
          </cell>
          <cell r="V3543">
            <v>1</v>
          </cell>
          <cell r="W3543">
            <v>5</v>
          </cell>
          <cell r="Y3543">
            <v>1</v>
          </cell>
          <cell r="Z3543">
            <v>364</v>
          </cell>
          <cell r="AA3543">
            <v>1</v>
          </cell>
        </row>
        <row r="3544">
          <cell r="I3544">
            <v>3210</v>
          </cell>
          <cell r="J3544">
            <v>22742.4361599</v>
          </cell>
          <cell r="P3544">
            <v>9</v>
          </cell>
          <cell r="Q3544">
            <v>1</v>
          </cell>
          <cell r="R3544">
            <v>2</v>
          </cell>
          <cell r="V3544">
            <v>1</v>
          </cell>
          <cell r="W3544">
            <v>5</v>
          </cell>
          <cell r="Y3544">
            <v>1</v>
          </cell>
          <cell r="Z3544">
            <v>156</v>
          </cell>
          <cell r="AA3544">
            <v>1</v>
          </cell>
        </row>
        <row r="3545">
          <cell r="I3545">
            <v>3264</v>
          </cell>
          <cell r="J3545">
            <v>22333.560845799999</v>
          </cell>
          <cell r="P3545">
            <v>6</v>
          </cell>
          <cell r="Q3545">
            <v>1</v>
          </cell>
          <cell r="R3545">
            <v>2</v>
          </cell>
          <cell r="V3545">
            <v>1</v>
          </cell>
          <cell r="W3545">
            <v>5</v>
          </cell>
          <cell r="Y3545">
            <v>1</v>
          </cell>
          <cell r="Z3545">
            <v>364</v>
          </cell>
          <cell r="AA3545">
            <v>0.75</v>
          </cell>
        </row>
        <row r="3546">
          <cell r="I3546">
            <v>3275</v>
          </cell>
          <cell r="J3546">
            <v>37430.229695200003</v>
          </cell>
          <cell r="P3546">
            <v>1</v>
          </cell>
          <cell r="Q3546">
            <v>1</v>
          </cell>
          <cell r="R3546">
            <v>2</v>
          </cell>
          <cell r="V3546">
            <v>1</v>
          </cell>
          <cell r="W3546">
            <v>5</v>
          </cell>
          <cell r="Y3546">
            <v>5</v>
          </cell>
          <cell r="Z3546">
            <v>364</v>
          </cell>
          <cell r="AA3546">
            <v>1</v>
          </cell>
        </row>
        <row r="3547">
          <cell r="I3547">
            <v>3292</v>
          </cell>
          <cell r="J3547">
            <v>28194.727898000001</v>
          </cell>
          <cell r="P3547">
            <v>3</v>
          </cell>
          <cell r="Q3547">
            <v>1</v>
          </cell>
          <cell r="R3547">
            <v>2</v>
          </cell>
          <cell r="V3547">
            <v>1</v>
          </cell>
          <cell r="W3547">
            <v>5</v>
          </cell>
          <cell r="Y3547">
            <v>1</v>
          </cell>
          <cell r="Z3547">
            <v>156</v>
          </cell>
          <cell r="AA3547">
            <v>1</v>
          </cell>
        </row>
        <row r="3548">
          <cell r="I3548">
            <v>3298</v>
          </cell>
          <cell r="J3548">
            <v>15238.774339199999</v>
          </cell>
          <cell r="P3548">
            <v>10</v>
          </cell>
          <cell r="Q3548">
            <v>1</v>
          </cell>
          <cell r="R3548">
            <v>2</v>
          </cell>
          <cell r="V3548">
            <v>1</v>
          </cell>
          <cell r="W3548">
            <v>5</v>
          </cell>
          <cell r="Y3548">
            <v>1</v>
          </cell>
          <cell r="Z3548">
            <v>156</v>
          </cell>
          <cell r="AA3548">
            <v>1</v>
          </cell>
        </row>
        <row r="3549">
          <cell r="I3549">
            <v>3319</v>
          </cell>
          <cell r="J3549">
            <v>21651.472665500001</v>
          </cell>
          <cell r="P3549">
            <v>7</v>
          </cell>
          <cell r="Q3549">
            <v>1</v>
          </cell>
          <cell r="R3549">
            <v>2</v>
          </cell>
          <cell r="V3549">
            <v>1</v>
          </cell>
          <cell r="W3549">
            <v>5</v>
          </cell>
          <cell r="Y3549">
            <v>5</v>
          </cell>
          <cell r="Z3549">
            <v>650</v>
          </cell>
          <cell r="AA3549">
            <v>0.75</v>
          </cell>
        </row>
        <row r="3550">
          <cell r="I3550">
            <v>3323</v>
          </cell>
          <cell r="J3550">
            <v>28531.0724964</v>
          </cell>
          <cell r="P3550">
            <v>9</v>
          </cell>
          <cell r="Q3550">
            <v>1</v>
          </cell>
          <cell r="R3550">
            <v>2</v>
          </cell>
          <cell r="V3550">
            <v>1</v>
          </cell>
          <cell r="W3550">
            <v>5</v>
          </cell>
          <cell r="Y3550">
            <v>5</v>
          </cell>
          <cell r="Z3550">
            <v>364</v>
          </cell>
          <cell r="AA3550">
            <v>0.75</v>
          </cell>
        </row>
        <row r="3551">
          <cell r="I3551">
            <v>3324</v>
          </cell>
          <cell r="J3551">
            <v>32615.923587199999</v>
          </cell>
          <cell r="P3551">
            <v>10</v>
          </cell>
          <cell r="Q3551">
            <v>1</v>
          </cell>
          <cell r="R3551">
            <v>2</v>
          </cell>
          <cell r="V3551">
            <v>1</v>
          </cell>
          <cell r="W3551">
            <v>5</v>
          </cell>
          <cell r="Y3551">
            <v>2</v>
          </cell>
          <cell r="Z3551">
            <v>364</v>
          </cell>
          <cell r="AA3551">
            <v>1</v>
          </cell>
        </row>
        <row r="3552">
          <cell r="I3552">
            <v>3332</v>
          </cell>
          <cell r="J3552">
            <v>23520.9745301</v>
          </cell>
          <cell r="P3552">
            <v>6</v>
          </cell>
          <cell r="Q3552">
            <v>1</v>
          </cell>
          <cell r="R3552">
            <v>2</v>
          </cell>
          <cell r="V3552">
            <v>1</v>
          </cell>
          <cell r="W3552">
            <v>2</v>
          </cell>
          <cell r="Y3552">
            <v>5</v>
          </cell>
          <cell r="Z3552">
            <v>364</v>
          </cell>
          <cell r="AA3552">
            <v>1</v>
          </cell>
        </row>
        <row r="3553">
          <cell r="I3553">
            <v>3334</v>
          </cell>
          <cell r="J3553">
            <v>31737.362477999999</v>
          </cell>
          <cell r="P3553">
            <v>9</v>
          </cell>
          <cell r="Q3553">
            <v>1</v>
          </cell>
          <cell r="R3553">
            <v>2</v>
          </cell>
          <cell r="V3553">
            <v>1</v>
          </cell>
          <cell r="W3553">
            <v>5</v>
          </cell>
          <cell r="Y3553">
            <v>1</v>
          </cell>
          <cell r="Z3553">
            <v>156</v>
          </cell>
          <cell r="AA3553">
            <v>0.75</v>
          </cell>
        </row>
        <row r="3554">
          <cell r="I3554">
            <v>3339</v>
          </cell>
          <cell r="J3554">
            <v>34572.066300400002</v>
          </cell>
          <cell r="P3554">
            <v>12</v>
          </cell>
          <cell r="Q3554">
            <v>1</v>
          </cell>
          <cell r="R3554">
            <v>2</v>
          </cell>
          <cell r="V3554">
            <v>1</v>
          </cell>
          <cell r="W3554">
            <v>5</v>
          </cell>
          <cell r="Y3554">
            <v>5</v>
          </cell>
          <cell r="Z3554">
            <v>650</v>
          </cell>
          <cell r="AA3554">
            <v>1</v>
          </cell>
        </row>
        <row r="3555">
          <cell r="I3555">
            <v>3367</v>
          </cell>
          <cell r="J3555">
            <v>31512.8299038</v>
          </cell>
          <cell r="P3555">
            <v>1</v>
          </cell>
          <cell r="Q3555">
            <v>1</v>
          </cell>
          <cell r="R3555">
            <v>2</v>
          </cell>
          <cell r="V3555">
            <v>1</v>
          </cell>
          <cell r="W3555">
            <v>5</v>
          </cell>
          <cell r="Y3555">
            <v>1</v>
          </cell>
          <cell r="Z3555">
            <v>31.2</v>
          </cell>
          <cell r="AA3555">
            <v>1</v>
          </cell>
        </row>
        <row r="3556">
          <cell r="I3556">
            <v>3380</v>
          </cell>
          <cell r="J3556">
            <v>25721.822408399999</v>
          </cell>
          <cell r="P3556">
            <v>7</v>
          </cell>
          <cell r="Q3556">
            <v>1</v>
          </cell>
          <cell r="R3556">
            <v>2</v>
          </cell>
          <cell r="V3556">
            <v>1</v>
          </cell>
          <cell r="W3556">
            <v>5</v>
          </cell>
          <cell r="Y3556">
            <v>5</v>
          </cell>
          <cell r="Z3556">
            <v>364</v>
          </cell>
          <cell r="AA3556">
            <v>1</v>
          </cell>
        </row>
        <row r="3557">
          <cell r="I3557">
            <v>3401</v>
          </cell>
          <cell r="J3557">
            <v>30696.516270799999</v>
          </cell>
          <cell r="P3557">
            <v>13</v>
          </cell>
          <cell r="Q3557">
            <v>1</v>
          </cell>
          <cell r="R3557">
            <v>2</v>
          </cell>
          <cell r="V3557">
            <v>1</v>
          </cell>
          <cell r="W3557">
            <v>5</v>
          </cell>
          <cell r="Y3557">
            <v>5</v>
          </cell>
          <cell r="Z3557">
            <v>650</v>
          </cell>
          <cell r="AA3557">
            <v>1</v>
          </cell>
        </row>
        <row r="3558">
          <cell r="I3558">
            <v>3424</v>
          </cell>
          <cell r="J3558">
            <v>22807.338338599999</v>
          </cell>
          <cell r="P3558">
            <v>11</v>
          </cell>
          <cell r="Q3558">
            <v>1</v>
          </cell>
          <cell r="R3558">
            <v>2</v>
          </cell>
          <cell r="V3558">
            <v>1</v>
          </cell>
          <cell r="W3558">
            <v>1</v>
          </cell>
          <cell r="Y3558">
            <v>1</v>
          </cell>
          <cell r="Z3558">
            <v>364</v>
          </cell>
          <cell r="AA3558">
            <v>1</v>
          </cell>
        </row>
        <row r="3559">
          <cell r="I3559">
            <v>3427</v>
          </cell>
          <cell r="J3559">
            <v>25955.156549700001</v>
          </cell>
          <cell r="P3559">
            <v>11</v>
          </cell>
          <cell r="Q3559">
            <v>1</v>
          </cell>
          <cell r="R3559">
            <v>2</v>
          </cell>
          <cell r="V3559">
            <v>1</v>
          </cell>
          <cell r="W3559">
            <v>1</v>
          </cell>
          <cell r="Y3559">
            <v>1</v>
          </cell>
          <cell r="Z3559">
            <v>650</v>
          </cell>
          <cell r="AA3559">
            <v>1</v>
          </cell>
        </row>
        <row r="3560">
          <cell r="I3560">
            <v>3450</v>
          </cell>
          <cell r="J3560">
            <v>19569.9645805</v>
          </cell>
          <cell r="P3560">
            <v>7</v>
          </cell>
          <cell r="Q3560">
            <v>1</v>
          </cell>
          <cell r="R3560">
            <v>2</v>
          </cell>
          <cell r="V3560">
            <v>1</v>
          </cell>
          <cell r="W3560">
            <v>5</v>
          </cell>
          <cell r="Y3560">
            <v>1</v>
          </cell>
          <cell r="Z3560">
            <v>156</v>
          </cell>
          <cell r="AA3560">
            <v>1</v>
          </cell>
        </row>
        <row r="3561">
          <cell r="I3561">
            <v>3453</v>
          </cell>
          <cell r="J3561">
            <v>11921.692056100001</v>
          </cell>
          <cell r="P3561">
            <v>3</v>
          </cell>
          <cell r="Q3561">
            <v>1</v>
          </cell>
          <cell r="R3561">
            <v>2</v>
          </cell>
          <cell r="V3561">
            <v>1</v>
          </cell>
          <cell r="W3561">
            <v>5</v>
          </cell>
          <cell r="Y3561">
            <v>3</v>
          </cell>
          <cell r="Z3561">
            <v>31.2</v>
          </cell>
          <cell r="AA3561">
            <v>1</v>
          </cell>
        </row>
        <row r="3562">
          <cell r="I3562">
            <v>3483</v>
          </cell>
          <cell r="J3562">
            <v>33310.826848199998</v>
          </cell>
          <cell r="P3562">
            <v>7</v>
          </cell>
          <cell r="Q3562">
            <v>1</v>
          </cell>
          <cell r="R3562">
            <v>2</v>
          </cell>
          <cell r="V3562">
            <v>1</v>
          </cell>
          <cell r="W3562">
            <v>5</v>
          </cell>
          <cell r="Y3562">
            <v>1</v>
          </cell>
          <cell r="Z3562">
            <v>364</v>
          </cell>
          <cell r="AA3562">
            <v>1</v>
          </cell>
        </row>
        <row r="3563">
          <cell r="I3563">
            <v>3491</v>
          </cell>
          <cell r="J3563">
            <v>34073.769460800002</v>
          </cell>
          <cell r="P3563">
            <v>2</v>
          </cell>
          <cell r="Q3563">
            <v>1</v>
          </cell>
          <cell r="R3563">
            <v>2</v>
          </cell>
          <cell r="V3563">
            <v>0</v>
          </cell>
          <cell r="W3563">
            <v>99</v>
          </cell>
          <cell r="Y3563">
            <v>5</v>
          </cell>
          <cell r="Z3563">
            <v>364</v>
          </cell>
          <cell r="AA3563">
            <v>0</v>
          </cell>
        </row>
        <row r="3564">
          <cell r="I3564">
            <v>3511</v>
          </cell>
          <cell r="J3564">
            <v>12980.9420507</v>
          </cell>
          <cell r="P3564">
            <v>5</v>
          </cell>
          <cell r="Q3564">
            <v>1</v>
          </cell>
          <cell r="R3564">
            <v>2</v>
          </cell>
          <cell r="V3564">
            <v>1</v>
          </cell>
          <cell r="W3564">
            <v>5</v>
          </cell>
          <cell r="Y3564">
            <v>5</v>
          </cell>
          <cell r="Z3564">
            <v>364</v>
          </cell>
          <cell r="AA3564">
            <v>0.25</v>
          </cell>
        </row>
        <row r="3565">
          <cell r="I3565">
            <v>3514</v>
          </cell>
          <cell r="J3565">
            <v>22807.338338599999</v>
          </cell>
          <cell r="P3565">
            <v>8</v>
          </cell>
          <cell r="Q3565">
            <v>1</v>
          </cell>
          <cell r="R3565">
            <v>2</v>
          </cell>
          <cell r="V3565">
            <v>1</v>
          </cell>
          <cell r="W3565">
            <v>1</v>
          </cell>
          <cell r="Y3565">
            <v>1</v>
          </cell>
          <cell r="Z3565">
            <v>364</v>
          </cell>
          <cell r="AA3565">
            <v>0.75</v>
          </cell>
        </row>
        <row r="3566">
          <cell r="I3566">
            <v>3519</v>
          </cell>
          <cell r="J3566">
            <v>26007.697352399999</v>
          </cell>
          <cell r="P3566">
            <v>1</v>
          </cell>
          <cell r="Q3566">
            <v>1</v>
          </cell>
          <cell r="R3566">
            <v>2</v>
          </cell>
          <cell r="V3566">
            <v>1</v>
          </cell>
          <cell r="W3566">
            <v>5</v>
          </cell>
          <cell r="Y3566">
            <v>1</v>
          </cell>
          <cell r="Z3566">
            <v>364</v>
          </cell>
          <cell r="AA3566">
            <v>1</v>
          </cell>
        </row>
        <row r="3567">
          <cell r="I3567">
            <v>3535</v>
          </cell>
          <cell r="J3567">
            <v>26362.7426122</v>
          </cell>
          <cell r="P3567">
            <v>10</v>
          </cell>
          <cell r="Q3567">
            <v>1</v>
          </cell>
          <cell r="R3567">
            <v>2</v>
          </cell>
          <cell r="V3567">
            <v>1</v>
          </cell>
          <cell r="W3567">
            <v>5</v>
          </cell>
          <cell r="Y3567">
            <v>5</v>
          </cell>
          <cell r="Z3567">
            <v>650</v>
          </cell>
          <cell r="AA3567">
            <v>1</v>
          </cell>
        </row>
        <row r="3568">
          <cell r="I3568">
            <v>3577</v>
          </cell>
          <cell r="J3568">
            <v>13422.9421669</v>
          </cell>
          <cell r="P3568">
            <v>8</v>
          </cell>
          <cell r="Q3568">
            <v>1</v>
          </cell>
          <cell r="R3568">
            <v>2</v>
          </cell>
          <cell r="V3568">
            <v>1</v>
          </cell>
          <cell r="W3568">
            <v>5</v>
          </cell>
          <cell r="Y3568">
            <v>3</v>
          </cell>
          <cell r="Z3568">
            <v>364</v>
          </cell>
          <cell r="AA3568">
            <v>1</v>
          </cell>
        </row>
        <row r="3569">
          <cell r="I3569">
            <v>3619</v>
          </cell>
          <cell r="J3569">
            <v>25504.182838000001</v>
          </cell>
          <cell r="P3569">
            <v>10</v>
          </cell>
          <cell r="Q3569">
            <v>1</v>
          </cell>
          <cell r="R3569">
            <v>2</v>
          </cell>
          <cell r="V3569">
            <v>1</v>
          </cell>
          <cell r="W3569">
            <v>5</v>
          </cell>
          <cell r="Y3569">
            <v>5</v>
          </cell>
          <cell r="Z3569">
            <v>364</v>
          </cell>
          <cell r="AA3569">
            <v>1</v>
          </cell>
        </row>
        <row r="3570">
          <cell r="I3570">
            <v>3634</v>
          </cell>
          <cell r="J3570">
            <v>30484.816158500002</v>
          </cell>
          <cell r="P3570">
            <v>7</v>
          </cell>
          <cell r="Q3570">
            <v>1</v>
          </cell>
          <cell r="R3570">
            <v>2</v>
          </cell>
          <cell r="V3570">
            <v>1</v>
          </cell>
          <cell r="W3570">
            <v>5</v>
          </cell>
          <cell r="Y3570">
            <v>5</v>
          </cell>
          <cell r="Z3570">
            <v>156</v>
          </cell>
          <cell r="AA3570">
            <v>1</v>
          </cell>
        </row>
        <row r="3571">
          <cell r="I3571">
            <v>3641</v>
          </cell>
          <cell r="J3571">
            <v>40131.307981999998</v>
          </cell>
          <cell r="P3571">
            <v>10</v>
          </cell>
          <cell r="Q3571">
            <v>1</v>
          </cell>
          <cell r="R3571">
            <v>2</v>
          </cell>
          <cell r="V3571">
            <v>1</v>
          </cell>
          <cell r="W3571">
            <v>5</v>
          </cell>
          <cell r="Y3571">
            <v>5</v>
          </cell>
          <cell r="Z3571">
            <v>156</v>
          </cell>
          <cell r="AA3571">
            <v>1</v>
          </cell>
        </row>
        <row r="3572">
          <cell r="I3572">
            <v>3694</v>
          </cell>
          <cell r="J3572">
            <v>27565.842227000001</v>
          </cell>
          <cell r="P3572">
            <v>9</v>
          </cell>
          <cell r="Q3572">
            <v>1</v>
          </cell>
          <cell r="R3572">
            <v>2</v>
          </cell>
          <cell r="V3572">
            <v>1</v>
          </cell>
          <cell r="W3572">
            <v>1</v>
          </cell>
          <cell r="Y3572">
            <v>1</v>
          </cell>
          <cell r="Z3572">
            <v>156</v>
          </cell>
          <cell r="AA3572">
            <v>1</v>
          </cell>
        </row>
        <row r="3573">
          <cell r="I3573">
            <v>3707</v>
          </cell>
          <cell r="J3573">
            <v>30971.355364499999</v>
          </cell>
          <cell r="P3573">
            <v>5</v>
          </cell>
          <cell r="Q3573">
            <v>1</v>
          </cell>
          <cell r="R3573">
            <v>2</v>
          </cell>
          <cell r="V3573">
            <v>1</v>
          </cell>
          <cell r="W3573">
            <v>5</v>
          </cell>
          <cell r="Y3573">
            <v>1</v>
          </cell>
          <cell r="Z3573">
            <v>31.2</v>
          </cell>
          <cell r="AA3573">
            <v>0.75</v>
          </cell>
        </row>
        <row r="3574">
          <cell r="I3574">
            <v>3732</v>
          </cell>
          <cell r="J3574">
            <v>12895.546781200001</v>
          </cell>
          <cell r="P3574">
            <v>4</v>
          </cell>
          <cell r="Q3574">
            <v>1</v>
          </cell>
          <cell r="R3574">
            <v>2</v>
          </cell>
          <cell r="V3574">
            <v>1</v>
          </cell>
          <cell r="W3574">
            <v>5</v>
          </cell>
          <cell r="Y3574">
            <v>1</v>
          </cell>
          <cell r="Z3574">
            <v>156</v>
          </cell>
          <cell r="AA3574">
            <v>1</v>
          </cell>
        </row>
        <row r="3575">
          <cell r="I3575">
            <v>3741</v>
          </cell>
          <cell r="J3575">
            <v>25059.85657</v>
          </cell>
          <cell r="P3575">
            <v>1</v>
          </cell>
          <cell r="Q3575">
            <v>1</v>
          </cell>
          <cell r="R3575">
            <v>2</v>
          </cell>
          <cell r="V3575">
            <v>1</v>
          </cell>
          <cell r="W3575">
            <v>1</v>
          </cell>
          <cell r="Y3575">
            <v>1</v>
          </cell>
          <cell r="Z3575">
            <v>156</v>
          </cell>
          <cell r="AA3575">
            <v>0.75</v>
          </cell>
        </row>
        <row r="3576">
          <cell r="I3576">
            <v>3747</v>
          </cell>
          <cell r="J3576">
            <v>24788.530789799999</v>
          </cell>
          <cell r="P3576">
            <v>3</v>
          </cell>
          <cell r="Q3576">
            <v>1</v>
          </cell>
          <cell r="R3576">
            <v>2</v>
          </cell>
          <cell r="V3576">
            <v>1</v>
          </cell>
          <cell r="W3576">
            <v>1</v>
          </cell>
          <cell r="Y3576">
            <v>1</v>
          </cell>
          <cell r="Z3576">
            <v>364</v>
          </cell>
          <cell r="AA3576">
            <v>1</v>
          </cell>
        </row>
        <row r="3577">
          <cell r="I3577">
            <v>3784</v>
          </cell>
          <cell r="J3577">
            <v>19968.5386918</v>
          </cell>
          <cell r="P3577">
            <v>4</v>
          </cell>
          <cell r="Q3577">
            <v>1</v>
          </cell>
          <cell r="R3577">
            <v>2</v>
          </cell>
          <cell r="V3577">
            <v>1</v>
          </cell>
          <cell r="W3577">
            <v>5</v>
          </cell>
          <cell r="Y3577">
            <v>1</v>
          </cell>
          <cell r="Z3577">
            <v>156</v>
          </cell>
          <cell r="AA3577">
            <v>0.75</v>
          </cell>
        </row>
        <row r="3578">
          <cell r="I3578">
            <v>3789</v>
          </cell>
          <cell r="J3578">
            <v>29827.233460799998</v>
          </cell>
          <cell r="P3578">
            <v>11</v>
          </cell>
          <cell r="Q3578">
            <v>1</v>
          </cell>
          <cell r="R3578">
            <v>2</v>
          </cell>
          <cell r="V3578">
            <v>1</v>
          </cell>
          <cell r="W3578">
            <v>5</v>
          </cell>
          <cell r="Y3578">
            <v>1</v>
          </cell>
          <cell r="Z3578">
            <v>364</v>
          </cell>
          <cell r="AA3578">
            <v>1</v>
          </cell>
        </row>
        <row r="3579">
          <cell r="I3579">
            <v>3811</v>
          </cell>
          <cell r="J3579">
            <v>22231.2108639</v>
          </cell>
          <cell r="P3579">
            <v>9</v>
          </cell>
          <cell r="Q3579">
            <v>1</v>
          </cell>
          <cell r="R3579">
            <v>2</v>
          </cell>
          <cell r="V3579">
            <v>1</v>
          </cell>
          <cell r="W3579">
            <v>1</v>
          </cell>
          <cell r="Y3579">
            <v>1</v>
          </cell>
          <cell r="Z3579">
            <v>1014</v>
          </cell>
          <cell r="AA3579">
            <v>0.75</v>
          </cell>
        </row>
        <row r="3580">
          <cell r="I3580">
            <v>3812</v>
          </cell>
          <cell r="J3580">
            <v>28333.537114800001</v>
          </cell>
          <cell r="P3580">
            <v>1</v>
          </cell>
          <cell r="Q3580">
            <v>1</v>
          </cell>
          <cell r="R3580">
            <v>2</v>
          </cell>
          <cell r="V3580">
            <v>1</v>
          </cell>
          <cell r="W3580">
            <v>1</v>
          </cell>
          <cell r="Y3580">
            <v>1</v>
          </cell>
          <cell r="Z3580">
            <v>156</v>
          </cell>
          <cell r="AA3580">
            <v>0.75</v>
          </cell>
        </row>
        <row r="3581">
          <cell r="I3581">
            <v>3827</v>
          </cell>
          <cell r="J3581">
            <v>8236.7058142999995</v>
          </cell>
          <cell r="P3581">
            <v>4</v>
          </cell>
          <cell r="Q3581">
            <v>1</v>
          </cell>
          <cell r="R3581">
            <v>2</v>
          </cell>
          <cell r="V3581">
            <v>1</v>
          </cell>
          <cell r="W3581">
            <v>1</v>
          </cell>
          <cell r="Y3581">
            <v>1</v>
          </cell>
          <cell r="Z3581">
            <v>156</v>
          </cell>
          <cell r="AA3581">
            <v>1</v>
          </cell>
        </row>
        <row r="3582">
          <cell r="I3582">
            <v>3861</v>
          </cell>
          <cell r="J3582">
            <v>31305.561627899999</v>
          </cell>
          <cell r="P3582">
            <v>5</v>
          </cell>
          <cell r="Q3582">
            <v>1</v>
          </cell>
          <cell r="R3582">
            <v>2</v>
          </cell>
          <cell r="V3582">
            <v>1</v>
          </cell>
          <cell r="W3582">
            <v>5</v>
          </cell>
          <cell r="Y3582">
            <v>1</v>
          </cell>
          <cell r="Z3582">
            <v>156</v>
          </cell>
          <cell r="AA3582">
            <v>1</v>
          </cell>
        </row>
        <row r="3583">
          <cell r="I3583">
            <v>3868</v>
          </cell>
          <cell r="J3583">
            <v>26007.697352399999</v>
          </cell>
          <cell r="P3583">
            <v>2</v>
          </cell>
          <cell r="Q3583">
            <v>1</v>
          </cell>
          <cell r="R3583">
            <v>2</v>
          </cell>
          <cell r="V3583">
            <v>1</v>
          </cell>
          <cell r="W3583">
            <v>5</v>
          </cell>
          <cell r="Y3583">
            <v>1</v>
          </cell>
          <cell r="Z3583">
            <v>156</v>
          </cell>
          <cell r="AA3583">
            <v>1</v>
          </cell>
        </row>
        <row r="3584">
          <cell r="I3584">
            <v>3891</v>
          </cell>
          <cell r="J3584">
            <v>26966.497950100002</v>
          </cell>
          <cell r="P3584">
            <v>8</v>
          </cell>
          <cell r="Q3584">
            <v>1</v>
          </cell>
          <cell r="R3584">
            <v>2</v>
          </cell>
          <cell r="V3584">
            <v>1</v>
          </cell>
          <cell r="W3584">
            <v>2</v>
          </cell>
          <cell r="Y3584">
            <v>5</v>
          </cell>
          <cell r="Z3584">
            <v>364</v>
          </cell>
          <cell r="AA3584">
            <v>1</v>
          </cell>
        </row>
        <row r="3585">
          <cell r="I3585">
            <v>3894</v>
          </cell>
          <cell r="J3585">
            <v>19637.125021100001</v>
          </cell>
          <cell r="P3585">
            <v>3</v>
          </cell>
          <cell r="Q3585">
            <v>1</v>
          </cell>
          <cell r="R3585">
            <v>2</v>
          </cell>
          <cell r="V3585">
            <v>1</v>
          </cell>
          <cell r="W3585">
            <v>1</v>
          </cell>
          <cell r="Y3585">
            <v>1</v>
          </cell>
          <cell r="Z3585">
            <v>364</v>
          </cell>
          <cell r="AA3585">
            <v>1</v>
          </cell>
        </row>
        <row r="3586">
          <cell r="I3586">
            <v>3945</v>
          </cell>
          <cell r="J3586">
            <v>21620.248064399999</v>
          </cell>
          <cell r="P3586">
            <v>6</v>
          </cell>
          <cell r="Q3586">
            <v>1</v>
          </cell>
          <cell r="R3586">
            <v>2</v>
          </cell>
          <cell r="V3586">
            <v>1</v>
          </cell>
          <cell r="W3586">
            <v>5</v>
          </cell>
          <cell r="Y3586">
            <v>5</v>
          </cell>
          <cell r="Z3586">
            <v>156</v>
          </cell>
          <cell r="AA3586">
            <v>0.75</v>
          </cell>
        </row>
        <row r="3587">
          <cell r="I3587">
            <v>3956</v>
          </cell>
          <cell r="J3587">
            <v>22845.658063499999</v>
          </cell>
          <cell r="P3587">
            <v>10</v>
          </cell>
          <cell r="Q3587">
            <v>1</v>
          </cell>
          <cell r="R3587">
            <v>2</v>
          </cell>
          <cell r="V3587">
            <v>1</v>
          </cell>
          <cell r="W3587">
            <v>5</v>
          </cell>
          <cell r="Y3587">
            <v>5</v>
          </cell>
          <cell r="Z3587">
            <v>364</v>
          </cell>
          <cell r="AA3587">
            <v>1</v>
          </cell>
        </row>
        <row r="3588">
          <cell r="I3588">
            <v>3980</v>
          </cell>
          <cell r="J3588">
            <v>30696.516270799999</v>
          </cell>
          <cell r="P3588">
            <v>5</v>
          </cell>
          <cell r="Q3588">
            <v>1</v>
          </cell>
          <cell r="R3588">
            <v>2</v>
          </cell>
          <cell r="V3588">
            <v>1</v>
          </cell>
          <cell r="W3588">
            <v>5</v>
          </cell>
          <cell r="Y3588">
            <v>5</v>
          </cell>
          <cell r="Z3588">
            <v>650</v>
          </cell>
          <cell r="AA3588">
            <v>1</v>
          </cell>
        </row>
        <row r="3589">
          <cell r="I3589">
            <v>3985</v>
          </cell>
          <cell r="J3589">
            <v>27969.121337699999</v>
          </cell>
          <cell r="P3589">
            <v>8</v>
          </cell>
          <cell r="Q3589">
            <v>1</v>
          </cell>
          <cell r="R3589">
            <v>2</v>
          </cell>
          <cell r="V3589">
            <v>1</v>
          </cell>
          <cell r="W3589">
            <v>1</v>
          </cell>
          <cell r="Y3589">
            <v>1</v>
          </cell>
          <cell r="Z3589">
            <v>364</v>
          </cell>
          <cell r="AA3589">
            <v>1</v>
          </cell>
        </row>
        <row r="3590">
          <cell r="I3590">
            <v>4010</v>
          </cell>
          <cell r="J3590">
            <v>27969.121337699999</v>
          </cell>
          <cell r="P3590">
            <v>9</v>
          </cell>
          <cell r="Q3590">
            <v>1</v>
          </cell>
          <cell r="R3590">
            <v>2</v>
          </cell>
          <cell r="V3590">
            <v>1</v>
          </cell>
          <cell r="W3590">
            <v>1</v>
          </cell>
          <cell r="Y3590">
            <v>1</v>
          </cell>
          <cell r="Z3590">
            <v>364</v>
          </cell>
          <cell r="AA3590">
            <v>0.75</v>
          </cell>
        </row>
        <row r="3591">
          <cell r="I3591">
            <v>4016</v>
          </cell>
          <cell r="J3591">
            <v>30825.343497000002</v>
          </cell>
          <cell r="P3591">
            <v>4</v>
          </cell>
          <cell r="Q3591">
            <v>1</v>
          </cell>
          <cell r="R3591">
            <v>2</v>
          </cell>
          <cell r="V3591">
            <v>1</v>
          </cell>
          <cell r="W3591">
            <v>5</v>
          </cell>
          <cell r="Y3591">
            <v>1</v>
          </cell>
          <cell r="Z3591">
            <v>364</v>
          </cell>
          <cell r="AA3591">
            <v>0.75</v>
          </cell>
        </row>
        <row r="3592">
          <cell r="I3592">
            <v>4024</v>
          </cell>
          <cell r="J3592">
            <v>28333.537114800001</v>
          </cell>
          <cell r="P3592">
            <v>1</v>
          </cell>
          <cell r="Q3592">
            <v>1</v>
          </cell>
          <cell r="R3592">
            <v>2</v>
          </cell>
          <cell r="V3592">
            <v>1</v>
          </cell>
          <cell r="W3592">
            <v>5</v>
          </cell>
          <cell r="Y3592">
            <v>1</v>
          </cell>
          <cell r="Z3592">
            <v>364</v>
          </cell>
          <cell r="AA3592">
            <v>1</v>
          </cell>
        </row>
        <row r="3593">
          <cell r="I3593">
            <v>4027</v>
          </cell>
          <cell r="J3593">
            <v>31486.824426700001</v>
          </cell>
          <cell r="P3593">
            <v>5</v>
          </cell>
          <cell r="Q3593">
            <v>1</v>
          </cell>
          <cell r="R3593">
            <v>2</v>
          </cell>
          <cell r="V3593">
            <v>1</v>
          </cell>
          <cell r="W3593">
            <v>5</v>
          </cell>
          <cell r="Y3593">
            <v>5</v>
          </cell>
          <cell r="Z3593">
            <v>364</v>
          </cell>
          <cell r="AA3593">
            <v>1</v>
          </cell>
        </row>
        <row r="3594">
          <cell r="I3594">
            <v>4028</v>
          </cell>
          <cell r="J3594">
            <v>21412.134416699999</v>
          </cell>
          <cell r="P3594">
            <v>8</v>
          </cell>
          <cell r="Q3594">
            <v>1</v>
          </cell>
          <cell r="R3594">
            <v>2</v>
          </cell>
          <cell r="V3594">
            <v>1</v>
          </cell>
          <cell r="W3594">
            <v>5</v>
          </cell>
          <cell r="Y3594">
            <v>1</v>
          </cell>
          <cell r="Z3594">
            <v>650</v>
          </cell>
          <cell r="AA3594">
            <v>1</v>
          </cell>
        </row>
        <row r="3595">
          <cell r="I3595">
            <v>4032</v>
          </cell>
          <cell r="J3595">
            <v>34572.066300400002</v>
          </cell>
          <cell r="P3595">
            <v>2</v>
          </cell>
          <cell r="Q3595">
            <v>1</v>
          </cell>
          <cell r="R3595">
            <v>2</v>
          </cell>
          <cell r="V3595">
            <v>1</v>
          </cell>
          <cell r="W3595">
            <v>5</v>
          </cell>
          <cell r="Y3595">
            <v>5</v>
          </cell>
          <cell r="Z3595">
            <v>364</v>
          </cell>
          <cell r="AA3595">
            <v>1</v>
          </cell>
        </row>
        <row r="3596">
          <cell r="I3596">
            <v>4051</v>
          </cell>
          <cell r="J3596">
            <v>35705.115565799999</v>
          </cell>
          <cell r="P3596">
            <v>5</v>
          </cell>
          <cell r="Q3596">
            <v>1</v>
          </cell>
          <cell r="R3596">
            <v>2</v>
          </cell>
          <cell r="V3596">
            <v>1</v>
          </cell>
          <cell r="W3596">
            <v>5</v>
          </cell>
          <cell r="Y3596">
            <v>5</v>
          </cell>
          <cell r="Z3596">
            <v>156</v>
          </cell>
          <cell r="AA3596">
            <v>1</v>
          </cell>
        </row>
        <row r="3597">
          <cell r="I3597">
            <v>4054</v>
          </cell>
          <cell r="J3597">
            <v>26007.697352399999</v>
          </cell>
          <cell r="P3597">
            <v>1</v>
          </cell>
          <cell r="Q3597">
            <v>1</v>
          </cell>
          <cell r="R3597">
            <v>2</v>
          </cell>
          <cell r="V3597">
            <v>1</v>
          </cell>
          <cell r="W3597">
            <v>1</v>
          </cell>
          <cell r="Y3597">
            <v>1</v>
          </cell>
          <cell r="Z3597">
            <v>364</v>
          </cell>
          <cell r="AA3597">
            <v>0.75</v>
          </cell>
        </row>
        <row r="3598">
          <cell r="I3598">
            <v>4075</v>
          </cell>
          <cell r="J3598">
            <v>27015.628564800001</v>
          </cell>
          <cell r="P3598">
            <v>4</v>
          </cell>
          <cell r="Q3598">
            <v>1</v>
          </cell>
          <cell r="R3598">
            <v>2</v>
          </cell>
          <cell r="V3598">
            <v>1</v>
          </cell>
          <cell r="W3598">
            <v>5</v>
          </cell>
          <cell r="Y3598">
            <v>1</v>
          </cell>
          <cell r="Z3598">
            <v>650</v>
          </cell>
          <cell r="AA3598">
            <v>1</v>
          </cell>
        </row>
        <row r="3599">
          <cell r="I3599">
            <v>4079</v>
          </cell>
          <cell r="J3599">
            <v>22742.4361599</v>
          </cell>
          <cell r="P3599">
            <v>7</v>
          </cell>
          <cell r="Q3599">
            <v>1</v>
          </cell>
          <cell r="R3599">
            <v>2</v>
          </cell>
          <cell r="V3599">
            <v>1</v>
          </cell>
          <cell r="W3599">
            <v>5</v>
          </cell>
          <cell r="Y3599">
            <v>5</v>
          </cell>
          <cell r="Z3599">
            <v>364</v>
          </cell>
          <cell r="AA3599">
            <v>1</v>
          </cell>
        </row>
        <row r="3600">
          <cell r="I3600">
            <v>4081</v>
          </cell>
          <cell r="J3600">
            <v>26058.360518099998</v>
          </cell>
          <cell r="P3600">
            <v>12</v>
          </cell>
          <cell r="Q3600">
            <v>1</v>
          </cell>
          <cell r="R3600">
            <v>2</v>
          </cell>
          <cell r="V3600">
            <v>1</v>
          </cell>
          <cell r="W3600">
            <v>5</v>
          </cell>
          <cell r="Y3600">
            <v>5</v>
          </cell>
          <cell r="Z3600">
            <v>156</v>
          </cell>
          <cell r="AA3600">
            <v>0.75</v>
          </cell>
        </row>
        <row r="3601">
          <cell r="I3601">
            <v>4087</v>
          </cell>
          <cell r="J3601">
            <v>29191.030343499999</v>
          </cell>
          <cell r="P3601">
            <v>10</v>
          </cell>
          <cell r="Q3601">
            <v>1</v>
          </cell>
          <cell r="R3601">
            <v>2</v>
          </cell>
          <cell r="V3601">
            <v>1</v>
          </cell>
          <cell r="W3601">
            <v>5</v>
          </cell>
          <cell r="Y3601">
            <v>1</v>
          </cell>
          <cell r="Z3601">
            <v>156</v>
          </cell>
          <cell r="AA3601">
            <v>1</v>
          </cell>
        </row>
        <row r="3602">
          <cell r="I3602">
            <v>4106</v>
          </cell>
          <cell r="J3602">
            <v>30380.0344205</v>
          </cell>
          <cell r="P3602">
            <v>6</v>
          </cell>
          <cell r="Q3602">
            <v>1</v>
          </cell>
          <cell r="R3602">
            <v>2</v>
          </cell>
          <cell r="V3602">
            <v>1</v>
          </cell>
          <cell r="W3602">
            <v>5</v>
          </cell>
          <cell r="Y3602">
            <v>5</v>
          </cell>
          <cell r="Z3602">
            <v>364</v>
          </cell>
          <cell r="AA3602">
            <v>0.75</v>
          </cell>
        </row>
        <row r="3603">
          <cell r="I3603">
            <v>4123</v>
          </cell>
          <cell r="J3603">
            <v>45867.311386900001</v>
          </cell>
          <cell r="P3603">
            <v>6</v>
          </cell>
          <cell r="Q3603">
            <v>1</v>
          </cell>
          <cell r="R3603">
            <v>2</v>
          </cell>
          <cell r="V3603">
            <v>1</v>
          </cell>
          <cell r="W3603">
            <v>5</v>
          </cell>
          <cell r="Y3603">
            <v>5</v>
          </cell>
          <cell r="Z3603">
            <v>156</v>
          </cell>
          <cell r="AA3603">
            <v>1</v>
          </cell>
        </row>
        <row r="3604">
          <cell r="I3604">
            <v>4147</v>
          </cell>
          <cell r="J3604">
            <v>16758.7128582</v>
          </cell>
          <cell r="P3604">
            <v>1</v>
          </cell>
          <cell r="Q3604">
            <v>1</v>
          </cell>
          <cell r="R3604">
            <v>2</v>
          </cell>
          <cell r="V3604">
            <v>1</v>
          </cell>
          <cell r="W3604">
            <v>5</v>
          </cell>
          <cell r="Y3604">
            <v>1</v>
          </cell>
          <cell r="Z3604">
            <v>364</v>
          </cell>
          <cell r="AA3604">
            <v>1</v>
          </cell>
        </row>
        <row r="3605">
          <cell r="I3605">
            <v>4171</v>
          </cell>
          <cell r="J3605">
            <v>8236.7058142999995</v>
          </cell>
          <cell r="P3605">
            <v>9</v>
          </cell>
          <cell r="Q3605">
            <v>1</v>
          </cell>
          <cell r="R3605">
            <v>2</v>
          </cell>
          <cell r="V3605">
            <v>1</v>
          </cell>
          <cell r="W3605">
            <v>1</v>
          </cell>
          <cell r="Y3605">
            <v>1</v>
          </cell>
          <cell r="Z3605">
            <v>650</v>
          </cell>
          <cell r="AA3605">
            <v>1</v>
          </cell>
        </row>
        <row r="3606">
          <cell r="I3606">
            <v>4173</v>
          </cell>
          <cell r="J3606">
            <v>23695.616394199998</v>
          </cell>
          <cell r="P3606">
            <v>11</v>
          </cell>
          <cell r="Q3606">
            <v>1</v>
          </cell>
          <cell r="R3606">
            <v>2</v>
          </cell>
          <cell r="V3606">
            <v>1</v>
          </cell>
          <cell r="W3606">
            <v>2</v>
          </cell>
          <cell r="Y3606">
            <v>2</v>
          </cell>
          <cell r="Z3606">
            <v>364</v>
          </cell>
          <cell r="AA3606">
            <v>1</v>
          </cell>
        </row>
        <row r="3607">
          <cell r="I3607">
            <v>4179</v>
          </cell>
          <cell r="J3607">
            <v>41206.037133500002</v>
          </cell>
          <cell r="P3607">
            <v>1</v>
          </cell>
          <cell r="Q3607">
            <v>1</v>
          </cell>
          <cell r="R3607">
            <v>2</v>
          </cell>
          <cell r="V3607">
            <v>1</v>
          </cell>
          <cell r="W3607">
            <v>1</v>
          </cell>
          <cell r="Y3607">
            <v>1</v>
          </cell>
          <cell r="Z3607">
            <v>364</v>
          </cell>
          <cell r="AA3607">
            <v>1</v>
          </cell>
        </row>
        <row r="3608">
          <cell r="I3608">
            <v>4182</v>
          </cell>
          <cell r="J3608">
            <v>42851.825275700001</v>
          </cell>
          <cell r="P3608">
            <v>8</v>
          </cell>
          <cell r="Q3608">
            <v>1</v>
          </cell>
          <cell r="R3608">
            <v>2</v>
          </cell>
          <cell r="V3608">
            <v>1</v>
          </cell>
          <cell r="W3608">
            <v>5</v>
          </cell>
          <cell r="Y3608">
            <v>1</v>
          </cell>
          <cell r="Z3608">
            <v>364</v>
          </cell>
          <cell r="AA3608">
            <v>1</v>
          </cell>
        </row>
        <row r="3609">
          <cell r="I3609">
            <v>4193</v>
          </cell>
          <cell r="J3609">
            <v>22667.162244499999</v>
          </cell>
          <cell r="P3609">
            <v>8</v>
          </cell>
          <cell r="Q3609">
            <v>1</v>
          </cell>
          <cell r="R3609">
            <v>2</v>
          </cell>
          <cell r="V3609">
            <v>1</v>
          </cell>
          <cell r="W3609">
            <v>5</v>
          </cell>
          <cell r="Y3609">
            <v>1</v>
          </cell>
          <cell r="Z3609">
            <v>364</v>
          </cell>
          <cell r="AA3609">
            <v>1</v>
          </cell>
        </row>
        <row r="3610">
          <cell r="I3610">
            <v>4230</v>
          </cell>
          <cell r="J3610">
            <v>20537.7278816</v>
          </cell>
          <cell r="P3610">
            <v>9</v>
          </cell>
          <cell r="Q3610">
            <v>1</v>
          </cell>
          <cell r="R3610">
            <v>2</v>
          </cell>
          <cell r="V3610">
            <v>1</v>
          </cell>
          <cell r="W3610">
            <v>5</v>
          </cell>
          <cell r="Y3610">
            <v>1</v>
          </cell>
          <cell r="Z3610">
            <v>364</v>
          </cell>
          <cell r="AA3610">
            <v>1</v>
          </cell>
        </row>
        <row r="3611">
          <cell r="I3611">
            <v>4264</v>
          </cell>
          <cell r="J3611">
            <v>33714.492968300001</v>
          </cell>
          <cell r="P3611">
            <v>4</v>
          </cell>
          <cell r="Q3611">
            <v>1</v>
          </cell>
          <cell r="R3611">
            <v>2</v>
          </cell>
          <cell r="V3611">
            <v>1</v>
          </cell>
          <cell r="W3611">
            <v>5</v>
          </cell>
          <cell r="Y3611">
            <v>5</v>
          </cell>
          <cell r="Z3611">
            <v>156</v>
          </cell>
          <cell r="AA3611">
            <v>1</v>
          </cell>
        </row>
        <row r="3612">
          <cell r="I3612">
            <v>4300</v>
          </cell>
          <cell r="J3612">
            <v>29462.633278699999</v>
          </cell>
          <cell r="P3612">
            <v>6</v>
          </cell>
          <cell r="Q3612">
            <v>1</v>
          </cell>
          <cell r="R3612">
            <v>2</v>
          </cell>
          <cell r="V3612">
            <v>1</v>
          </cell>
          <cell r="W3612">
            <v>5</v>
          </cell>
          <cell r="Y3612">
            <v>5</v>
          </cell>
          <cell r="Z3612">
            <v>156</v>
          </cell>
          <cell r="AA3612">
            <v>1</v>
          </cell>
        </row>
        <row r="3613">
          <cell r="I3613">
            <v>4319</v>
          </cell>
          <cell r="J3613">
            <v>22696.5321802</v>
          </cell>
          <cell r="P3613">
            <v>2</v>
          </cell>
          <cell r="Q3613">
            <v>1</v>
          </cell>
          <cell r="R3613">
            <v>2</v>
          </cell>
          <cell r="V3613">
            <v>1</v>
          </cell>
          <cell r="W3613">
            <v>1</v>
          </cell>
          <cell r="Y3613">
            <v>1</v>
          </cell>
          <cell r="Z3613">
            <v>156</v>
          </cell>
          <cell r="AA3613">
            <v>1</v>
          </cell>
        </row>
        <row r="3614">
          <cell r="I3614">
            <v>4372</v>
          </cell>
          <cell r="J3614">
            <v>39445.501552499998</v>
          </cell>
          <cell r="P3614">
            <v>7</v>
          </cell>
          <cell r="Q3614">
            <v>1</v>
          </cell>
          <cell r="R3614">
            <v>2</v>
          </cell>
          <cell r="V3614">
            <v>1</v>
          </cell>
          <cell r="W3614">
            <v>5</v>
          </cell>
          <cell r="Y3614">
            <v>5</v>
          </cell>
          <cell r="Z3614">
            <v>364</v>
          </cell>
          <cell r="AA3614">
            <v>1</v>
          </cell>
        </row>
        <row r="3615">
          <cell r="I3615">
            <v>4375</v>
          </cell>
          <cell r="J3615">
            <v>12695.762473799999</v>
          </cell>
          <cell r="P3615">
            <v>1</v>
          </cell>
          <cell r="Q3615">
            <v>1</v>
          </cell>
          <cell r="R3615">
            <v>2</v>
          </cell>
          <cell r="V3615">
            <v>1</v>
          </cell>
          <cell r="W3615">
            <v>5</v>
          </cell>
          <cell r="Y3615">
            <v>5</v>
          </cell>
          <cell r="Z3615">
            <v>156</v>
          </cell>
          <cell r="AA3615">
            <v>1</v>
          </cell>
        </row>
      </sheetData>
      <sheetData sheetId="7"/>
      <sheetData sheetId="8">
        <row r="6">
          <cell r="C6">
            <v>0</v>
          </cell>
          <cell r="D6">
            <v>5</v>
          </cell>
        </row>
      </sheetData>
      <sheetData sheetId="9">
        <row r="34">
          <cell r="H34">
            <v>1.22</v>
          </cell>
          <cell r="I34">
            <v>1.3</v>
          </cell>
        </row>
        <row r="36">
          <cell r="H36">
            <v>1.45</v>
          </cell>
          <cell r="I36">
            <v>1.1499999999999999</v>
          </cell>
        </row>
        <row r="40">
          <cell r="H40">
            <v>5.5500000000000001E-2</v>
          </cell>
        </row>
        <row r="41">
          <cell r="H41">
            <v>6.6199999999999995E-2</v>
          </cell>
        </row>
        <row r="42">
          <cell r="H42">
            <v>6.9400000000000003E-2</v>
          </cell>
        </row>
        <row r="43">
          <cell r="H43">
            <v>6.8599999999999994E-2</v>
          </cell>
        </row>
        <row r="44">
          <cell r="H44">
            <v>6.4399999999999999E-2</v>
          </cell>
        </row>
        <row r="45">
          <cell r="H45">
            <v>7.9000000000000001E-2</v>
          </cell>
        </row>
        <row r="46">
          <cell r="H46">
            <v>8.4199999999999997E-2</v>
          </cell>
        </row>
        <row r="47">
          <cell r="H47">
            <v>6.5000000000000002E-2</v>
          </cell>
        </row>
        <row r="48">
          <cell r="H48">
            <v>5.21E-2</v>
          </cell>
        </row>
        <row r="49">
          <cell r="H49">
            <v>8.4500000000000006E-2</v>
          </cell>
        </row>
        <row r="50">
          <cell r="H50">
            <v>9.1499999999999998E-2</v>
          </cell>
        </row>
        <row r="51">
          <cell r="H51">
            <v>8.0500000000000002E-2</v>
          </cell>
        </row>
        <row r="52">
          <cell r="H52">
            <v>6.7000000000000004E-2</v>
          </cell>
        </row>
      </sheetData>
      <sheetData sheetId="10">
        <row r="7">
          <cell r="G7">
            <v>1</v>
          </cell>
          <cell r="H7">
            <v>0.17287150002795207</v>
          </cell>
          <cell r="I7">
            <v>17.209274107449353</v>
          </cell>
          <cell r="J7">
            <v>21.772919841667122</v>
          </cell>
        </row>
        <row r="8">
          <cell r="G8">
            <v>2</v>
          </cell>
          <cell r="H8">
            <v>0.12747044811558855</v>
          </cell>
          <cell r="I8">
            <v>16.008593964271249</v>
          </cell>
          <cell r="J8">
            <v>21.698585546518</v>
          </cell>
        </row>
        <row r="9">
          <cell r="G9">
            <v>3</v>
          </cell>
          <cell r="H9">
            <v>0.10274815974290186</v>
          </cell>
          <cell r="I9">
            <v>13.936227812540933</v>
          </cell>
          <cell r="J9">
            <v>21.251474760406019</v>
          </cell>
        </row>
        <row r="10">
          <cell r="G10">
            <v>4</v>
          </cell>
          <cell r="H10">
            <v>8.7731258267996659E-2</v>
          </cell>
          <cell r="I10">
            <v>13.999175949549231</v>
          </cell>
          <cell r="J10">
            <v>21.549569561167797</v>
          </cell>
        </row>
        <row r="11">
          <cell r="G11">
            <v>5</v>
          </cell>
          <cell r="H11">
            <v>9.826843674673387E-2</v>
          </cell>
          <cell r="I11">
            <v>18.863831406403531</v>
          </cell>
          <cell r="J11">
            <v>21.802160156917981</v>
          </cell>
        </row>
        <row r="12">
          <cell r="G12">
            <v>6</v>
          </cell>
          <cell r="H12">
            <v>8.6635036157914666E-2</v>
          </cell>
          <cell r="I12">
            <v>16.920663957683118</v>
          </cell>
          <cell r="J12">
            <v>21.802160156917981</v>
          </cell>
        </row>
        <row r="13">
          <cell r="G13">
            <v>7</v>
          </cell>
          <cell r="H13">
            <v>9.2877928066385965E-2</v>
          </cell>
          <cell r="I13">
            <v>15.58807489464542</v>
          </cell>
          <cell r="J13">
            <v>21.802160156917981</v>
          </cell>
        </row>
        <row r="14">
          <cell r="G14">
            <v>8</v>
          </cell>
          <cell r="H14">
            <v>9.6601785148541425E-2</v>
          </cell>
          <cell r="I14">
            <v>12.666129149313841</v>
          </cell>
          <cell r="J14">
            <v>20.046757261786365</v>
          </cell>
        </row>
        <row r="15">
          <cell r="G15">
            <v>9</v>
          </cell>
          <cell r="H15">
            <v>9.8757882059334889E-2</v>
          </cell>
          <cell r="I15">
            <v>13.041747589534218</v>
          </cell>
          <cell r="J15">
            <v>21.262306759594459</v>
          </cell>
        </row>
        <row r="16">
          <cell r="G16">
            <v>10</v>
          </cell>
          <cell r="H16">
            <v>0.18488141716114437</v>
          </cell>
          <cell r="I16">
            <v>17.570666772921307</v>
          </cell>
          <cell r="J16">
            <v>22.15252215966272</v>
          </cell>
        </row>
        <row r="17">
          <cell r="C17">
            <v>0.10274815974290186</v>
          </cell>
          <cell r="D17">
            <v>0.14979308209149284</v>
          </cell>
          <cell r="G17">
            <v>11</v>
          </cell>
          <cell r="H17">
            <v>0.14979308209149284</v>
          </cell>
          <cell r="I17">
            <v>12.515687693388241</v>
          </cell>
          <cell r="J17">
            <v>21.262306759594459</v>
          </cell>
        </row>
        <row r="18">
          <cell r="C18">
            <v>13.936227812540933</v>
          </cell>
          <cell r="D18">
            <v>12.515687693388241</v>
          </cell>
          <cell r="G18">
            <v>12</v>
          </cell>
          <cell r="H18">
            <v>0.1276429506615904</v>
          </cell>
          <cell r="I18">
            <v>15.379762216357806</v>
          </cell>
          <cell r="J18">
            <v>21.802160156917981</v>
          </cell>
        </row>
        <row r="19">
          <cell r="C19">
            <v>21.251474760406019</v>
          </cell>
          <cell r="D19">
            <v>21.262306759594459</v>
          </cell>
          <cell r="G19">
            <v>13</v>
          </cell>
          <cell r="H19">
            <v>0.11630498966356276</v>
          </cell>
          <cell r="I19">
            <v>20.931087814899943</v>
          </cell>
          <cell r="J19">
            <v>21.802160156917981</v>
          </cell>
        </row>
        <row r="20">
          <cell r="C20">
            <v>5.372104938863103</v>
          </cell>
          <cell r="D20">
            <v>6.8612147289339269</v>
          </cell>
        </row>
        <row r="24">
          <cell r="C24">
            <v>0.11643163172982991</v>
          </cell>
        </row>
        <row r="25">
          <cell r="C25">
            <v>14.941986308415114</v>
          </cell>
          <cell r="G25">
            <v>1</v>
          </cell>
          <cell r="H25">
            <v>3.1761392357839751</v>
          </cell>
          <cell r="I25">
            <v>3.3363599093991896</v>
          </cell>
        </row>
        <row r="26">
          <cell r="C26">
            <v>21.78759066979303</v>
          </cell>
          <cell r="G26">
            <v>2</v>
          </cell>
          <cell r="H26">
            <v>2.1771162120655734</v>
          </cell>
          <cell r="I26">
            <v>3.1949887267975297</v>
          </cell>
        </row>
        <row r="27">
          <cell r="C27">
            <v>6.3522784715679492</v>
          </cell>
          <cell r="G27">
            <v>3</v>
          </cell>
          <cell r="H27">
            <v>2.6483534874044419</v>
          </cell>
          <cell r="I27">
            <v>3.9301188763261643</v>
          </cell>
        </row>
        <row r="28">
          <cell r="G28">
            <v>4</v>
          </cell>
          <cell r="H28">
            <v>3.3646341459195215</v>
          </cell>
          <cell r="I28">
            <v>3.4965805830144054</v>
          </cell>
        </row>
      </sheetData>
      <sheetData sheetId="11">
        <row r="11">
          <cell r="B11">
            <v>2007</v>
          </cell>
          <cell r="C11">
            <v>1</v>
          </cell>
          <cell r="D11">
            <v>1</v>
          </cell>
          <cell r="E11">
            <v>1</v>
          </cell>
        </row>
        <row r="12">
          <cell r="B12">
            <v>2008</v>
          </cell>
          <cell r="C12">
            <v>1.0464076138470235</v>
          </cell>
          <cell r="D12">
            <v>1.0415323289962863</v>
          </cell>
          <cell r="E12">
            <v>1.2050088338426381</v>
          </cell>
        </row>
        <row r="13">
          <cell r="B13">
            <v>2009</v>
          </cell>
          <cell r="C13">
            <v>1.0163025134069545</v>
          </cell>
          <cell r="D13">
            <v>0.88015105923867321</v>
          </cell>
          <cell r="E13">
            <v>0.88577640268866398</v>
          </cell>
        </row>
        <row r="14">
          <cell r="B14">
            <v>2010</v>
          </cell>
          <cell r="C14">
            <v>0.97254566134160159</v>
          </cell>
          <cell r="D14">
            <v>0.84130760817644479</v>
          </cell>
          <cell r="E14">
            <v>0.86544272965466618</v>
          </cell>
        </row>
        <row r="15">
          <cell r="B15">
            <v>2011</v>
          </cell>
          <cell r="C15">
            <v>0.9398225812266271</v>
          </cell>
          <cell r="D15">
            <v>0.90978712167688325</v>
          </cell>
          <cell r="E15">
            <v>0.87273021270718865</v>
          </cell>
        </row>
        <row r="16">
          <cell r="B16">
            <v>2012</v>
          </cell>
          <cell r="C16">
            <v>0.97701050256352617</v>
          </cell>
          <cell r="D16">
            <v>0.91688118589675993</v>
          </cell>
          <cell r="E16">
            <v>0.92797089951819833</v>
          </cell>
        </row>
        <row r="17">
          <cell r="B17">
            <v>2013</v>
          </cell>
          <cell r="C17">
            <v>0.98913579608988977</v>
          </cell>
          <cell r="D17">
            <v>0.88652687900651894</v>
          </cell>
          <cell r="E17">
            <v>0.97829427514492928</v>
          </cell>
        </row>
        <row r="18">
          <cell r="B18">
            <v>2014</v>
          </cell>
          <cell r="C18">
            <v>0.9896487747711169</v>
          </cell>
          <cell r="D18">
            <v>0.88175550161576033</v>
          </cell>
          <cell r="E18">
            <v>1.013611077167313</v>
          </cell>
        </row>
        <row r="19">
          <cell r="B19">
            <v>2015</v>
          </cell>
          <cell r="C19">
            <v>0.98774203794759863</v>
          </cell>
          <cell r="D19">
            <v>0.89283023310845033</v>
          </cell>
          <cell r="E19">
            <v>1.038370463251328</v>
          </cell>
        </row>
        <row r="20">
          <cell r="B20">
            <v>2016</v>
          </cell>
          <cell r="C20">
            <v>0.99460182736829417</v>
          </cell>
          <cell r="D20">
            <v>0.90004937399476104</v>
          </cell>
          <cell r="E20">
            <v>1.0837117594795178</v>
          </cell>
        </row>
        <row r="21">
          <cell r="B21">
            <v>2017</v>
          </cell>
          <cell r="C21">
            <v>0.99953922753098523</v>
          </cell>
          <cell r="D21">
            <v>0.90300547872881631</v>
          </cell>
          <cell r="E21">
            <v>1.1158732905193274</v>
          </cell>
        </row>
        <row r="22">
          <cell r="B22">
            <v>2018</v>
          </cell>
          <cell r="C22">
            <v>0.99882757608191086</v>
          </cell>
          <cell r="D22">
            <v>0.90827948045053242</v>
          </cell>
          <cell r="E22">
            <v>1.1484210666817578</v>
          </cell>
        </row>
        <row r="23">
          <cell r="B23">
            <v>2019</v>
          </cell>
          <cell r="C23">
            <v>0.99570488397130053</v>
          </cell>
          <cell r="D23">
            <v>0.91425426687961375</v>
          </cell>
          <cell r="E23">
            <v>1.1694373425153481</v>
          </cell>
        </row>
        <row r="24">
          <cell r="B24">
            <v>2020</v>
          </cell>
          <cell r="C24">
            <v>1.0008984748839873</v>
          </cell>
          <cell r="D24">
            <v>0.923413139045003</v>
          </cell>
          <cell r="E24">
            <v>1.1867729121498225</v>
          </cell>
        </row>
        <row r="25">
          <cell r="B25">
            <v>2021</v>
          </cell>
          <cell r="C25">
            <v>1.0060613895395283</v>
          </cell>
          <cell r="D25">
            <v>0.9324395952707577</v>
          </cell>
          <cell r="E25">
            <v>1.1940095656988325</v>
          </cell>
        </row>
        <row r="26">
          <cell r="B26">
            <v>2022</v>
          </cell>
          <cell r="C26">
            <v>1.0083982225749155</v>
          </cell>
          <cell r="D26">
            <v>0.94717600604632501</v>
          </cell>
          <cell r="E26">
            <v>1.2037451887436881</v>
          </cell>
        </row>
        <row r="27">
          <cell r="B27">
            <v>2023</v>
          </cell>
          <cell r="C27">
            <v>1.012079939183063</v>
          </cell>
          <cell r="D27">
            <v>0.94924730345445685</v>
          </cell>
          <cell r="E27">
            <v>1.2193187674298529</v>
          </cell>
        </row>
        <row r="28">
          <cell r="B28">
            <v>2024</v>
          </cell>
          <cell r="C28">
            <v>1.0147048650186539</v>
          </cell>
          <cell r="D28">
            <v>0.94214798586007908</v>
          </cell>
          <cell r="E28">
            <v>1.22845990199855</v>
          </cell>
        </row>
        <row r="29">
          <cell r="B29">
            <v>2025</v>
          </cell>
          <cell r="C29">
            <v>1.0139126883945717</v>
          </cell>
          <cell r="D29">
            <v>0.94954821365566811</v>
          </cell>
          <cell r="E29">
            <v>1.2427266403584583</v>
          </cell>
        </row>
        <row r="30">
          <cell r="B30">
            <v>2026</v>
          </cell>
          <cell r="C30">
            <v>1.0182629651110693</v>
          </cell>
          <cell r="D30">
            <v>0.9627110070015894</v>
          </cell>
          <cell r="E30">
            <v>1.2559978198477291</v>
          </cell>
        </row>
        <row r="31">
          <cell r="B31">
            <v>2027</v>
          </cell>
          <cell r="C31">
            <v>1.0237329566439821</v>
          </cell>
          <cell r="D31">
            <v>0.97791064179935494</v>
          </cell>
          <cell r="E31">
            <v>1.2668690784182508</v>
          </cell>
        </row>
        <row r="32">
          <cell r="B32">
            <v>2028</v>
          </cell>
          <cell r="C32">
            <v>1.0287885986912866</v>
          </cell>
          <cell r="D32">
            <v>0.99683638697314558</v>
          </cell>
          <cell r="E32">
            <v>1.2825438728308867</v>
          </cell>
        </row>
        <row r="33">
          <cell r="B33">
            <v>2029</v>
          </cell>
          <cell r="C33">
            <v>1.0414235706867871</v>
          </cell>
          <cell r="D33">
            <v>1.0170247961594125</v>
          </cell>
          <cell r="E33">
            <v>1.3024934186382431</v>
          </cell>
        </row>
        <row r="34">
          <cell r="B34">
            <v>2030</v>
          </cell>
          <cell r="C34">
            <v>1.051532057458767</v>
          </cell>
          <cell r="D34">
            <v>1.0384877667062911</v>
          </cell>
          <cell r="E34">
            <v>1.3106348570511333</v>
          </cell>
        </row>
        <row r="35">
          <cell r="B35">
            <v>2031</v>
          </cell>
          <cell r="C35">
            <v>1.0626063434413799</v>
          </cell>
          <cell r="D35">
            <v>1.0643716836624919</v>
          </cell>
          <cell r="E35">
            <v>1.3322584272435498</v>
          </cell>
        </row>
        <row r="36">
          <cell r="B36">
            <v>2032</v>
          </cell>
          <cell r="C36">
            <v>1.0720832324804233</v>
          </cell>
          <cell r="D36">
            <v>1.0763152305910795</v>
          </cell>
          <cell r="E36">
            <v>1.3518204473400186</v>
          </cell>
        </row>
        <row r="37">
          <cell r="B37">
            <v>2033</v>
          </cell>
          <cell r="C37">
            <v>1.0766979976230302</v>
          </cell>
          <cell r="D37">
            <v>1.0838903648553573</v>
          </cell>
          <cell r="E37">
            <v>1.3700139126064508</v>
          </cell>
        </row>
        <row r="38">
          <cell r="B38">
            <v>2034</v>
          </cell>
          <cell r="C38">
            <v>1.08418369583963</v>
          </cell>
          <cell r="D38">
            <v>1.100505320548165</v>
          </cell>
          <cell r="E38">
            <v>1.3907427456275421</v>
          </cell>
        </row>
        <row r="39">
          <cell r="B39">
            <v>2035</v>
          </cell>
          <cell r="C39">
            <v>1.0909795240069529</v>
          </cell>
          <cell r="D39">
            <v>1.1124340344193373</v>
          </cell>
          <cell r="E39">
            <v>1.411508420188001</v>
          </cell>
        </row>
        <row r="40">
          <cell r="B40">
            <v>2036</v>
          </cell>
          <cell r="C40">
            <v>1.0990012940520562</v>
          </cell>
          <cell r="D40">
            <v>1.1301861791286796</v>
          </cell>
          <cell r="E40">
            <v>1.4295990789832269</v>
          </cell>
        </row>
        <row r="41">
          <cell r="B41">
            <v>2037</v>
          </cell>
          <cell r="C41">
            <v>1.1070820466841287</v>
          </cell>
          <cell r="D41">
            <v>1.1482216113247681</v>
          </cell>
          <cell r="E41">
            <v>1.4479215974903501</v>
          </cell>
        </row>
        <row r="42">
          <cell r="B42">
            <v>2038</v>
          </cell>
          <cell r="C42">
            <v>1.1152222155911904</v>
          </cell>
          <cell r="D42">
            <v>1.1665448516895518</v>
          </cell>
          <cell r="E42">
            <v>1.4664789473494091</v>
          </cell>
        </row>
        <row r="43">
          <cell r="B43">
            <v>2039</v>
          </cell>
          <cell r="C43">
            <v>1.1234222376500884</v>
          </cell>
          <cell r="D43">
            <v>1.1851604930457071</v>
          </cell>
          <cell r="E43">
            <v>1.4852741382865957</v>
          </cell>
        </row>
        <row r="44">
          <cell r="B44">
            <v>2040</v>
          </cell>
          <cell r="C44">
            <v>1.1316825529499444</v>
          </cell>
          <cell r="D44">
            <v>1.2040732015078541</v>
          </cell>
          <cell r="E44">
            <v>1.504310218602388</v>
          </cell>
        </row>
        <row r="45">
          <cell r="B45">
            <v>2041</v>
          </cell>
          <cell r="C45">
            <v>1.1400036048157738</v>
          </cell>
          <cell r="D45">
            <v>1.2232877176521446</v>
          </cell>
          <cell r="E45">
            <v>1.5235902756659392</v>
          </cell>
        </row>
        <row r="46">
          <cell r="B46">
            <v>2042</v>
          </cell>
          <cell r="C46">
            <v>1.1483858398322786</v>
          </cell>
          <cell r="D46">
            <v>1.2428088577045138</v>
          </cell>
          <cell r="E46">
            <v>1.5431174364158025</v>
          </cell>
        </row>
        <row r="47">
          <cell r="B47">
            <v>2043</v>
          </cell>
          <cell r="C47">
            <v>1.1568297078678151</v>
          </cell>
          <cell r="D47">
            <v>1.2626415147478944</v>
          </cell>
          <cell r="E47">
            <v>1.5628948678670749</v>
          </cell>
        </row>
        <row r="48">
          <cell r="B48">
            <v>2044</v>
          </cell>
          <cell r="C48">
            <v>1.1653356620985384</v>
          </cell>
          <cell r="D48">
            <v>1.2827906599486953</v>
          </cell>
          <cell r="E48">
            <v>1.5829257776250394</v>
          </cell>
        </row>
        <row r="49">
          <cell r="B49">
            <v>2045</v>
          </cell>
          <cell r="C49">
            <v>1.1739041590327237</v>
          </cell>
          <cell r="D49">
            <v>1.3032613438028517</v>
          </cell>
          <cell r="E49">
            <v>1.6032134144053911</v>
          </cell>
        </row>
      </sheetData>
      <sheetData sheetId="12">
        <row r="7">
          <cell r="B7">
            <v>2007</v>
          </cell>
          <cell r="C7">
            <v>1</v>
          </cell>
        </row>
        <row r="8">
          <cell r="B8">
            <v>2008</v>
          </cell>
          <cell r="C8">
            <v>1.0572616762635956</v>
          </cell>
        </row>
        <row r="9">
          <cell r="B9">
            <v>2009</v>
          </cell>
          <cell r="C9">
            <v>1.1337172104926423</v>
          </cell>
        </row>
        <row r="10">
          <cell r="B10">
            <v>2010</v>
          </cell>
          <cell r="C10">
            <v>1.1900511836212411</v>
          </cell>
        </row>
        <row r="11">
          <cell r="B11">
            <v>2011</v>
          </cell>
          <cell r="C11">
            <v>1.2463851567498401</v>
          </cell>
        </row>
        <row r="12">
          <cell r="B12">
            <v>2012</v>
          </cell>
          <cell r="C12">
            <v>1.3027191298784389</v>
          </cell>
        </row>
        <row r="13">
          <cell r="B13">
            <v>2013</v>
          </cell>
          <cell r="C13">
            <v>1.3590531030070379</v>
          </cell>
        </row>
        <row r="14">
          <cell r="B14">
            <v>2014</v>
          </cell>
          <cell r="C14">
            <v>1.4153870761356366</v>
          </cell>
        </row>
        <row r="15">
          <cell r="B15">
            <v>2015</v>
          </cell>
          <cell r="C15">
            <v>1.4717210492642356</v>
          </cell>
        </row>
        <row r="16">
          <cell r="B16">
            <v>2016</v>
          </cell>
          <cell r="C16">
            <v>1.5280550223928344</v>
          </cell>
        </row>
        <row r="17">
          <cell r="B17">
            <v>2017</v>
          </cell>
          <cell r="C17">
            <v>1.5843889955214332</v>
          </cell>
        </row>
        <row r="18">
          <cell r="B18">
            <v>2018</v>
          </cell>
          <cell r="C18">
            <v>1.6407229686500322</v>
          </cell>
        </row>
        <row r="19">
          <cell r="B19">
            <v>2019</v>
          </cell>
          <cell r="C19">
            <v>1.697056941778631</v>
          </cell>
        </row>
        <row r="20">
          <cell r="B20">
            <v>2020</v>
          </cell>
          <cell r="C20">
            <v>1.75339091490723</v>
          </cell>
        </row>
        <row r="21">
          <cell r="B21">
            <v>2021</v>
          </cell>
          <cell r="C21">
            <v>1.8097248880358288</v>
          </cell>
        </row>
        <row r="22">
          <cell r="B22">
            <v>2022</v>
          </cell>
          <cell r="C22">
            <v>1.8660588611644278</v>
          </cell>
        </row>
        <row r="23">
          <cell r="B23">
            <v>2023</v>
          </cell>
          <cell r="C23">
            <v>1.9223928342930265</v>
          </cell>
        </row>
        <row r="24">
          <cell r="B24">
            <v>2024</v>
          </cell>
          <cell r="C24">
            <v>1.9787268074216255</v>
          </cell>
        </row>
        <row r="25">
          <cell r="B25">
            <v>2025</v>
          </cell>
          <cell r="C25">
            <v>2.0350607805502245</v>
          </cell>
        </row>
        <row r="26">
          <cell r="B26">
            <v>2026</v>
          </cell>
          <cell r="C26">
            <v>2.0913947536788231</v>
          </cell>
        </row>
        <row r="27">
          <cell r="B27">
            <v>2027</v>
          </cell>
          <cell r="C27">
            <v>2.1477287268074221</v>
          </cell>
        </row>
        <row r="28">
          <cell r="B28">
            <v>2028</v>
          </cell>
          <cell r="C28">
            <v>2.2040626999360211</v>
          </cell>
        </row>
        <row r="29">
          <cell r="B29">
            <v>2029</v>
          </cell>
          <cell r="C29">
            <v>2.2603966730646201</v>
          </cell>
        </row>
        <row r="30">
          <cell r="B30">
            <v>2030</v>
          </cell>
          <cell r="C30">
            <v>2.3167306461932187</v>
          </cell>
        </row>
        <row r="31">
          <cell r="B31">
            <v>2031</v>
          </cell>
          <cell r="C31">
            <v>2.3730646193218177</v>
          </cell>
        </row>
        <row r="32">
          <cell r="B32">
            <v>2032</v>
          </cell>
          <cell r="C32">
            <v>2.4293985924504167</v>
          </cell>
        </row>
        <row r="33">
          <cell r="B33">
            <v>2033</v>
          </cell>
          <cell r="C33">
            <v>2.4857325655790157</v>
          </cell>
        </row>
        <row r="34">
          <cell r="B34">
            <v>2034</v>
          </cell>
          <cell r="C34">
            <v>2.5420665387076142</v>
          </cell>
        </row>
        <row r="35">
          <cell r="B35">
            <v>2035</v>
          </cell>
          <cell r="C35">
            <v>2.5984005118362132</v>
          </cell>
        </row>
        <row r="36">
          <cell r="B36">
            <v>2036</v>
          </cell>
          <cell r="C36">
            <v>2.6547344849648122</v>
          </cell>
        </row>
        <row r="37">
          <cell r="B37">
            <v>2037</v>
          </cell>
          <cell r="C37">
            <v>2.7110684580934112</v>
          </cell>
        </row>
        <row r="38">
          <cell r="B38">
            <v>2038</v>
          </cell>
          <cell r="C38">
            <v>2.7674024312220098</v>
          </cell>
        </row>
        <row r="39">
          <cell r="B39">
            <v>2039</v>
          </cell>
          <cell r="C39">
            <v>2.8237364043506088</v>
          </cell>
        </row>
        <row r="40">
          <cell r="B40">
            <v>2040</v>
          </cell>
          <cell r="C40">
            <v>2.8800703774792078</v>
          </cell>
        </row>
        <row r="41">
          <cell r="B41">
            <v>2041</v>
          </cell>
          <cell r="C41">
            <v>2.9364043506078068</v>
          </cell>
        </row>
        <row r="42">
          <cell r="B42">
            <v>2042</v>
          </cell>
          <cell r="C42">
            <v>2.9927383237364054</v>
          </cell>
        </row>
        <row r="43">
          <cell r="B43">
            <v>2043</v>
          </cell>
          <cell r="C43">
            <v>3.0490722968650044</v>
          </cell>
        </row>
        <row r="44">
          <cell r="B44">
            <v>2044</v>
          </cell>
          <cell r="C44">
            <v>3.1054062699936034</v>
          </cell>
        </row>
        <row r="45">
          <cell r="B45">
            <v>2045</v>
          </cell>
          <cell r="C45">
            <v>3.1617402431222024</v>
          </cell>
        </row>
      </sheetData>
      <sheetData sheetId="13">
        <row r="5">
          <cell r="I5">
            <v>3.0365038560411322E-2</v>
          </cell>
        </row>
        <row r="6">
          <cell r="C6">
            <v>2.3766098266756283E-2</v>
          </cell>
          <cell r="D6">
            <v>2.3766098266756283E-2</v>
          </cell>
        </row>
        <row r="9">
          <cell r="M9">
            <v>4.4999999999999998E-2</v>
          </cell>
        </row>
        <row r="10">
          <cell r="M10">
            <v>0.16400000000000001</v>
          </cell>
        </row>
        <row r="11">
          <cell r="M11">
            <v>0</v>
          </cell>
        </row>
        <row r="12">
          <cell r="M12">
            <v>4.4999999999999998E-2</v>
          </cell>
        </row>
        <row r="13">
          <cell r="M13">
            <v>4.4999999999999998E-2</v>
          </cell>
        </row>
        <row r="14">
          <cell r="M14">
            <v>0</v>
          </cell>
        </row>
        <row r="15">
          <cell r="M15">
            <v>2.3766098266756283E-2</v>
          </cell>
        </row>
        <row r="16">
          <cell r="M16">
            <v>3.8660167465215736E-2</v>
          </cell>
        </row>
        <row r="17">
          <cell r="M17">
            <v>5.4297223307413475E-2</v>
          </cell>
        </row>
        <row r="18">
          <cell r="M18">
            <v>3.7390849099429899E-2</v>
          </cell>
        </row>
        <row r="19">
          <cell r="M19">
            <v>2.5610432093552252E-2</v>
          </cell>
        </row>
        <row r="20">
          <cell r="M20">
            <v>3.6453428015933299E-2</v>
          </cell>
        </row>
        <row r="21">
          <cell r="I21">
            <v>4.8410608217603637E-2</v>
          </cell>
        </row>
      </sheetData>
      <sheetData sheetId="14"/>
      <sheetData sheetId="15"/>
      <sheetData sheetId="16">
        <row r="4">
          <cell r="K4">
            <v>1.88</v>
          </cell>
        </row>
        <row r="5">
          <cell r="K5">
            <v>14.83</v>
          </cell>
        </row>
        <row r="6">
          <cell r="C6">
            <v>18.369630387032071</v>
          </cell>
          <cell r="D6">
            <v>18.369630387032071</v>
          </cell>
          <cell r="G6">
            <v>14.16</v>
          </cell>
          <cell r="H6">
            <v>14.16</v>
          </cell>
          <cell r="K6">
            <v>1</v>
          </cell>
        </row>
        <row r="14">
          <cell r="F14">
            <v>1</v>
          </cell>
        </row>
        <row r="15">
          <cell r="F15">
            <v>2</v>
          </cell>
        </row>
        <row r="16">
          <cell r="F16">
            <v>3</v>
          </cell>
        </row>
        <row r="17">
          <cell r="F17">
            <v>4</v>
          </cell>
        </row>
        <row r="18">
          <cell r="F18">
            <v>5</v>
          </cell>
        </row>
        <row r="19">
          <cell r="F19">
            <v>6</v>
          </cell>
        </row>
        <row r="20">
          <cell r="F20">
            <v>7</v>
          </cell>
        </row>
        <row r="21">
          <cell r="F21">
            <v>8</v>
          </cell>
        </row>
        <row r="22">
          <cell r="F22">
            <v>9</v>
          </cell>
        </row>
        <row r="23">
          <cell r="F23">
            <v>10</v>
          </cell>
        </row>
        <row r="24">
          <cell r="F24">
            <v>11</v>
          </cell>
        </row>
        <row r="25">
          <cell r="F25">
            <v>12</v>
          </cell>
        </row>
        <row r="26">
          <cell r="F26">
            <v>13</v>
          </cell>
        </row>
        <row r="27">
          <cell r="F27">
            <v>14</v>
          </cell>
        </row>
        <row r="28">
          <cell r="F28">
            <v>15</v>
          </cell>
        </row>
        <row r="29">
          <cell r="F29">
            <v>16</v>
          </cell>
        </row>
        <row r="30">
          <cell r="F30">
            <v>17</v>
          </cell>
        </row>
        <row r="31">
          <cell r="F31">
            <v>18</v>
          </cell>
        </row>
        <row r="32">
          <cell r="F32">
            <v>19</v>
          </cell>
        </row>
        <row r="33">
          <cell r="F33">
            <v>20</v>
          </cell>
        </row>
        <row r="34">
          <cell r="F34">
            <v>21</v>
          </cell>
        </row>
        <row r="35">
          <cell r="F35">
            <v>22</v>
          </cell>
        </row>
        <row r="36">
          <cell r="F36">
            <v>23</v>
          </cell>
        </row>
        <row r="37">
          <cell r="F37">
            <v>24</v>
          </cell>
        </row>
        <row r="38">
          <cell r="F38">
            <v>25</v>
          </cell>
        </row>
        <row r="39">
          <cell r="F39">
            <v>26</v>
          </cell>
        </row>
        <row r="40">
          <cell r="F40">
            <v>27</v>
          </cell>
        </row>
        <row r="41">
          <cell r="F41">
            <v>28</v>
          </cell>
        </row>
        <row r="42">
          <cell r="F42">
            <v>29</v>
          </cell>
        </row>
        <row r="43">
          <cell r="F43">
            <v>30</v>
          </cell>
        </row>
        <row r="44">
          <cell r="F44">
            <v>31</v>
          </cell>
        </row>
        <row r="45">
          <cell r="F45">
            <v>32</v>
          </cell>
        </row>
        <row r="46">
          <cell r="F46">
            <v>33</v>
          </cell>
        </row>
        <row r="47">
          <cell r="F47">
            <v>34</v>
          </cell>
        </row>
        <row r="48">
          <cell r="F48">
            <v>35</v>
          </cell>
        </row>
        <row r="49">
          <cell r="F49">
            <v>36</v>
          </cell>
        </row>
        <row r="50">
          <cell r="F50">
            <v>37</v>
          </cell>
        </row>
        <row r="51">
          <cell r="F51">
            <v>38</v>
          </cell>
        </row>
        <row r="52">
          <cell r="F52">
            <v>39</v>
          </cell>
        </row>
        <row r="53">
          <cell r="F53">
            <v>40</v>
          </cell>
        </row>
        <row r="54">
          <cell r="F54">
            <v>41</v>
          </cell>
        </row>
        <row r="55">
          <cell r="F55">
            <v>42</v>
          </cell>
        </row>
        <row r="56">
          <cell r="F56">
            <v>43</v>
          </cell>
        </row>
        <row r="57">
          <cell r="F57">
            <v>44</v>
          </cell>
        </row>
        <row r="58">
          <cell r="F58">
            <v>45</v>
          </cell>
        </row>
        <row r="59">
          <cell r="F59">
            <v>46</v>
          </cell>
        </row>
        <row r="60">
          <cell r="F60">
            <v>47</v>
          </cell>
        </row>
        <row r="61">
          <cell r="F61">
            <v>48</v>
          </cell>
        </row>
        <row r="62">
          <cell r="F62">
            <v>49</v>
          </cell>
        </row>
        <row r="63">
          <cell r="F63">
            <v>50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3.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4.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5.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6.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7.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B3:E7"/>
  <sheetViews>
    <sheetView workbookViewId="0">
      <selection activeCell="B3" sqref="B3:E7"/>
    </sheetView>
  </sheetViews>
  <sheetFormatPr defaultRowHeight="15" x14ac:dyDescent="0.25"/>
  <cols>
    <col min="5" max="5" width="15.7109375" customWidth="1"/>
  </cols>
  <sheetData>
    <row r="3" spans="2:5" x14ac:dyDescent="0.25">
      <c r="B3" s="6"/>
      <c r="C3" s="7" t="s">
        <v>5</v>
      </c>
      <c r="D3" s="7" t="s">
        <v>1</v>
      </c>
      <c r="E3" s="7" t="s">
        <v>963</v>
      </c>
    </row>
    <row r="4" spans="2:5" x14ac:dyDescent="0.25">
      <c r="B4" s="6" t="s">
        <v>964</v>
      </c>
      <c r="C4" s="8">
        <v>1.4656302521008413</v>
      </c>
      <c r="D4" s="8">
        <v>3.1285714285714317</v>
      </c>
      <c r="E4" s="9">
        <v>0.58920221747088064</v>
      </c>
    </row>
    <row r="5" spans="2:5" x14ac:dyDescent="0.25">
      <c r="B5" s="6" t="s">
        <v>2</v>
      </c>
      <c r="C5" s="8">
        <v>2.4371245421245429</v>
      </c>
      <c r="D5" s="8">
        <v>3.5391941391941502</v>
      </c>
      <c r="E5" s="9">
        <v>0.72393922499356678</v>
      </c>
    </row>
    <row r="6" spans="2:5" x14ac:dyDescent="0.25">
      <c r="B6" s="6" t="s">
        <v>965</v>
      </c>
      <c r="C6" s="8">
        <v>2.1510505836575895</v>
      </c>
      <c r="D6" s="8">
        <v>3.26186770428016</v>
      </c>
      <c r="E6" s="9">
        <v>0.69402413619667758</v>
      </c>
    </row>
    <row r="7" spans="2:5" x14ac:dyDescent="0.25">
      <c r="B7" s="6" t="s">
        <v>4</v>
      </c>
      <c r="C7" s="8">
        <v>2.6905172413793101</v>
      </c>
      <c r="D7" s="8">
        <v>3.7806896551724112</v>
      </c>
      <c r="E7" s="9">
        <v>0.75042733907439385</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dimension ref="A1:W93"/>
  <sheetViews>
    <sheetView topLeftCell="A55" workbookViewId="0">
      <selection activeCell="D23" sqref="D23"/>
    </sheetView>
  </sheetViews>
  <sheetFormatPr defaultRowHeight="15" x14ac:dyDescent="0.25"/>
  <cols>
    <col min="1" max="1" width="33.140625" customWidth="1"/>
    <col min="2" max="2" width="14.28515625" customWidth="1"/>
    <col min="3" max="3" width="10.5703125" bestFit="1" customWidth="1"/>
    <col min="4" max="4" width="13.42578125" customWidth="1"/>
    <col min="5" max="5" width="12.7109375" customWidth="1"/>
    <col min="6" max="6" width="14.140625" customWidth="1"/>
    <col min="7" max="7" width="11.5703125" customWidth="1"/>
    <col min="8" max="8" width="11.42578125" customWidth="1"/>
    <col min="9" max="9" width="20.5703125" bestFit="1" customWidth="1"/>
    <col min="10" max="10" width="20.42578125" bestFit="1" customWidth="1"/>
    <col min="11" max="11" width="18.85546875" customWidth="1"/>
  </cols>
  <sheetData>
    <row r="1" spans="1:11" x14ac:dyDescent="0.25">
      <c r="H1" t="s">
        <v>1550</v>
      </c>
      <c r="I1" t="s">
        <v>1540</v>
      </c>
    </row>
    <row r="2" spans="1:11" x14ac:dyDescent="0.25">
      <c r="F2" s="561" t="s">
        <v>1551</v>
      </c>
      <c r="G2" t="s">
        <v>0</v>
      </c>
      <c r="H2" s="439">
        <v>0</v>
      </c>
      <c r="I2" s="439">
        <v>1</v>
      </c>
    </row>
    <row r="3" spans="1:11" x14ac:dyDescent="0.25">
      <c r="F3" s="562"/>
      <c r="G3" t="s">
        <v>986</v>
      </c>
      <c r="H3" s="439">
        <f>'CEC List - 8-28-14'!G1316</f>
        <v>0.6171875</v>
      </c>
      <c r="I3" s="439">
        <f>'CEC List - 8-28-14'!F1316</f>
        <v>0.3828125</v>
      </c>
      <c r="J3" s="306" t="s">
        <v>2038</v>
      </c>
    </row>
    <row r="4" spans="1:11" x14ac:dyDescent="0.25">
      <c r="F4" s="562"/>
      <c r="G4" t="s">
        <v>1552</v>
      </c>
      <c r="H4" s="439">
        <f>'CEC List - 8-28-14'!G1317</f>
        <v>0.97802197802197799</v>
      </c>
      <c r="I4" s="439">
        <f>'CEC List - 8-28-14'!F1317</f>
        <v>2.197802197802198E-2</v>
      </c>
      <c r="J4" s="306"/>
    </row>
    <row r="5" spans="1:11" x14ac:dyDescent="0.25">
      <c r="A5" s="2" t="s">
        <v>12</v>
      </c>
      <c r="F5" s="562"/>
      <c r="G5" t="s">
        <v>992</v>
      </c>
      <c r="H5" s="440">
        <v>1</v>
      </c>
      <c r="I5" s="440">
        <v>0</v>
      </c>
      <c r="J5" s="306"/>
    </row>
    <row r="6" spans="1:11" x14ac:dyDescent="0.25">
      <c r="A6" t="s">
        <v>13</v>
      </c>
      <c r="B6">
        <v>322</v>
      </c>
      <c r="C6" t="s">
        <v>969</v>
      </c>
      <c r="F6" s="562"/>
    </row>
    <row r="7" spans="1:11" x14ac:dyDescent="0.25">
      <c r="J7" t="s">
        <v>1553</v>
      </c>
    </row>
    <row r="8" spans="1:11" x14ac:dyDescent="0.25">
      <c r="A8" s="2" t="s">
        <v>983</v>
      </c>
      <c r="J8" s="563" t="s">
        <v>1554</v>
      </c>
      <c r="K8" s="563"/>
    </row>
    <row r="9" spans="1:11" s="14" customFormat="1" ht="44.25" customHeight="1" x14ac:dyDescent="0.25">
      <c r="B9" s="383" t="s">
        <v>1555</v>
      </c>
      <c r="C9" s="383" t="s">
        <v>1556</v>
      </c>
      <c r="D9" s="383" t="s">
        <v>1557</v>
      </c>
      <c r="E9" s="383" t="s">
        <v>968</v>
      </c>
      <c r="F9" s="383" t="s">
        <v>981</v>
      </c>
      <c r="G9" s="14" t="s">
        <v>988</v>
      </c>
      <c r="J9" s="383" t="s">
        <v>1047</v>
      </c>
      <c r="K9" s="383" t="s">
        <v>1046</v>
      </c>
    </row>
    <row r="10" spans="1:11" x14ac:dyDescent="0.25">
      <c r="A10" t="s">
        <v>0</v>
      </c>
      <c r="B10" s="379"/>
      <c r="C10" s="437">
        <f>'2. Crosswalk - MEF vs. IMEF'!B16</f>
        <v>0.74</v>
      </c>
      <c r="D10" s="438">
        <f>(B10*H2)+(C10*I2)</f>
        <v>0.74</v>
      </c>
      <c r="E10" s="15">
        <f>AVERAGEIF('CEC List - 8-28-14'!H2:H1312,"&lt;&gt;FALSE",'CEC List - 8-28-14'!$H$2:$H$1312)</f>
        <v>3.4495804729214288</v>
      </c>
      <c r="F10" s="15">
        <f>E10/D10*$B$6</f>
        <v>1501.0336652441893</v>
      </c>
      <c r="G10" s="11"/>
      <c r="I10" s="307">
        <f>2.2*H2+1.72*I2</f>
        <v>1.72</v>
      </c>
      <c r="J10" s="308" t="s">
        <v>1558</v>
      </c>
      <c r="K10" s="309" t="s">
        <v>1559</v>
      </c>
    </row>
    <row r="11" spans="1:11" x14ac:dyDescent="0.25">
      <c r="A11" t="s">
        <v>1966</v>
      </c>
      <c r="B11" s="379">
        <v>2.38</v>
      </c>
      <c r="C11" s="379">
        <v>2.0699999999999998</v>
      </c>
      <c r="D11" s="15">
        <f>(B11*H3)+(C11*I3)</f>
        <v>2.2613281249999999</v>
      </c>
      <c r="E11" s="15">
        <f>E10</f>
        <v>3.4495804729214288</v>
      </c>
      <c r="F11" s="15">
        <f t="shared" ref="F11:F13" si="0">E11/D11*$B$6</f>
        <v>491.20023759519643</v>
      </c>
      <c r="G11" s="310">
        <f>F$10-F11</f>
        <v>1009.8334276489928</v>
      </c>
      <c r="I11" s="307">
        <f>2.8*H3+2.51*I3</f>
        <v>2.688984375</v>
      </c>
      <c r="J11" s="308" t="s">
        <v>1560</v>
      </c>
      <c r="K11" s="308" t="s">
        <v>1561</v>
      </c>
    </row>
    <row r="12" spans="1:11" x14ac:dyDescent="0.25">
      <c r="A12" t="s">
        <v>1967</v>
      </c>
      <c r="B12" s="329">
        <v>2.74</v>
      </c>
      <c r="C12" s="329">
        <v>2.76</v>
      </c>
      <c r="D12" s="15">
        <f>(B12*H4)+(C12*I4)</f>
        <v>2.7404395604395604</v>
      </c>
      <c r="E12" s="15">
        <f t="shared" ref="E12:E13" si="1">E11</f>
        <v>3.4495804729214288</v>
      </c>
      <c r="F12" s="15">
        <f t="shared" si="0"/>
        <v>405.32363067424694</v>
      </c>
      <c r="G12" s="310">
        <f t="shared" ref="G12:G13" si="2">F$10-F12</f>
        <v>1095.7100345699423</v>
      </c>
      <c r="I12" s="334">
        <f>3.2*H4+3.2*I4</f>
        <v>3.2</v>
      </c>
      <c r="J12" s="335" t="s">
        <v>1562</v>
      </c>
      <c r="K12" s="336" t="s">
        <v>1563</v>
      </c>
    </row>
    <row r="13" spans="1:11" x14ac:dyDescent="0.25">
      <c r="A13" t="s">
        <v>992</v>
      </c>
      <c r="B13" s="329">
        <v>2.92</v>
      </c>
      <c r="C13" s="329"/>
      <c r="D13" s="330">
        <f t="shared" ref="D13" si="3">(B13*H5)+(C13*I5)</f>
        <v>2.92</v>
      </c>
      <c r="E13" s="15">
        <f t="shared" si="1"/>
        <v>3.4495804729214288</v>
      </c>
      <c r="F13" s="15">
        <f t="shared" si="0"/>
        <v>380.39894256188359</v>
      </c>
      <c r="G13" s="310">
        <f t="shared" si="2"/>
        <v>1120.6347226823057</v>
      </c>
      <c r="I13" s="334">
        <f>3.4*H5+3.4*I5</f>
        <v>3.4</v>
      </c>
      <c r="J13" s="335" t="s">
        <v>1968</v>
      </c>
      <c r="K13" s="336" t="s">
        <v>1969</v>
      </c>
    </row>
    <row r="14" spans="1:11" x14ac:dyDescent="0.25">
      <c r="G14" s="14"/>
    </row>
    <row r="15" spans="1:11" x14ac:dyDescent="0.25">
      <c r="A15" s="2" t="s">
        <v>984</v>
      </c>
      <c r="B15" t="s">
        <v>977</v>
      </c>
      <c r="D15" s="311" t="s">
        <v>1564</v>
      </c>
      <c r="E15" s="306"/>
    </row>
    <row r="16" spans="1:11" x14ac:dyDescent="0.25">
      <c r="B16" s="508" t="s">
        <v>6</v>
      </c>
      <c r="C16" s="508"/>
      <c r="D16" s="508"/>
      <c r="E16" s="508" t="s">
        <v>7</v>
      </c>
      <c r="F16" s="508"/>
      <c r="G16" s="508"/>
      <c r="H16" s="508" t="s">
        <v>11</v>
      </c>
      <c r="I16" s="508"/>
      <c r="J16" s="508"/>
    </row>
    <row r="17" spans="1:10" x14ac:dyDescent="0.25">
      <c r="B17" s="379" t="s">
        <v>8</v>
      </c>
      <c r="C17" s="379" t="s">
        <v>9</v>
      </c>
      <c r="D17" s="379" t="s">
        <v>10</v>
      </c>
      <c r="E17" s="379" t="s">
        <v>8</v>
      </c>
      <c r="F17" s="379" t="s">
        <v>9</v>
      </c>
      <c r="G17" s="379" t="s">
        <v>10</v>
      </c>
      <c r="H17" s="379" t="s">
        <v>8</v>
      </c>
      <c r="I17" s="379" t="s">
        <v>9</v>
      </c>
      <c r="J17" s="379" t="s">
        <v>10</v>
      </c>
    </row>
    <row r="18" spans="1:10" x14ac:dyDescent="0.25">
      <c r="A18" t="s">
        <v>0</v>
      </c>
      <c r="B18" s="42">
        <f>'DOE Energy &amp; Water Use (2)'!AC7</f>
        <v>7.4640070970695985E-2</v>
      </c>
      <c r="C18" s="42">
        <f>'DOE Energy &amp; Water Use (2)'!AD7</f>
        <v>0.33482562487930406</v>
      </c>
      <c r="D18" s="42">
        <f>'DOE Energy &amp; Water Use (2)'!AE7</f>
        <v>0.59053430415000008</v>
      </c>
      <c r="E18" s="44">
        <f>'DOE Energy &amp; Water Use (2)'!AC20</f>
        <v>7.6772934113933239E-2</v>
      </c>
      <c r="F18" s="44">
        <f>'DOE Energy &amp; Water Use (2)'!AD20</f>
        <v>0.30026711255735983</v>
      </c>
      <c r="G18" s="44">
        <f>'DOE Energy &amp; Water Use (2)'!AE20</f>
        <v>0.62295995332870691</v>
      </c>
      <c r="H18" s="299">
        <f t="shared" ref="H18:J21" si="4">(E18*$H2)+(B18*$I2)</f>
        <v>7.4640070970695985E-2</v>
      </c>
      <c r="I18" s="299">
        <f t="shared" si="4"/>
        <v>0.33482562487930406</v>
      </c>
      <c r="J18" s="299">
        <f t="shared" si="4"/>
        <v>0.59053430415000008</v>
      </c>
    </row>
    <row r="19" spans="1:10" x14ac:dyDescent="0.25">
      <c r="A19" t="s">
        <v>1966</v>
      </c>
      <c r="B19" s="42">
        <f>'DOE Energy &amp; Water Use (2)'!AC8</f>
        <v>4.1721951219512193E-2</v>
      </c>
      <c r="C19" s="42">
        <f>'DOE Energy &amp; Water Use (2)'!AD8</f>
        <v>0.32921413658536586</v>
      </c>
      <c r="D19" s="42">
        <f>'DOE Energy &amp; Water Use (2)'!AE8</f>
        <v>0.62906391219512192</v>
      </c>
      <c r="E19" s="44">
        <f>'DOE Energy &amp; Water Use (2)'!AC21</f>
        <v>0.10506820560660426</v>
      </c>
      <c r="F19" s="44">
        <f>'DOE Energy &amp; Water Use (2)'!AD21</f>
        <v>0.17486267568664238</v>
      </c>
      <c r="G19" s="44">
        <f>'DOE Energy &amp; Water Use (2)'!AE21</f>
        <v>0.72006911870675328</v>
      </c>
      <c r="H19" s="299">
        <f t="shared" si="4"/>
        <v>8.0818467599045596E-2</v>
      </c>
      <c r="I19" s="299">
        <f t="shared" si="4"/>
        <v>0.23395034431193495</v>
      </c>
      <c r="J19" s="299">
        <f t="shared" si="4"/>
        <v>0.68523118808901939</v>
      </c>
    </row>
    <row r="20" spans="1:10" x14ac:dyDescent="0.25">
      <c r="A20" t="s">
        <v>1967</v>
      </c>
      <c r="B20" s="43">
        <f>'DOE Energy &amp; Water Use (2)'!AC9</f>
        <v>4.2443902439024392E-2</v>
      </c>
      <c r="C20" s="43">
        <f>'DOE Energy &amp; Water Use (2)'!AD9</f>
        <v>0.29037499317073179</v>
      </c>
      <c r="D20" s="43">
        <f>'DOE Energy &amp; Water Use (2)'!AE9</f>
        <v>0.66718110439024381</v>
      </c>
      <c r="E20" s="44">
        <f>'DOE Energy &amp; Water Use (2)'!AC22</f>
        <v>0.13858321469444446</v>
      </c>
      <c r="F20" s="44">
        <f>'DOE Energy &amp; Water Use (2)'!AD22</f>
        <v>9.6115885305555426E-2</v>
      </c>
      <c r="G20" s="44">
        <f>'DOE Energy &amp; Water Use (2)'!AE22</f>
        <v>0.76530090000000017</v>
      </c>
      <c r="H20" s="299">
        <f t="shared" si="4"/>
        <v>0.13647026277674293</v>
      </c>
      <c r="I20" s="299">
        <f t="shared" si="4"/>
        <v>0.10038531624764721</v>
      </c>
      <c r="J20" s="299">
        <f t="shared" si="4"/>
        <v>0.76314442097560986</v>
      </c>
    </row>
    <row r="21" spans="1:10" x14ac:dyDescent="0.25">
      <c r="A21" t="s">
        <v>992</v>
      </c>
      <c r="B21" s="331"/>
      <c r="C21" s="331"/>
      <c r="D21" s="331"/>
      <c r="E21" s="332">
        <f>E20</f>
        <v>0.13858321469444446</v>
      </c>
      <c r="F21" s="332">
        <f t="shared" ref="F21:G21" si="5">F20</f>
        <v>9.6115885305555426E-2</v>
      </c>
      <c r="G21" s="332">
        <f t="shared" si="5"/>
        <v>0.76530090000000017</v>
      </c>
      <c r="H21" s="299">
        <f t="shared" si="4"/>
        <v>0.13858321469444446</v>
      </c>
      <c r="I21" s="299">
        <f t="shared" si="4"/>
        <v>9.6115885305555426E-2</v>
      </c>
      <c r="J21" s="299">
        <f t="shared" si="4"/>
        <v>0.76530090000000017</v>
      </c>
    </row>
    <row r="24" spans="1:10" x14ac:dyDescent="0.25">
      <c r="A24" s="2" t="s">
        <v>982</v>
      </c>
    </row>
    <row r="25" spans="1:10" x14ac:dyDescent="0.25">
      <c r="B25" s="508" t="s">
        <v>975</v>
      </c>
      <c r="C25" s="508"/>
      <c r="D25" s="508"/>
      <c r="E25" s="508"/>
    </row>
    <row r="26" spans="1:10" x14ac:dyDescent="0.25">
      <c r="B26" s="379" t="s">
        <v>970</v>
      </c>
      <c r="C26" s="379" t="s">
        <v>972</v>
      </c>
      <c r="D26" s="379" t="s">
        <v>971</v>
      </c>
      <c r="E26" s="379" t="s">
        <v>973</v>
      </c>
    </row>
    <row r="27" spans="1:10" x14ac:dyDescent="0.25">
      <c r="A27" t="s">
        <v>0</v>
      </c>
      <c r="B27" s="378">
        <f>$F10</f>
        <v>1501.0336652441893</v>
      </c>
      <c r="C27" s="378">
        <f>$F10*($H18+$J18)</f>
        <v>998.44913031393173</v>
      </c>
      <c r="D27" s="378">
        <f>$F10*($H18+$I18)</f>
        <v>614.621794233488</v>
      </c>
      <c r="E27" s="378">
        <f>$F10*$H18</f>
        <v>112.0372593032302</v>
      </c>
      <c r="G27" s="18"/>
    </row>
    <row r="28" spans="1:10" x14ac:dyDescent="0.25">
      <c r="A28" t="s">
        <v>1966</v>
      </c>
      <c r="B28" s="378">
        <f t="shared" ref="B28:B30" si="6">$F11</f>
        <v>491.20023759519643</v>
      </c>
      <c r="C28" s="378">
        <f t="shared" ref="C28:C30" si="7">$F11*($H19+$J19)</f>
        <v>376.28377288369592</v>
      </c>
      <c r="D28" s="378">
        <f t="shared" ref="D28:D30" si="8">$F11*($H19+$I19)</f>
        <v>154.61451519823135</v>
      </c>
      <c r="E28" s="378">
        <f t="shared" ref="E28:E30" si="9">$F11*$H19</f>
        <v>39.698050486730878</v>
      </c>
      <c r="G28" s="18"/>
    </row>
    <row r="29" spans="1:10" x14ac:dyDescent="0.25">
      <c r="A29" t="s">
        <v>1967</v>
      </c>
      <c r="B29" s="378">
        <f t="shared" si="6"/>
        <v>405.32363067424694</v>
      </c>
      <c r="C29" s="378">
        <f t="shared" si="7"/>
        <v>364.63508982636807</v>
      </c>
      <c r="D29" s="378">
        <f t="shared" si="8"/>
        <v>96.003163235616825</v>
      </c>
      <c r="E29" s="378">
        <f t="shared" si="9"/>
        <v>55.314622387737984</v>
      </c>
      <c r="G29" s="18"/>
    </row>
    <row r="30" spans="1:10" x14ac:dyDescent="0.25">
      <c r="A30" t="s">
        <v>992</v>
      </c>
      <c r="B30" s="378">
        <f t="shared" si="6"/>
        <v>380.39894256188359</v>
      </c>
      <c r="C30" s="378">
        <f t="shared" si="7"/>
        <v>343.83656142825106</v>
      </c>
      <c r="D30" s="378">
        <f t="shared" si="8"/>
        <v>89.279289460225726</v>
      </c>
      <c r="E30" s="378">
        <f t="shared" si="9"/>
        <v>52.716908326593156</v>
      </c>
      <c r="G30" s="18"/>
    </row>
    <row r="31" spans="1:10" x14ac:dyDescent="0.25">
      <c r="B31" s="18"/>
      <c r="C31" s="18"/>
      <c r="D31" s="18"/>
      <c r="E31" s="18"/>
    </row>
    <row r="32" spans="1:10" x14ac:dyDescent="0.25">
      <c r="A32" s="2" t="s">
        <v>1011</v>
      </c>
      <c r="B32" s="18"/>
      <c r="C32" s="18"/>
      <c r="D32" s="18"/>
      <c r="E32" s="18"/>
    </row>
    <row r="33" spans="1:10" x14ac:dyDescent="0.25">
      <c r="B33" s="559" t="s">
        <v>975</v>
      </c>
      <c r="C33" s="559"/>
      <c r="D33" s="559"/>
      <c r="E33" s="559"/>
      <c r="G33" s="557" t="s">
        <v>1547</v>
      </c>
      <c r="H33" s="558"/>
      <c r="I33" s="558"/>
      <c r="J33" s="558"/>
    </row>
    <row r="34" spans="1:10" x14ac:dyDescent="0.25">
      <c r="B34" s="382" t="s">
        <v>970</v>
      </c>
      <c r="C34" s="382" t="s">
        <v>972</v>
      </c>
      <c r="D34" s="382" t="s">
        <v>971</v>
      </c>
      <c r="E34" s="382" t="s">
        <v>973</v>
      </c>
      <c r="G34" s="382" t="s">
        <v>970</v>
      </c>
      <c r="H34" s="382" t="s">
        <v>972</v>
      </c>
      <c r="I34" s="382" t="s">
        <v>971</v>
      </c>
      <c r="J34" s="382" t="s">
        <v>973</v>
      </c>
    </row>
    <row r="35" spans="1:10" x14ac:dyDescent="0.25">
      <c r="A35" t="s">
        <v>1966</v>
      </c>
      <c r="B35" s="382">
        <f>B$27-B28</f>
        <v>1009.8334276489928</v>
      </c>
      <c r="C35" s="382">
        <f>C$27-C28</f>
        <v>622.16535743023587</v>
      </c>
      <c r="D35" s="382">
        <f>D$27-D28</f>
        <v>460.00727903525666</v>
      </c>
      <c r="E35" s="382">
        <f>E$27-E28</f>
        <v>72.339208816499323</v>
      </c>
      <c r="G35" s="312">
        <f>B35/$B$6</f>
        <v>3.1361286572950089</v>
      </c>
      <c r="H35" s="312">
        <f t="shared" ref="H35:J37" si="10">C35/$B$6</f>
        <v>1.9321905510255772</v>
      </c>
      <c r="I35" s="312">
        <f t="shared" si="10"/>
        <v>1.4285940342709833</v>
      </c>
      <c r="J35" s="312">
        <f t="shared" si="10"/>
        <v>0.22465592800155068</v>
      </c>
    </row>
    <row r="36" spans="1:10" x14ac:dyDescent="0.25">
      <c r="A36" t="s">
        <v>1967</v>
      </c>
      <c r="B36" s="382">
        <f t="shared" ref="B36:E37" si="11">B$27-B29</f>
        <v>1095.7100345699423</v>
      </c>
      <c r="C36" s="382">
        <f t="shared" si="11"/>
        <v>633.81404048756372</v>
      </c>
      <c r="D36" s="382">
        <f t="shared" si="11"/>
        <v>518.61863099787115</v>
      </c>
      <c r="E36" s="382">
        <f t="shared" si="11"/>
        <v>56.722636915492217</v>
      </c>
      <c r="G36" s="312">
        <f t="shared" ref="G36:G37" si="12">B36/$B$6</f>
        <v>3.4028261943165909</v>
      </c>
      <c r="H36" s="312">
        <f t="shared" si="10"/>
        <v>1.9683665853651047</v>
      </c>
      <c r="I36" s="312">
        <f t="shared" si="10"/>
        <v>1.610616866453016</v>
      </c>
      <c r="J36" s="312">
        <f t="shared" si="10"/>
        <v>0.17615725750152864</v>
      </c>
    </row>
    <row r="37" spans="1:10" x14ac:dyDescent="0.25">
      <c r="A37" t="s">
        <v>992</v>
      </c>
      <c r="B37" s="382">
        <f t="shared" si="11"/>
        <v>1120.6347226823057</v>
      </c>
      <c r="C37" s="382">
        <f t="shared" si="11"/>
        <v>654.61256888568073</v>
      </c>
      <c r="D37" s="382">
        <f t="shared" si="11"/>
        <v>525.34250477326225</v>
      </c>
      <c r="E37" s="382">
        <f>E$27-E30</f>
        <v>59.320350976637044</v>
      </c>
      <c r="G37" s="312">
        <f t="shared" si="12"/>
        <v>3.4802320580195829</v>
      </c>
      <c r="H37" s="312">
        <f t="shared" si="10"/>
        <v>2.0329582884648469</v>
      </c>
      <c r="I37" s="312">
        <f t="shared" si="10"/>
        <v>1.6314984620287647</v>
      </c>
      <c r="J37" s="312">
        <f t="shared" si="10"/>
        <v>0.18422469247402809</v>
      </c>
    </row>
    <row r="39" spans="1:10" x14ac:dyDescent="0.25">
      <c r="A39" s="566" t="s">
        <v>2032</v>
      </c>
      <c r="B39" s="439">
        <f>'Savings Average'!B36/'SF Retro Savings - Top'!B35</f>
        <v>0.14779856240981132</v>
      </c>
      <c r="C39" s="439">
        <f>'Savings Average'!C36/'SF Retro Savings - Top'!C35</f>
        <v>0.11348073507123191</v>
      </c>
      <c r="D39" s="439">
        <f>'Savings Average'!D36/'SF Retro Savings - Top'!D35</f>
        <v>0.19138431287065943</v>
      </c>
      <c r="E39" s="439">
        <f>'Savings Average'!E36/'SF Retro Savings - Top'!E35</f>
        <v>0.1298055423114893</v>
      </c>
    </row>
    <row r="40" spans="1:10" x14ac:dyDescent="0.25">
      <c r="A40" s="566"/>
      <c r="B40" s="439">
        <f>'Savings Average'!B37/'SF Retro Savings - Top'!B36</f>
        <v>0.2027294788322275</v>
      </c>
      <c r="C40" s="439">
        <f>'Savings Average'!C37/'SF Retro Savings - Top'!C36</f>
        <v>0.12768888086218372</v>
      </c>
      <c r="D40" s="439">
        <f>'Savings Average'!D37/'SF Retro Savings - Top'!D36</f>
        <v>0.26517047104099539</v>
      </c>
      <c r="E40" s="439">
        <f>'Savings Average'!E37/'SF Retro Savings - Top'!E36</f>
        <v>-6.4866026735510812E-2</v>
      </c>
    </row>
    <row r="41" spans="1:10" x14ac:dyDescent="0.25">
      <c r="A41" s="566"/>
      <c r="B41" s="439">
        <f>'Savings Average'!B38/'SF Retro Savings - Top'!B37</f>
        <v>0.21691486684904193</v>
      </c>
      <c r="C41" s="439">
        <f>'Savings Average'!C38/'SF Retro Savings - Top'!C37</f>
        <v>0.15033702827678225</v>
      </c>
      <c r="D41" s="439">
        <f>'Savings Average'!D38/'SF Retro Savings - Top'!D37</f>
        <v>0.2725343391894266</v>
      </c>
      <c r="E41" s="439">
        <f>'Savings Average'!E38/'SF Retro Savings - Top'!E37</f>
        <v>-2.5218174994138091E-2</v>
      </c>
    </row>
    <row r="42" spans="1:10" x14ac:dyDescent="0.25">
      <c r="A42" s="2" t="s">
        <v>1012</v>
      </c>
    </row>
    <row r="43" spans="1:10" x14ac:dyDescent="0.25">
      <c r="B43" s="508" t="s">
        <v>975</v>
      </c>
      <c r="C43" s="508"/>
      <c r="D43" s="508"/>
      <c r="E43" s="508"/>
    </row>
    <row r="44" spans="1:10" x14ac:dyDescent="0.25">
      <c r="B44" s="379" t="s">
        <v>970</v>
      </c>
      <c r="C44" s="379" t="s">
        <v>972</v>
      </c>
      <c r="D44" s="379" t="s">
        <v>971</v>
      </c>
      <c r="E44" s="379" t="s">
        <v>973</v>
      </c>
    </row>
    <row r="45" spans="1:10" x14ac:dyDescent="0.25">
      <c r="A45" t="s">
        <v>0</v>
      </c>
      <c r="B45" s="378">
        <v>0</v>
      </c>
      <c r="C45" s="378">
        <f>F10*I18*1.26*0.003413</f>
        <v>2.161304482323382</v>
      </c>
      <c r="D45" s="378">
        <f>F10*J18*0.003413</f>
        <v>3.0253237157595239</v>
      </c>
      <c r="E45" s="378">
        <f>F10*((I18*1.26)+J18)*0.003413</f>
        <v>5.1866281980829054</v>
      </c>
    </row>
    <row r="46" spans="1:10" x14ac:dyDescent="0.25">
      <c r="A46" t="s">
        <v>1966</v>
      </c>
      <c r="B46" s="378">
        <v>0</v>
      </c>
      <c r="C46" s="378">
        <f>F11*I19*1.26*0.003413</f>
        <v>0.49418446651604231</v>
      </c>
      <c r="D46" s="378">
        <f>F11*J19*0.003413</f>
        <v>1.1487670705408417</v>
      </c>
      <c r="E46" s="378">
        <f>F11*((I19*1.26)+J19)*0.003413</f>
        <v>1.6429515370568839</v>
      </c>
    </row>
    <row r="47" spans="1:10" x14ac:dyDescent="0.25">
      <c r="A47" t="s">
        <v>1967</v>
      </c>
      <c r="B47" s="378">
        <v>0</v>
      </c>
      <c r="C47" s="378">
        <f>F12*I20*1.26*0.003413</f>
        <v>0.17497618729140119</v>
      </c>
      <c r="D47" s="378">
        <f>F12*J20*0.003413</f>
        <v>1.0557107553680447</v>
      </c>
      <c r="E47" s="378">
        <f>F12*((I20*1.26)+J20)*0.003413</f>
        <v>1.2306869426594458</v>
      </c>
    </row>
    <row r="48" spans="1:10" x14ac:dyDescent="0.25">
      <c r="A48" t="s">
        <v>992</v>
      </c>
      <c r="B48" s="378">
        <v>0</v>
      </c>
      <c r="C48" s="378">
        <f>F13*I21*1.26*0.003413</f>
        <v>0.15723213257945082</v>
      </c>
      <c r="D48" s="378">
        <f>F13*J21*0.003413</f>
        <v>0.99359137603595826</v>
      </c>
      <c r="E48" s="378">
        <f>F13*((I21*1.26)+J21)*0.003413</f>
        <v>1.1508235086154091</v>
      </c>
    </row>
    <row r="50" spans="1:7" x14ac:dyDescent="0.25">
      <c r="A50" s="2" t="s">
        <v>1013</v>
      </c>
      <c r="B50" s="18"/>
      <c r="C50" s="18"/>
      <c r="D50" s="18"/>
      <c r="E50" s="18"/>
    </row>
    <row r="51" spans="1:7" x14ac:dyDescent="0.25">
      <c r="B51" s="559" t="s">
        <v>975</v>
      </c>
      <c r="C51" s="559"/>
      <c r="D51" s="559"/>
      <c r="E51" s="559"/>
    </row>
    <row r="52" spans="1:7" x14ac:dyDescent="0.25">
      <c r="B52" s="382" t="s">
        <v>970</v>
      </c>
      <c r="C52" s="382" t="s">
        <v>972</v>
      </c>
      <c r="D52" s="382" t="s">
        <v>971</v>
      </c>
      <c r="E52" s="382" t="s">
        <v>973</v>
      </c>
    </row>
    <row r="53" spans="1:7" x14ac:dyDescent="0.25">
      <c r="A53" t="s">
        <v>1966</v>
      </c>
      <c r="B53" s="382">
        <f>B$45-B46</f>
        <v>0</v>
      </c>
      <c r="C53" s="382">
        <f>C$45-C46</f>
        <v>1.6671200158073396</v>
      </c>
      <c r="D53" s="382">
        <f>D$45-D46</f>
        <v>1.8765566452186822</v>
      </c>
      <c r="E53" s="382">
        <f>E$45-E46</f>
        <v>3.5436766610260215</v>
      </c>
    </row>
    <row r="54" spans="1:7" x14ac:dyDescent="0.25">
      <c r="A54" t="s">
        <v>1967</v>
      </c>
      <c r="B54" s="382">
        <f>B$45-B47</f>
        <v>0</v>
      </c>
      <c r="C54" s="382">
        <f t="shared" ref="C54:E55" si="13">C$45-C47</f>
        <v>1.9863282950319809</v>
      </c>
      <c r="D54" s="382">
        <f t="shared" si="13"/>
        <v>1.9696129603914792</v>
      </c>
      <c r="E54" s="382">
        <f t="shared" si="13"/>
        <v>3.9559412554234594</v>
      </c>
    </row>
    <row r="55" spans="1:7" x14ac:dyDescent="0.25">
      <c r="A55" t="s">
        <v>992</v>
      </c>
      <c r="B55" s="382">
        <f>B$45-B48</f>
        <v>0</v>
      </c>
      <c r="C55" s="382">
        <f t="shared" si="13"/>
        <v>2.004072349743931</v>
      </c>
      <c r="D55" s="382">
        <f t="shared" si="13"/>
        <v>2.0317323397235656</v>
      </c>
      <c r="E55" s="382">
        <f t="shared" si="13"/>
        <v>4.0358046894674962</v>
      </c>
    </row>
    <row r="57" spans="1:7" x14ac:dyDescent="0.25">
      <c r="A57" s="566" t="s">
        <v>2032</v>
      </c>
      <c r="B57" s="439" t="s">
        <v>1010</v>
      </c>
      <c r="C57" s="439">
        <f>'Savings Average'!C51/'SF Retro Savings - Top'!C53</f>
        <v>2.0287496656217816</v>
      </c>
      <c r="D57" s="439">
        <f>'Savings Average'!D51/'SF Retro Savings - Top'!D53</f>
        <v>1.1133292227109592</v>
      </c>
      <c r="E57" s="439">
        <f>'Savings Average'!E51/'SF Retro Savings - Top'!E53</f>
        <v>1.5439880805126158</v>
      </c>
    </row>
    <row r="58" spans="1:7" x14ac:dyDescent="0.25">
      <c r="A58" s="566"/>
      <c r="B58" s="439" t="s">
        <v>1010</v>
      </c>
      <c r="C58" s="439">
        <f>'Savings Average'!C52/'SF Retro Savings - Top'!C54</f>
        <v>3.057002454319345</v>
      </c>
      <c r="D58" s="439">
        <f>'Savings Average'!D52/'SF Retro Savings - Top'!D54</f>
        <v>1.4661521045634163</v>
      </c>
      <c r="E58" s="439">
        <f>'Savings Average'!E52/'SF Retro Savings - Top'!E54</f>
        <v>2.2649382489606675</v>
      </c>
    </row>
    <row r="59" spans="1:7" x14ac:dyDescent="0.25">
      <c r="A59" s="566"/>
      <c r="B59" s="439" t="s">
        <v>1010</v>
      </c>
      <c r="C59" s="439">
        <f>'Savings Average'!C53/'SF Retro Savings - Top'!C55</f>
        <v>3.1043550655164021</v>
      </c>
      <c r="D59" s="439">
        <f>'Savings Average'!D53/'SF Retro Savings - Top'!D55</f>
        <v>1.6783095136280026</v>
      </c>
      <c r="E59" s="439">
        <f>'Savings Average'!E53/'SF Retro Savings - Top'!E55</f>
        <v>2.3864454815239005</v>
      </c>
    </row>
    <row r="61" spans="1:7" hidden="1" x14ac:dyDescent="0.25">
      <c r="A61" s="2" t="s">
        <v>1981</v>
      </c>
      <c r="B61" t="s">
        <v>1014</v>
      </c>
      <c r="C61" t="s">
        <v>1287</v>
      </c>
      <c r="D61" t="s">
        <v>1288</v>
      </c>
      <c r="E61" t="s">
        <v>1273</v>
      </c>
    </row>
    <row r="62" spans="1:7" hidden="1" x14ac:dyDescent="0.25">
      <c r="A62" t="s">
        <v>1016</v>
      </c>
      <c r="B62" s="34">
        <v>0.31</v>
      </c>
      <c r="C62" s="34">
        <v>0.2</v>
      </c>
      <c r="D62" s="300">
        <v>0.12</v>
      </c>
      <c r="E62" s="300">
        <v>0.37</v>
      </c>
      <c r="G62" t="s">
        <v>1549</v>
      </c>
    </row>
    <row r="63" spans="1:7" hidden="1" x14ac:dyDescent="0.25">
      <c r="A63" t="s">
        <v>1017</v>
      </c>
      <c r="B63" s="34">
        <v>0.84</v>
      </c>
      <c r="C63" s="34">
        <v>0.05</v>
      </c>
      <c r="D63" s="300">
        <v>0.11</v>
      </c>
    </row>
    <row r="64" spans="1:7" hidden="1" x14ac:dyDescent="0.25"/>
    <row r="65" spans="1:23" hidden="1" x14ac:dyDescent="0.25">
      <c r="A65" s="2" t="s">
        <v>1982</v>
      </c>
      <c r="B65" t="s">
        <v>1014</v>
      </c>
      <c r="C65" t="s">
        <v>1287</v>
      </c>
      <c r="D65" t="s">
        <v>1288</v>
      </c>
      <c r="E65" t="s">
        <v>1273</v>
      </c>
      <c r="N65" t="s">
        <v>1014</v>
      </c>
      <c r="O65" t="s">
        <v>1287</v>
      </c>
      <c r="P65" t="s">
        <v>1288</v>
      </c>
      <c r="Q65" t="s">
        <v>1273</v>
      </c>
      <c r="R65" t="s">
        <v>1970</v>
      </c>
      <c r="S65" t="s">
        <v>1971</v>
      </c>
      <c r="T65" t="s">
        <v>1972</v>
      </c>
    </row>
    <row r="66" spans="1:23" hidden="1" x14ac:dyDescent="0.25">
      <c r="A66" t="s">
        <v>1016</v>
      </c>
      <c r="B66" s="45">
        <f>N68</f>
        <v>6.9727891156462579E-2</v>
      </c>
      <c r="C66" s="45">
        <f t="shared" ref="C66:E66" si="14">O68</f>
        <v>0.14285714285714285</v>
      </c>
      <c r="D66" s="45">
        <f t="shared" si="14"/>
        <v>0.65816326530612235</v>
      </c>
      <c r="E66" s="45">
        <f t="shared" si="14"/>
        <v>0.10204081632653061</v>
      </c>
      <c r="F66" t="s">
        <v>1973</v>
      </c>
      <c r="H66" t="s">
        <v>1974</v>
      </c>
      <c r="M66" t="s">
        <v>1975</v>
      </c>
      <c r="N66" s="45">
        <v>0.06</v>
      </c>
      <c r="O66" s="45">
        <v>0.14000000000000001</v>
      </c>
      <c r="P66" s="341">
        <v>0.63</v>
      </c>
      <c r="Q66" s="341">
        <v>0.1</v>
      </c>
      <c r="R66" s="341">
        <v>0.03</v>
      </c>
      <c r="S66" s="341">
        <v>0.01</v>
      </c>
      <c r="T66" s="341">
        <v>0.01</v>
      </c>
      <c r="U66" s="341">
        <f>SUM(N66:T66)</f>
        <v>0.98000000000000009</v>
      </c>
    </row>
    <row r="67" spans="1:23" hidden="1" x14ac:dyDescent="0.25">
      <c r="A67" t="s">
        <v>1017</v>
      </c>
      <c r="B67" s="45">
        <f>0.71+((71/97)*0.03)</f>
        <v>0.73195876288659789</v>
      </c>
      <c r="C67" s="45">
        <f>0.06+((6/97)*0.03)</f>
        <v>6.1855670103092779E-2</v>
      </c>
      <c r="D67" s="45">
        <f>0.2+((20/97)*0.03)</f>
        <v>0.2061855670103093</v>
      </c>
      <c r="H67" t="s">
        <v>1976</v>
      </c>
      <c r="M67" t="s">
        <v>1977</v>
      </c>
      <c r="N67" s="45">
        <f>N66/$U$66*1</f>
        <v>6.1224489795918359E-2</v>
      </c>
      <c r="O67" s="45">
        <f t="shared" ref="O67:Q67" si="15">O66/$U$66*1</f>
        <v>0.14285714285714285</v>
      </c>
      <c r="P67" s="45">
        <f t="shared" si="15"/>
        <v>0.64285714285714279</v>
      </c>
      <c r="Q67" s="45">
        <f t="shared" si="15"/>
        <v>0.10204081632653061</v>
      </c>
      <c r="R67" s="45">
        <f>R66/$U$66*1</f>
        <v>3.0612244897959179E-2</v>
      </c>
      <c r="S67" s="45">
        <f t="shared" ref="S67:T67" si="16">S66/$U$66*1</f>
        <v>1.020408163265306E-2</v>
      </c>
      <c r="T67" s="45">
        <f t="shared" si="16"/>
        <v>1.020408163265306E-2</v>
      </c>
      <c r="U67" s="45">
        <f>SUM(N67:T67)</f>
        <v>1</v>
      </c>
    </row>
    <row r="68" spans="1:23" hidden="1" x14ac:dyDescent="0.25">
      <c r="M68" t="s">
        <v>1978</v>
      </c>
      <c r="N68" s="45">
        <f>N67+(S67*1/3)+(0.5*T67)</f>
        <v>6.9727891156462579E-2</v>
      </c>
      <c r="O68" s="45">
        <f>O67</f>
        <v>0.14285714285714285</v>
      </c>
      <c r="P68" s="45">
        <f>P67+((1/3)*R67)+(0.5*T67)</f>
        <v>0.65816326530612235</v>
      </c>
      <c r="Q68" s="45">
        <f>Q67</f>
        <v>0.10204081632653061</v>
      </c>
      <c r="U68" s="341">
        <f>SUM(N68:Q68)</f>
        <v>0.97278911564625836</v>
      </c>
      <c r="V68" s="297" t="s">
        <v>1979</v>
      </c>
      <c r="W68" s="45">
        <f>R67*2/3+S67*2/3</f>
        <v>2.7210884353741496E-2</v>
      </c>
    </row>
    <row r="69" spans="1:23" hidden="1" x14ac:dyDescent="0.25">
      <c r="M69" s="342" t="s">
        <v>1980</v>
      </c>
    </row>
    <row r="70" spans="1:23" hidden="1" x14ac:dyDescent="0.25"/>
    <row r="71" spans="1:23" hidden="1" x14ac:dyDescent="0.25">
      <c r="A71" s="2" t="s">
        <v>982</v>
      </c>
    </row>
    <row r="72" spans="1:23" hidden="1" x14ac:dyDescent="0.25">
      <c r="B72" s="560" t="s">
        <v>1983</v>
      </c>
      <c r="C72" s="560"/>
      <c r="D72" s="560"/>
      <c r="E72" s="560"/>
      <c r="H72" s="560" t="s">
        <v>1984</v>
      </c>
      <c r="I72" s="560"/>
      <c r="J72" s="560"/>
      <c r="K72" s="560"/>
    </row>
    <row r="73" spans="1:23" hidden="1" x14ac:dyDescent="0.25">
      <c r="B73" s="381" t="s">
        <v>1014</v>
      </c>
      <c r="C73" s="165" t="s">
        <v>1287</v>
      </c>
      <c r="D73" t="s">
        <v>1288</v>
      </c>
      <c r="E73" t="s">
        <v>1273</v>
      </c>
      <c r="H73" s="381" t="s">
        <v>1014</v>
      </c>
      <c r="I73" s="165" t="s">
        <v>1287</v>
      </c>
      <c r="J73" t="s">
        <v>1288</v>
      </c>
      <c r="K73" t="s">
        <v>1273</v>
      </c>
    </row>
    <row r="74" spans="1:23" hidden="1" x14ac:dyDescent="0.25">
      <c r="A74" t="s">
        <v>0</v>
      </c>
      <c r="B74" s="313">
        <f>F10*($H18+($I18*B$62)+($J18*B$63))</f>
        <v>1012.4244367805993</v>
      </c>
      <c r="C74" s="313">
        <f>F10*0.003413*(($I18*$C$62*1.26)+($J18*$C$63))</f>
        <v>0.58352708225265248</v>
      </c>
      <c r="D74" s="313">
        <f>$F10*0.003413*(($I18*$D$62*1.26)+($J18*$D$63))</f>
        <v>0.59214214661235343</v>
      </c>
      <c r="E74" s="313">
        <f>$F10*0.003413*(($I18*$E$62*1.26))</f>
        <v>0.79968265845965125</v>
      </c>
      <c r="H74" s="313">
        <f>F10*($H18+($I18*B$66)+($J18*B$67))</f>
        <v>795.89835556475623</v>
      </c>
      <c r="I74" s="313">
        <f>F10*0.003413*(($I18*$C$66*1.26)+($J18*$C$67))</f>
        <v>0.49589120890613847</v>
      </c>
      <c r="J74" s="313">
        <f>$F10*0.003413*(($I18*$D$66*1.26)+($J18*$D$67))</f>
        <v>2.0462693011303283</v>
      </c>
      <c r="K74" s="313">
        <f>$F10*0.003413*(($I18*$E$66*1.26))</f>
        <v>0.22054127370646751</v>
      </c>
    </row>
    <row r="75" spans="1:23" hidden="1" x14ac:dyDescent="0.25">
      <c r="A75" t="s">
        <v>1966</v>
      </c>
      <c r="B75" s="313">
        <f>F11*($H19+($I19*B$62)+($J19*B$63))</f>
        <v>358.05416136074666</v>
      </c>
      <c r="C75" s="313">
        <f>F11*0.003413*(($I19*$C$62*1.26)+($J19*$C$63))</f>
        <v>0.15627524683025054</v>
      </c>
      <c r="D75" s="313">
        <f>$F11*0.003413*(($I19*$D$62*1.26)+($J19*$D$63))</f>
        <v>0.18566651374141765</v>
      </c>
      <c r="E75" s="313">
        <f>$F11*0.003413*(($I19*$E$62*1.26))</f>
        <v>0.18284825261093565</v>
      </c>
      <c r="H75" s="313">
        <f>F11*($H19+($I19*B$66)+($J19*B$67))</f>
        <v>294.07780220119423</v>
      </c>
      <c r="I75" s="313">
        <f>F11*0.003413*(($I19*$C$66*1.26)+($J19*$C$67))</f>
        <v>0.14165553787153382</v>
      </c>
      <c r="J75" s="313">
        <f>$F11*0.003413*(($I19*$D$66*1.26)+($J19*$D$67))</f>
        <v>0.56211325194799788</v>
      </c>
      <c r="K75" s="313">
        <f>$F11*0.003413*(($I19*$E$66*1.26))</f>
        <v>5.0426986379187994E-2</v>
      </c>
    </row>
    <row r="76" spans="1:23" hidden="1" x14ac:dyDescent="0.25">
      <c r="A76" t="s">
        <v>1967</v>
      </c>
      <c r="B76" s="313">
        <f>F12*($H20+($I20*B$62)+($J20*B$63))</f>
        <v>327.7572626990297</v>
      </c>
      <c r="C76" s="313">
        <f>F12*0.003413*(($I20*$C$62*1.26)+($J20*$C$63))</f>
        <v>8.7780775226682484E-2</v>
      </c>
      <c r="D76" s="313">
        <f>$F12*0.003413*(($I20*$D$62*1.26)+($J20*$D$63))</f>
        <v>0.13712532556545304</v>
      </c>
      <c r="E76" s="313">
        <f>$F12*0.003413*(($I20*$E$62*1.26))</f>
        <v>6.4741189297818441E-2</v>
      </c>
      <c r="H76" s="313">
        <f>F12*($H20+($I20*B$66)+($J20*B$67))</f>
        <v>284.56157521717807</v>
      </c>
      <c r="I76" s="313">
        <f>F12*0.003413*(($I20*$C$66*1.26)+($J20*$C$67))</f>
        <v>9.0298294392818529E-2</v>
      </c>
      <c r="J76" s="313">
        <f>$F12*0.003413*(($I20*$D$66*1.26)+($J20*$D$67))</f>
        <v>0.33283521947296646</v>
      </c>
      <c r="K76" s="313">
        <f>$F12*0.003413*(($I20*$E$66*1.26))</f>
        <v>1.7854712988918491E-2</v>
      </c>
    </row>
    <row r="77" spans="1:23" hidden="1" x14ac:dyDescent="0.25">
      <c r="A77" t="s">
        <v>992</v>
      </c>
      <c r="B77" s="313">
        <f>F13*($H21+($I21*B$62)+($J21*B$63))</f>
        <v>308.5917550834119</v>
      </c>
      <c r="C77" s="313">
        <f>F13*0.003413*(($I21*$C$62*1.26)+($J21*$C$63))</f>
        <v>8.1125995317688077E-2</v>
      </c>
      <c r="D77" s="313">
        <f>$F13*0.003413*(($I21*$D$62*1.26)+($J21*$D$63))</f>
        <v>0.1281629072734895</v>
      </c>
      <c r="E77" s="313">
        <f>$F13*0.003413*(($I21*$E$62*1.26))</f>
        <v>5.8175889054396801E-2</v>
      </c>
      <c r="H77" s="313">
        <f>F13*($H21+($I21*B$66)+($J21*B$67))</f>
        <v>268.35390719496525</v>
      </c>
      <c r="I77" s="313">
        <f>F13*0.003413*(($I21*$C$66*1.26)+($J21*$C$67))</f>
        <v>8.3920993598994048E-2</v>
      </c>
      <c r="J77" s="313">
        <f>$F13*0.003413*(($I21*$D$66*1.26)+($J21*$D$67))</f>
        <v>0.30834861503406397</v>
      </c>
      <c r="K77" s="313">
        <f>$F13*0.003413*(($I21*$E$66*1.26))</f>
        <v>1.6044095161168448E-2</v>
      </c>
    </row>
    <row r="78" spans="1:23" hidden="1" x14ac:dyDescent="0.25"/>
    <row r="79" spans="1:23" hidden="1" x14ac:dyDescent="0.25">
      <c r="A79" s="2" t="s">
        <v>978</v>
      </c>
    </row>
    <row r="80" spans="1:23" hidden="1" x14ac:dyDescent="0.25">
      <c r="B80" s="560" t="s">
        <v>1983</v>
      </c>
      <c r="C80" s="560"/>
      <c r="D80" s="560"/>
      <c r="E80" s="560"/>
      <c r="F80" s="560"/>
      <c r="H80" s="560" t="s">
        <v>1984</v>
      </c>
      <c r="I80" s="560"/>
      <c r="J80" s="560"/>
      <c r="K80" s="560"/>
      <c r="L80" s="560"/>
    </row>
    <row r="81" spans="1:12" hidden="1" x14ac:dyDescent="0.25">
      <c r="B81" s="314" t="s">
        <v>1014</v>
      </c>
      <c r="C81" s="328" t="s">
        <v>1547</v>
      </c>
      <c r="D81" s="328" t="s">
        <v>1287</v>
      </c>
      <c r="E81" s="328" t="s">
        <v>1288</v>
      </c>
      <c r="F81" s="328" t="s">
        <v>1273</v>
      </c>
      <c r="H81" s="314" t="s">
        <v>1014</v>
      </c>
      <c r="I81" s="328" t="s">
        <v>1547</v>
      </c>
      <c r="J81" s="328" t="s">
        <v>1287</v>
      </c>
      <c r="K81" s="328" t="s">
        <v>1288</v>
      </c>
      <c r="L81" s="328" t="s">
        <v>1273</v>
      </c>
    </row>
    <row r="82" spans="1:12" hidden="1" x14ac:dyDescent="0.25">
      <c r="A82" t="s">
        <v>1966</v>
      </c>
      <c r="B82" s="46">
        <f>B$74-B75</f>
        <v>654.37027541985265</v>
      </c>
      <c r="C82" s="315">
        <f>B82/$B$6</f>
        <v>2.0322058242852568</v>
      </c>
      <c r="D82" s="46">
        <f>C$74-C75</f>
        <v>0.42725183542240197</v>
      </c>
      <c r="E82" s="46">
        <f>D$74-D75</f>
        <v>0.4064756328709358</v>
      </c>
      <c r="F82" s="46">
        <f>E$74-E75</f>
        <v>0.61683440584871563</v>
      </c>
      <c r="H82" s="46">
        <f>H$74-H75</f>
        <v>501.820553363562</v>
      </c>
      <c r="I82" s="315">
        <f>H82/$B$6</f>
        <v>1.5584489234893231</v>
      </c>
      <c r="J82" s="46">
        <f>I$74-I75</f>
        <v>0.35423567103460463</v>
      </c>
      <c r="K82" s="46">
        <f>J$74-J75</f>
        <v>1.4841560491823305</v>
      </c>
      <c r="L82" s="46">
        <f>K$74-K75</f>
        <v>0.17011428732727951</v>
      </c>
    </row>
    <row r="83" spans="1:12" hidden="1" x14ac:dyDescent="0.25">
      <c r="A83" t="s">
        <v>1967</v>
      </c>
      <c r="B83" s="46">
        <f t="shared" ref="B83:B84" si="17">B$74-B76</f>
        <v>684.66717408156956</v>
      </c>
      <c r="C83" s="315">
        <f t="shared" ref="C83:C84" si="18">B83/$B$6</f>
        <v>2.1262955716818932</v>
      </c>
      <c r="D83" s="46">
        <f t="shared" ref="D83:F84" si="19">C$74-C76</f>
        <v>0.49574630702597</v>
      </c>
      <c r="E83" s="46">
        <f t="shared" si="19"/>
        <v>0.45501682104690039</v>
      </c>
      <c r="F83" s="46">
        <f t="shared" si="19"/>
        <v>0.73494146916183278</v>
      </c>
      <c r="H83" s="46">
        <f t="shared" ref="H83:H84" si="20">H$74-H76</f>
        <v>511.33678034757816</v>
      </c>
      <c r="I83" s="315">
        <f t="shared" ref="I83:I84" si="21">H83/$B$6</f>
        <v>1.5880024234396837</v>
      </c>
      <c r="J83" s="46">
        <f t="shared" ref="J83:L84" si="22">I$74-I76</f>
        <v>0.40559291451331991</v>
      </c>
      <c r="K83" s="46">
        <f t="shared" si="22"/>
        <v>1.7134340816573619</v>
      </c>
      <c r="L83" s="46">
        <f t="shared" si="22"/>
        <v>0.20268656071754901</v>
      </c>
    </row>
    <row r="84" spans="1:12" hidden="1" x14ac:dyDescent="0.25">
      <c r="A84" t="s">
        <v>992</v>
      </c>
      <c r="B84" s="46">
        <f t="shared" si="17"/>
        <v>703.83268169718735</v>
      </c>
      <c r="C84" s="315">
        <f t="shared" si="18"/>
        <v>2.1858157816682837</v>
      </c>
      <c r="D84" s="46">
        <f t="shared" si="19"/>
        <v>0.50240108693496444</v>
      </c>
      <c r="E84" s="46">
        <f t="shared" si="19"/>
        <v>0.46397923933886392</v>
      </c>
      <c r="F84" s="46">
        <f t="shared" si="19"/>
        <v>0.7415067694052544</v>
      </c>
      <c r="H84" s="46">
        <f t="shared" si="20"/>
        <v>527.54444836979098</v>
      </c>
      <c r="I84" s="315">
        <f t="shared" si="21"/>
        <v>1.638336796179475</v>
      </c>
      <c r="J84" s="46">
        <f t="shared" si="22"/>
        <v>0.41197021530714439</v>
      </c>
      <c r="K84" s="46">
        <f t="shared" si="22"/>
        <v>1.7379206860962644</v>
      </c>
      <c r="L84" s="46">
        <f>K$74-K77</f>
        <v>0.20449717854529906</v>
      </c>
    </row>
    <row r="85" spans="1:12" hidden="1" x14ac:dyDescent="0.25"/>
    <row r="86" spans="1:12" hidden="1" x14ac:dyDescent="0.25"/>
    <row r="88" spans="1:12" x14ac:dyDescent="0.25">
      <c r="A88" s="2" t="s">
        <v>1102</v>
      </c>
    </row>
    <row r="89" spans="1:12" ht="30" x14ac:dyDescent="0.25">
      <c r="A89" s="14"/>
      <c r="B89" s="383" t="s">
        <v>1565</v>
      </c>
      <c r="C89" s="383" t="s">
        <v>1566</v>
      </c>
      <c r="D89" s="383" t="s">
        <v>1557</v>
      </c>
      <c r="E89" s="383" t="s">
        <v>968</v>
      </c>
      <c r="F89" s="383" t="s">
        <v>1104</v>
      </c>
      <c r="G89" s="14" t="s">
        <v>988</v>
      </c>
      <c r="H89" s="138" t="s">
        <v>1467</v>
      </c>
    </row>
    <row r="90" spans="1:12" x14ac:dyDescent="0.25">
      <c r="A90" t="s">
        <v>0</v>
      </c>
      <c r="B90" s="340"/>
      <c r="C90" s="340">
        <f>'3. Crosswalk - WF vs. IWF'!B16</f>
        <v>13.2</v>
      </c>
      <c r="D90" s="343">
        <f>(B90*H2)+(C90*I2)</f>
        <v>13.2</v>
      </c>
      <c r="E90" s="15">
        <f>E10</f>
        <v>3.4495804729214288</v>
      </c>
      <c r="F90" s="16">
        <f>D90*$E90*$B$6</f>
        <v>14662.09684210524</v>
      </c>
      <c r="G90" s="11"/>
      <c r="H90" s="134"/>
    </row>
    <row r="91" spans="1:12" x14ac:dyDescent="0.25">
      <c r="A91" t="s">
        <v>1966</v>
      </c>
      <c r="B91" s="340">
        <v>3.7</v>
      </c>
      <c r="C91" s="340">
        <v>4.3</v>
      </c>
      <c r="D91" s="343">
        <f>(B91*H3)+(C91*I3)</f>
        <v>3.9296875</v>
      </c>
      <c r="E91" s="15">
        <f>E11</f>
        <v>3.4495804729214288</v>
      </c>
      <c r="F91" s="16">
        <f>D91*$E91*$B$6</f>
        <v>4364.9589912280635</v>
      </c>
      <c r="G91" s="316">
        <f>F$90-F91</f>
        <v>10297.137850877178</v>
      </c>
      <c r="H91" s="196">
        <f>G91/748</f>
        <v>13.766227073365211</v>
      </c>
    </row>
    <row r="92" spans="1:12" x14ac:dyDescent="0.25">
      <c r="A92" t="s">
        <v>1967</v>
      </c>
      <c r="B92" s="344">
        <v>3.2</v>
      </c>
      <c r="C92" s="344">
        <v>3.5</v>
      </c>
      <c r="D92" s="343">
        <f>(B92*H4)+(C92*I4)</f>
        <v>3.2065934065934067</v>
      </c>
      <c r="E92" s="15">
        <f>E12</f>
        <v>3.4495804729214288</v>
      </c>
      <c r="F92" s="16">
        <f t="shared" ref="F92:F93" si="23">D92*$E92*$B$6</f>
        <v>3561.7714439945967</v>
      </c>
      <c r="G92" s="316">
        <f t="shared" ref="G92:G93" si="24">F$90-F92</f>
        <v>11100.325398110643</v>
      </c>
      <c r="H92" s="196">
        <f t="shared" ref="H92:H93" si="25">G92/748</f>
        <v>14.840007216725459</v>
      </c>
    </row>
    <row r="93" spans="1:12" x14ac:dyDescent="0.25">
      <c r="A93" t="s">
        <v>992</v>
      </c>
      <c r="B93" s="344">
        <v>3.2</v>
      </c>
      <c r="C93" s="344"/>
      <c r="D93" s="343">
        <f>(B93*H5)+(C93*I5)</f>
        <v>3.2</v>
      </c>
      <c r="E93" s="15">
        <f>E13</f>
        <v>3.4495804729214288</v>
      </c>
      <c r="F93" s="16">
        <f t="shared" si="23"/>
        <v>3554.4477192982404</v>
      </c>
      <c r="G93" s="316">
        <f t="shared" si="24"/>
        <v>11107.649122807001</v>
      </c>
      <c r="H93" s="196">
        <f t="shared" si="25"/>
        <v>14.849798292522728</v>
      </c>
    </row>
  </sheetData>
  <mergeCells count="16">
    <mergeCell ref="B25:E25"/>
    <mergeCell ref="F2:F6"/>
    <mergeCell ref="J8:K8"/>
    <mergeCell ref="B16:D16"/>
    <mergeCell ref="E16:G16"/>
    <mergeCell ref="H16:J16"/>
    <mergeCell ref="B80:F80"/>
    <mergeCell ref="H80:L80"/>
    <mergeCell ref="A39:A41"/>
    <mergeCell ref="A57:A59"/>
    <mergeCell ref="B33:E33"/>
    <mergeCell ref="G33:J33"/>
    <mergeCell ref="B43:E43"/>
    <mergeCell ref="B51:E51"/>
    <mergeCell ref="B72:E72"/>
    <mergeCell ref="H72:K72"/>
  </mergeCells>
  <pageMargins left="0.7" right="0.7" top="0.75" bottom="0.75" header="0.3" footer="0.3"/>
  <pageSetup orientation="portrait" horizontalDpi="4294967294" verticalDpi="12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dimension ref="A1:W87"/>
  <sheetViews>
    <sheetView topLeftCell="A51" workbookViewId="0">
      <selection activeCell="D23" sqref="D23"/>
    </sheetView>
  </sheetViews>
  <sheetFormatPr defaultRowHeight="15" x14ac:dyDescent="0.25"/>
  <cols>
    <col min="1" max="1" width="33.140625" customWidth="1"/>
    <col min="2" max="2" width="14.28515625" customWidth="1"/>
    <col min="3" max="3" width="10.5703125" bestFit="1" customWidth="1"/>
    <col min="4" max="4" width="13.42578125" customWidth="1"/>
    <col min="5" max="5" width="12.7109375" customWidth="1"/>
    <col min="6" max="6" width="14.140625" customWidth="1"/>
    <col min="7" max="7" width="11.5703125" customWidth="1"/>
    <col min="8" max="8" width="11.42578125" customWidth="1"/>
    <col min="9" max="9" width="20.5703125" bestFit="1" customWidth="1"/>
    <col min="10" max="10" width="20.42578125" bestFit="1" customWidth="1"/>
    <col min="11" max="11" width="18.85546875" customWidth="1"/>
  </cols>
  <sheetData>
    <row r="1" spans="1:11" x14ac:dyDescent="0.25">
      <c r="H1" t="s">
        <v>1550</v>
      </c>
      <c r="I1" t="s">
        <v>1540</v>
      </c>
    </row>
    <row r="2" spans="1:11" x14ac:dyDescent="0.25">
      <c r="F2" s="561" t="s">
        <v>1551</v>
      </c>
      <c r="G2" t="s">
        <v>0</v>
      </c>
      <c r="H2" s="45">
        <f>'CEC List - 8-28-14'!G1315</f>
        <v>0.67061143984220906</v>
      </c>
      <c r="I2" s="45">
        <f>'CEC List - 8-28-14'!F1315</f>
        <v>0.32938856015779094</v>
      </c>
    </row>
    <row r="3" spans="1:11" x14ac:dyDescent="0.25">
      <c r="F3" s="562"/>
      <c r="G3" t="s">
        <v>986</v>
      </c>
      <c r="H3" s="45">
        <f>'CEC List - 8-28-14'!G1316</f>
        <v>0.6171875</v>
      </c>
      <c r="I3" s="45">
        <f>'CEC List - 8-28-14'!F1316</f>
        <v>0.3828125</v>
      </c>
      <c r="J3" s="306"/>
    </row>
    <row r="4" spans="1:11" x14ac:dyDescent="0.25">
      <c r="F4" s="562"/>
      <c r="G4" t="s">
        <v>1552</v>
      </c>
      <c r="H4" s="45">
        <f>'CEC List - 8-28-14'!G1317</f>
        <v>0.97802197802197799</v>
      </c>
      <c r="I4" s="45">
        <f>'CEC List - 8-28-14'!F1317</f>
        <v>2.197802197802198E-2</v>
      </c>
      <c r="J4" s="306"/>
    </row>
    <row r="5" spans="1:11" x14ac:dyDescent="0.25">
      <c r="A5" s="2" t="s">
        <v>12</v>
      </c>
      <c r="F5" s="562"/>
      <c r="G5" t="s">
        <v>992</v>
      </c>
      <c r="H5" s="333">
        <v>1</v>
      </c>
      <c r="I5" s="333">
        <v>0</v>
      </c>
      <c r="J5" s="306"/>
    </row>
    <row r="6" spans="1:11" x14ac:dyDescent="0.25">
      <c r="A6" t="s">
        <v>13</v>
      </c>
      <c r="B6" s="158" t="e">
        <f>#REF!</f>
        <v>#REF!</v>
      </c>
      <c r="C6" t="s">
        <v>969</v>
      </c>
      <c r="F6" s="562"/>
    </row>
    <row r="7" spans="1:11" x14ac:dyDescent="0.25">
      <c r="J7" t="s">
        <v>1553</v>
      </c>
    </row>
    <row r="8" spans="1:11" x14ac:dyDescent="0.25">
      <c r="A8" s="2" t="s">
        <v>983</v>
      </c>
      <c r="J8" s="563" t="s">
        <v>1554</v>
      </c>
      <c r="K8" s="563"/>
    </row>
    <row r="9" spans="1:11" s="14" customFormat="1" ht="44.25" customHeight="1" x14ac:dyDescent="0.25">
      <c r="B9" s="354" t="s">
        <v>1555</v>
      </c>
      <c r="C9" s="354" t="s">
        <v>1556</v>
      </c>
      <c r="D9" s="354" t="s">
        <v>1557</v>
      </c>
      <c r="E9" s="354" t="s">
        <v>968</v>
      </c>
      <c r="F9" s="354" t="s">
        <v>981</v>
      </c>
      <c r="G9" s="14" t="s">
        <v>988</v>
      </c>
      <c r="J9" s="354" t="s">
        <v>1047</v>
      </c>
      <c r="K9" s="354" t="s">
        <v>1046</v>
      </c>
    </row>
    <row r="10" spans="1:11" x14ac:dyDescent="0.25">
      <c r="A10" t="s">
        <v>0</v>
      </c>
      <c r="B10" s="351">
        <v>1.84</v>
      </c>
      <c r="C10" s="351">
        <v>1.29</v>
      </c>
      <c r="D10" s="15">
        <f>(B10*H2)+(C10*I2)</f>
        <v>1.6588362919132151</v>
      </c>
      <c r="E10" s="15">
        <f>AVERAGEIF('CEC List - 8-28-14'!H2:H1312,"&lt;&gt;FALSE",'CEC List - 8-28-14'!$H$2:$H$1312)</f>
        <v>3.4495804729214288</v>
      </c>
      <c r="F10" s="15" t="e">
        <f>E10/D10*$B$6</f>
        <v>#REF!</v>
      </c>
      <c r="G10" s="11"/>
      <c r="I10" s="307">
        <f>2.2*H2+1.72*I2</f>
        <v>2.0418934911242603</v>
      </c>
      <c r="J10" s="308" t="s">
        <v>1558</v>
      </c>
      <c r="K10" s="309" t="s">
        <v>1559</v>
      </c>
    </row>
    <row r="11" spans="1:11" x14ac:dyDescent="0.25">
      <c r="A11" t="s">
        <v>1966</v>
      </c>
      <c r="B11" s="351">
        <v>2.38</v>
      </c>
      <c r="C11" s="351">
        <v>2.0699999999999998</v>
      </c>
      <c r="D11" s="15">
        <f>(B11*H3)+(C11*I3)</f>
        <v>2.2613281249999999</v>
      </c>
      <c r="E11" s="15">
        <f>E10</f>
        <v>3.4495804729214288</v>
      </c>
      <c r="F11" s="15" t="e">
        <f t="shared" ref="F11:F13" si="0">E11/D11*$B$6</f>
        <v>#REF!</v>
      </c>
      <c r="G11" s="310" t="e">
        <f>F$10-F11</f>
        <v>#REF!</v>
      </c>
      <c r="I11" s="307">
        <f>2.8*H3+2.51*I3</f>
        <v>2.688984375</v>
      </c>
      <c r="J11" s="308" t="s">
        <v>1560</v>
      </c>
      <c r="K11" s="308" t="s">
        <v>1561</v>
      </c>
    </row>
    <row r="12" spans="1:11" x14ac:dyDescent="0.25">
      <c r="A12" t="s">
        <v>1967</v>
      </c>
      <c r="B12" s="329">
        <v>2.74</v>
      </c>
      <c r="C12" s="329">
        <v>2.76</v>
      </c>
      <c r="D12" s="15">
        <f>(B12*H4)+(C12*I4)</f>
        <v>2.7404395604395604</v>
      </c>
      <c r="E12" s="15">
        <f t="shared" ref="E12:E13" si="1">E11</f>
        <v>3.4495804729214288</v>
      </c>
      <c r="F12" s="15" t="e">
        <f t="shared" si="0"/>
        <v>#REF!</v>
      </c>
      <c r="G12" s="310" t="e">
        <f t="shared" ref="G12:G13" si="2">F$10-F12</f>
        <v>#REF!</v>
      </c>
      <c r="I12" s="334">
        <f>3.2*H4+3.2*I4</f>
        <v>3.2</v>
      </c>
      <c r="J12" s="335" t="s">
        <v>1562</v>
      </c>
      <c r="K12" s="336" t="s">
        <v>1563</v>
      </c>
    </row>
    <row r="13" spans="1:11" x14ac:dyDescent="0.25">
      <c r="A13" t="s">
        <v>992</v>
      </c>
      <c r="B13" s="329">
        <v>2.92</v>
      </c>
      <c r="C13" s="329"/>
      <c r="D13" s="330">
        <f t="shared" ref="D13" si="3">(B13*H5)+(C13*I5)</f>
        <v>2.92</v>
      </c>
      <c r="E13" s="15">
        <f t="shared" si="1"/>
        <v>3.4495804729214288</v>
      </c>
      <c r="F13" s="15" t="e">
        <f t="shared" si="0"/>
        <v>#REF!</v>
      </c>
      <c r="G13" s="310" t="e">
        <f t="shared" si="2"/>
        <v>#REF!</v>
      </c>
      <c r="I13" s="334">
        <f>3.4*H5+3.4*I5</f>
        <v>3.4</v>
      </c>
      <c r="J13" s="335" t="s">
        <v>1968</v>
      </c>
      <c r="K13" s="336" t="s">
        <v>1969</v>
      </c>
    </row>
    <row r="14" spans="1:11" x14ac:dyDescent="0.25">
      <c r="G14" s="14"/>
    </row>
    <row r="15" spans="1:11" x14ac:dyDescent="0.25">
      <c r="A15" s="2" t="s">
        <v>984</v>
      </c>
      <c r="B15" t="s">
        <v>977</v>
      </c>
      <c r="D15" s="311" t="s">
        <v>1564</v>
      </c>
      <c r="E15" s="306"/>
    </row>
    <row r="16" spans="1:11" x14ac:dyDescent="0.25">
      <c r="B16" s="508" t="s">
        <v>6</v>
      </c>
      <c r="C16" s="508"/>
      <c r="D16" s="508"/>
      <c r="E16" s="508" t="s">
        <v>7</v>
      </c>
      <c r="F16" s="508"/>
      <c r="G16" s="508"/>
      <c r="H16" s="508" t="s">
        <v>11</v>
      </c>
      <c r="I16" s="508"/>
      <c r="J16" s="508"/>
    </row>
    <row r="17" spans="1:10" x14ac:dyDescent="0.25">
      <c r="B17" s="351" t="s">
        <v>8</v>
      </c>
      <c r="C17" s="351" t="s">
        <v>9</v>
      </c>
      <c r="D17" s="351" t="s">
        <v>10</v>
      </c>
      <c r="E17" s="351" t="s">
        <v>8</v>
      </c>
      <c r="F17" s="351" t="s">
        <v>9</v>
      </c>
      <c r="G17" s="351" t="s">
        <v>10</v>
      </c>
      <c r="H17" s="351" t="s">
        <v>8</v>
      </c>
      <c r="I17" s="351" t="s">
        <v>9</v>
      </c>
      <c r="J17" s="351" t="s">
        <v>10</v>
      </c>
    </row>
    <row r="18" spans="1:10" x14ac:dyDescent="0.25">
      <c r="A18" t="s">
        <v>0</v>
      </c>
      <c r="B18" s="42">
        <f>'DOE Energy &amp; Water Use (2)'!AC7</f>
        <v>7.4640070970695985E-2</v>
      </c>
      <c r="C18" s="42">
        <f>'DOE Energy &amp; Water Use (2)'!AD7</f>
        <v>0.33482562487930406</v>
      </c>
      <c r="D18" s="42">
        <f>'DOE Energy &amp; Water Use (2)'!AE7</f>
        <v>0.59053430415000008</v>
      </c>
      <c r="E18" s="44">
        <f>'DOE Energy &amp; Water Use (2)'!AC20</f>
        <v>7.6772934113933239E-2</v>
      </c>
      <c r="F18" s="44">
        <f>'DOE Energy &amp; Water Use (2)'!AD20</f>
        <v>0.30026711255735983</v>
      </c>
      <c r="G18" s="44">
        <f>'DOE Energy &amp; Water Use (2)'!AE20</f>
        <v>0.62295995332870691</v>
      </c>
      <c r="H18" s="299">
        <f t="shared" ref="H18:J21" si="4">(E18*$H2)+(B18*$I2)</f>
        <v>7.6070393394168698E-2</v>
      </c>
      <c r="I18" s="299">
        <f t="shared" si="4"/>
        <v>0.31165029117228032</v>
      </c>
      <c r="J18" s="299">
        <f t="shared" si="4"/>
        <v>0.61227931543355107</v>
      </c>
    </row>
    <row r="19" spans="1:10" x14ac:dyDescent="0.25">
      <c r="A19" t="s">
        <v>1966</v>
      </c>
      <c r="B19" s="42">
        <f>'DOE Energy &amp; Water Use (2)'!AC8</f>
        <v>4.1721951219512193E-2</v>
      </c>
      <c r="C19" s="42">
        <f>'DOE Energy &amp; Water Use (2)'!AD8</f>
        <v>0.32921413658536586</v>
      </c>
      <c r="D19" s="42">
        <f>'DOE Energy &amp; Water Use (2)'!AE8</f>
        <v>0.62906391219512192</v>
      </c>
      <c r="E19" s="44">
        <f>'DOE Energy &amp; Water Use (2)'!AC21</f>
        <v>0.10506820560660426</v>
      </c>
      <c r="F19" s="44">
        <f>'DOE Energy &amp; Water Use (2)'!AD21</f>
        <v>0.17486267568664238</v>
      </c>
      <c r="G19" s="44">
        <f>'DOE Energy &amp; Water Use (2)'!AE21</f>
        <v>0.72006911870675328</v>
      </c>
      <c r="H19" s="299">
        <f t="shared" si="4"/>
        <v>8.0818467599045596E-2</v>
      </c>
      <c r="I19" s="299">
        <f t="shared" si="4"/>
        <v>0.23395034431193495</v>
      </c>
      <c r="J19" s="299">
        <f t="shared" si="4"/>
        <v>0.68523118808901939</v>
      </c>
    </row>
    <row r="20" spans="1:10" x14ac:dyDescent="0.25">
      <c r="A20" t="s">
        <v>1967</v>
      </c>
      <c r="B20" s="43">
        <f>'DOE Energy &amp; Water Use (2)'!AC9</f>
        <v>4.2443902439024392E-2</v>
      </c>
      <c r="C20" s="43">
        <f>'DOE Energy &amp; Water Use (2)'!AD9</f>
        <v>0.29037499317073179</v>
      </c>
      <c r="D20" s="43">
        <f>'DOE Energy &amp; Water Use (2)'!AE9</f>
        <v>0.66718110439024381</v>
      </c>
      <c r="E20" s="44">
        <f>'DOE Energy &amp; Water Use (2)'!AC22</f>
        <v>0.13858321469444446</v>
      </c>
      <c r="F20" s="44">
        <f>'DOE Energy &amp; Water Use (2)'!AD22</f>
        <v>9.6115885305555426E-2</v>
      </c>
      <c r="G20" s="44">
        <f>'DOE Energy &amp; Water Use (2)'!AE22</f>
        <v>0.76530090000000017</v>
      </c>
      <c r="H20" s="299">
        <f t="shared" si="4"/>
        <v>0.13647026277674293</v>
      </c>
      <c r="I20" s="299">
        <f t="shared" si="4"/>
        <v>0.10038531624764721</v>
      </c>
      <c r="J20" s="299">
        <f t="shared" si="4"/>
        <v>0.76314442097560986</v>
      </c>
    </row>
    <row r="21" spans="1:10" x14ac:dyDescent="0.25">
      <c r="A21" t="s">
        <v>992</v>
      </c>
      <c r="B21" s="331"/>
      <c r="C21" s="331"/>
      <c r="D21" s="331"/>
      <c r="E21" s="332">
        <f>E20</f>
        <v>0.13858321469444446</v>
      </c>
      <c r="F21" s="332">
        <f t="shared" ref="F21:G21" si="5">F20</f>
        <v>9.6115885305555426E-2</v>
      </c>
      <c r="G21" s="332">
        <f t="shared" si="5"/>
        <v>0.76530090000000017</v>
      </c>
      <c r="H21" s="299">
        <f t="shared" si="4"/>
        <v>0.13858321469444446</v>
      </c>
      <c r="I21" s="299">
        <f t="shared" si="4"/>
        <v>9.6115885305555426E-2</v>
      </c>
      <c r="J21" s="299">
        <f t="shared" si="4"/>
        <v>0.76530090000000017</v>
      </c>
    </row>
    <row r="24" spans="1:10" x14ac:dyDescent="0.25">
      <c r="A24" s="2" t="s">
        <v>982</v>
      </c>
    </row>
    <row r="25" spans="1:10" x14ac:dyDescent="0.25">
      <c r="B25" s="508" t="s">
        <v>975</v>
      </c>
      <c r="C25" s="508"/>
      <c r="D25" s="508"/>
      <c r="E25" s="508"/>
    </row>
    <row r="26" spans="1:10" x14ac:dyDescent="0.25">
      <c r="B26" s="351" t="s">
        <v>970</v>
      </c>
      <c r="C26" s="351" t="s">
        <v>972</v>
      </c>
      <c r="D26" s="351" t="s">
        <v>971</v>
      </c>
      <c r="E26" s="351" t="s">
        <v>973</v>
      </c>
    </row>
    <row r="27" spans="1:10" x14ac:dyDescent="0.25">
      <c r="A27" t="s">
        <v>0</v>
      </c>
      <c r="B27" s="350" t="e">
        <f>$F10</f>
        <v>#REF!</v>
      </c>
      <c r="C27" s="350" t="e">
        <f>$F10*($H18+$J18)</f>
        <v>#REF!</v>
      </c>
      <c r="D27" s="350" t="e">
        <f>$F10*($H18+$I18)</f>
        <v>#REF!</v>
      </c>
      <c r="E27" s="350" t="e">
        <f>$F10*$H18</f>
        <v>#REF!</v>
      </c>
      <c r="G27" s="18"/>
    </row>
    <row r="28" spans="1:10" x14ac:dyDescent="0.25">
      <c r="A28" t="s">
        <v>1966</v>
      </c>
      <c r="B28" s="350" t="e">
        <f t="shared" ref="B28:B30" si="6">$F11</f>
        <v>#REF!</v>
      </c>
      <c r="C28" s="350" t="e">
        <f t="shared" ref="C28:C30" si="7">$F11*($H19+$J19)</f>
        <v>#REF!</v>
      </c>
      <c r="D28" s="350" t="e">
        <f t="shared" ref="D28:D30" si="8">$F11*($H19+$I19)</f>
        <v>#REF!</v>
      </c>
      <c r="E28" s="350" t="e">
        <f t="shared" ref="E28:E30" si="9">$F11*$H19</f>
        <v>#REF!</v>
      </c>
      <c r="G28" s="18"/>
    </row>
    <row r="29" spans="1:10" x14ac:dyDescent="0.25">
      <c r="A29" t="s">
        <v>1967</v>
      </c>
      <c r="B29" s="350" t="e">
        <f t="shared" si="6"/>
        <v>#REF!</v>
      </c>
      <c r="C29" s="350" t="e">
        <f t="shared" si="7"/>
        <v>#REF!</v>
      </c>
      <c r="D29" s="350" t="e">
        <f t="shared" si="8"/>
        <v>#REF!</v>
      </c>
      <c r="E29" s="350" t="e">
        <f t="shared" si="9"/>
        <v>#REF!</v>
      </c>
      <c r="G29" s="18"/>
    </row>
    <row r="30" spans="1:10" x14ac:dyDescent="0.25">
      <c r="A30" t="s">
        <v>992</v>
      </c>
      <c r="B30" s="350" t="e">
        <f t="shared" si="6"/>
        <v>#REF!</v>
      </c>
      <c r="C30" s="350" t="e">
        <f t="shared" si="7"/>
        <v>#REF!</v>
      </c>
      <c r="D30" s="350" t="e">
        <f t="shared" si="8"/>
        <v>#REF!</v>
      </c>
      <c r="E30" s="350" t="e">
        <f t="shared" si="9"/>
        <v>#REF!</v>
      </c>
      <c r="G30" s="18"/>
    </row>
    <row r="31" spans="1:10" x14ac:dyDescent="0.25">
      <c r="B31" s="18"/>
      <c r="C31" s="18"/>
      <c r="D31" s="18"/>
      <c r="E31" s="18"/>
    </row>
    <row r="32" spans="1:10" x14ac:dyDescent="0.25">
      <c r="A32" s="2" t="s">
        <v>1011</v>
      </c>
      <c r="B32" s="18"/>
      <c r="C32" s="18"/>
      <c r="D32" s="18"/>
      <c r="E32" s="18"/>
    </row>
    <row r="33" spans="1:10" x14ac:dyDescent="0.25">
      <c r="B33" s="559" t="s">
        <v>975</v>
      </c>
      <c r="C33" s="559"/>
      <c r="D33" s="559"/>
      <c r="E33" s="559"/>
      <c r="G33" s="557" t="s">
        <v>1547</v>
      </c>
      <c r="H33" s="558"/>
      <c r="I33" s="558"/>
      <c r="J33" s="558"/>
    </row>
    <row r="34" spans="1:10" x14ac:dyDescent="0.25">
      <c r="B34" s="353" t="s">
        <v>970</v>
      </c>
      <c r="C34" s="353" t="s">
        <v>972</v>
      </c>
      <c r="D34" s="353" t="s">
        <v>971</v>
      </c>
      <c r="E34" s="353" t="s">
        <v>973</v>
      </c>
      <c r="G34" s="353" t="s">
        <v>970</v>
      </c>
      <c r="H34" s="353" t="s">
        <v>972</v>
      </c>
      <c r="I34" s="353" t="s">
        <v>971</v>
      </c>
      <c r="J34" s="353" t="s">
        <v>973</v>
      </c>
    </row>
    <row r="35" spans="1:10" x14ac:dyDescent="0.25">
      <c r="A35" t="s">
        <v>1966</v>
      </c>
      <c r="B35" s="353" t="e">
        <f>B$27-B28</f>
        <v>#REF!</v>
      </c>
      <c r="C35" s="353" t="e">
        <f>C$27-C28</f>
        <v>#REF!</v>
      </c>
      <c r="D35" s="353" t="e">
        <f>D$27-D28</f>
        <v>#REF!</v>
      </c>
      <c r="E35" s="353" t="e">
        <f>E$27-E28</f>
        <v>#REF!</v>
      </c>
      <c r="G35" s="312" t="e">
        <f>B35/$B$6</f>
        <v>#REF!</v>
      </c>
      <c r="H35" s="312" t="e">
        <f t="shared" ref="H35:J37" si="10">C35/$B$6</f>
        <v>#REF!</v>
      </c>
      <c r="I35" s="312" t="e">
        <f t="shared" si="10"/>
        <v>#REF!</v>
      </c>
      <c r="J35" s="312" t="e">
        <f t="shared" si="10"/>
        <v>#REF!</v>
      </c>
    </row>
    <row r="36" spans="1:10" x14ac:dyDescent="0.25">
      <c r="A36" t="s">
        <v>1967</v>
      </c>
      <c r="B36" s="353" t="e">
        <f t="shared" ref="B36:E37" si="11">B$27-B29</f>
        <v>#REF!</v>
      </c>
      <c r="C36" s="353" t="e">
        <f t="shared" si="11"/>
        <v>#REF!</v>
      </c>
      <c r="D36" s="353" t="e">
        <f t="shared" si="11"/>
        <v>#REF!</v>
      </c>
      <c r="E36" s="353" t="e">
        <f t="shared" si="11"/>
        <v>#REF!</v>
      </c>
      <c r="G36" s="312" t="e">
        <f t="shared" ref="G36:G37" si="12">B36/$B$6</f>
        <v>#REF!</v>
      </c>
      <c r="H36" s="312" t="e">
        <f t="shared" si="10"/>
        <v>#REF!</v>
      </c>
      <c r="I36" s="312" t="e">
        <f t="shared" si="10"/>
        <v>#REF!</v>
      </c>
      <c r="J36" s="312" t="e">
        <f t="shared" si="10"/>
        <v>#REF!</v>
      </c>
    </row>
    <row r="37" spans="1:10" x14ac:dyDescent="0.25">
      <c r="A37" t="s">
        <v>992</v>
      </c>
      <c r="B37" s="353" t="e">
        <f t="shared" si="11"/>
        <v>#REF!</v>
      </c>
      <c r="C37" s="353" t="e">
        <f t="shared" si="11"/>
        <v>#REF!</v>
      </c>
      <c r="D37" s="353" t="e">
        <f t="shared" si="11"/>
        <v>#REF!</v>
      </c>
      <c r="E37" s="353" t="e">
        <f>E$27-E30</f>
        <v>#REF!</v>
      </c>
      <c r="G37" s="312" t="e">
        <f t="shared" si="12"/>
        <v>#REF!</v>
      </c>
      <c r="H37" s="312" t="e">
        <f t="shared" si="10"/>
        <v>#REF!</v>
      </c>
      <c r="I37" s="312" t="e">
        <f t="shared" si="10"/>
        <v>#REF!</v>
      </c>
      <c r="J37" s="312" t="e">
        <f t="shared" si="10"/>
        <v>#REF!</v>
      </c>
    </row>
    <row r="39" spans="1:10" x14ac:dyDescent="0.25">
      <c r="A39" s="2" t="s">
        <v>1012</v>
      </c>
    </row>
    <row r="40" spans="1:10" x14ac:dyDescent="0.25">
      <c r="B40" s="508" t="s">
        <v>975</v>
      </c>
      <c r="C40" s="508"/>
      <c r="D40" s="508"/>
      <c r="E40" s="508"/>
    </row>
    <row r="41" spans="1:10" x14ac:dyDescent="0.25">
      <c r="B41" s="351" t="s">
        <v>970</v>
      </c>
      <c r="C41" s="351" t="s">
        <v>972</v>
      </c>
      <c r="D41" s="351" t="s">
        <v>971</v>
      </c>
      <c r="E41" s="351" t="s">
        <v>973</v>
      </c>
    </row>
    <row r="42" spans="1:10" x14ac:dyDescent="0.25">
      <c r="A42" t="s">
        <v>0</v>
      </c>
      <c r="B42" s="350">
        <v>0</v>
      </c>
      <c r="C42" s="350" t="e">
        <f>F10*I18*1.26*0.003413</f>
        <v>#REF!</v>
      </c>
      <c r="D42" s="350" t="e">
        <f>F10*J18*0.003413</f>
        <v>#REF!</v>
      </c>
      <c r="E42" s="350" t="e">
        <f>F10*((I18*1.26)+J18)*0.003413</f>
        <v>#REF!</v>
      </c>
    </row>
    <row r="43" spans="1:10" x14ac:dyDescent="0.25">
      <c r="A43" t="s">
        <v>1966</v>
      </c>
      <c r="B43" s="350">
        <v>0</v>
      </c>
      <c r="C43" s="350" t="e">
        <f>F11*I19*1.26*0.003413</f>
        <v>#REF!</v>
      </c>
      <c r="D43" s="350" t="e">
        <f>F11*J19*0.003413</f>
        <v>#REF!</v>
      </c>
      <c r="E43" s="350" t="e">
        <f>F11*((I19*1.26)+J19)*0.003413</f>
        <v>#REF!</v>
      </c>
    </row>
    <row r="44" spans="1:10" x14ac:dyDescent="0.25">
      <c r="A44" t="s">
        <v>1967</v>
      </c>
      <c r="B44" s="350">
        <v>0</v>
      </c>
      <c r="C44" s="350" t="e">
        <f>F12*I20*1.26*0.003413</f>
        <v>#REF!</v>
      </c>
      <c r="D44" s="350" t="e">
        <f>F12*J20*0.003413</f>
        <v>#REF!</v>
      </c>
      <c r="E44" s="350" t="e">
        <f>F12*((I20*1.26)+J20)*0.003413</f>
        <v>#REF!</v>
      </c>
    </row>
    <row r="45" spans="1:10" x14ac:dyDescent="0.25">
      <c r="A45" t="s">
        <v>992</v>
      </c>
      <c r="B45" s="350">
        <v>0</v>
      </c>
      <c r="C45" s="350" t="e">
        <f>F13*I21*1.26*0.003413</f>
        <v>#REF!</v>
      </c>
      <c r="D45" s="350" t="e">
        <f>F13*J21*0.003413</f>
        <v>#REF!</v>
      </c>
      <c r="E45" s="350" t="e">
        <f>F13*((I21*1.26)+J21)*0.003413</f>
        <v>#REF!</v>
      </c>
    </row>
    <row r="47" spans="1:10" x14ac:dyDescent="0.25">
      <c r="A47" s="2" t="s">
        <v>1013</v>
      </c>
      <c r="B47" s="18"/>
      <c r="C47" s="18"/>
      <c r="D47" s="18"/>
      <c r="E47" s="18"/>
    </row>
    <row r="48" spans="1:10" x14ac:dyDescent="0.25">
      <c r="B48" s="559" t="s">
        <v>975</v>
      </c>
      <c r="C48" s="559"/>
      <c r="D48" s="559"/>
      <c r="E48" s="559"/>
    </row>
    <row r="49" spans="1:23" x14ac:dyDescent="0.25">
      <c r="B49" s="353" t="s">
        <v>970</v>
      </c>
      <c r="C49" s="353" t="s">
        <v>972</v>
      </c>
      <c r="D49" s="353" t="s">
        <v>971</v>
      </c>
      <c r="E49" s="353" t="s">
        <v>973</v>
      </c>
    </row>
    <row r="50" spans="1:23" x14ac:dyDescent="0.25">
      <c r="A50" t="s">
        <v>1966</v>
      </c>
      <c r="B50" s="353">
        <f>B$42-B43</f>
        <v>0</v>
      </c>
      <c r="C50" s="353" t="e">
        <f>C$42-C43</f>
        <v>#REF!</v>
      </c>
      <c r="D50" s="353" t="e">
        <f>D$42-D43</f>
        <v>#REF!</v>
      </c>
      <c r="E50" s="353" t="e">
        <f>E$42-E43</f>
        <v>#REF!</v>
      </c>
    </row>
    <row r="51" spans="1:23" x14ac:dyDescent="0.25">
      <c r="A51" t="s">
        <v>1967</v>
      </c>
      <c r="B51" s="353">
        <f>B$42-B44</f>
        <v>0</v>
      </c>
      <c r="C51" s="353" t="e">
        <f t="shared" ref="C51:E52" si="13">C$42-C44</f>
        <v>#REF!</v>
      </c>
      <c r="D51" s="353" t="e">
        <f t="shared" si="13"/>
        <v>#REF!</v>
      </c>
      <c r="E51" s="353" t="e">
        <f t="shared" si="13"/>
        <v>#REF!</v>
      </c>
    </row>
    <row r="52" spans="1:23" x14ac:dyDescent="0.25">
      <c r="A52" t="s">
        <v>992</v>
      </c>
      <c r="B52" s="353">
        <f>B$42-B45</f>
        <v>0</v>
      </c>
      <c r="C52" s="353" t="e">
        <f t="shared" si="13"/>
        <v>#REF!</v>
      </c>
      <c r="D52" s="353" t="e">
        <f t="shared" si="13"/>
        <v>#REF!</v>
      </c>
      <c r="E52" s="353" t="e">
        <f t="shared" si="13"/>
        <v>#REF!</v>
      </c>
    </row>
    <row r="55" spans="1:23" x14ac:dyDescent="0.25">
      <c r="A55" s="2" t="s">
        <v>1981</v>
      </c>
      <c r="B55" t="s">
        <v>1014</v>
      </c>
      <c r="C55" t="s">
        <v>1287</v>
      </c>
      <c r="D55" t="s">
        <v>1288</v>
      </c>
      <c r="E55" t="s">
        <v>1273</v>
      </c>
    </row>
    <row r="56" spans="1:23" x14ac:dyDescent="0.25">
      <c r="A56" t="s">
        <v>1016</v>
      </c>
      <c r="B56" s="34">
        <v>0.31</v>
      </c>
      <c r="C56" s="34">
        <v>0.2</v>
      </c>
      <c r="D56" s="300">
        <v>0.12</v>
      </c>
      <c r="E56" s="300">
        <v>0.37</v>
      </c>
      <c r="G56" t="s">
        <v>1549</v>
      </c>
    </row>
    <row r="57" spans="1:23" x14ac:dyDescent="0.25">
      <c r="A57" t="s">
        <v>1017</v>
      </c>
      <c r="B57" s="34">
        <v>0.84</v>
      </c>
      <c r="C57" s="34">
        <v>0.05</v>
      </c>
      <c r="D57" s="300">
        <v>0.11</v>
      </c>
    </row>
    <row r="59" spans="1:23" x14ac:dyDescent="0.25">
      <c r="A59" s="2" t="s">
        <v>1982</v>
      </c>
      <c r="B59" t="s">
        <v>1014</v>
      </c>
      <c r="C59" t="s">
        <v>1287</v>
      </c>
      <c r="D59" t="s">
        <v>1288</v>
      </c>
      <c r="E59" t="s">
        <v>1273</v>
      </c>
      <c r="N59" t="s">
        <v>1014</v>
      </c>
      <c r="O59" t="s">
        <v>1287</v>
      </c>
      <c r="P59" t="s">
        <v>1288</v>
      </c>
      <c r="Q59" t="s">
        <v>1273</v>
      </c>
      <c r="R59" t="s">
        <v>1970</v>
      </c>
      <c r="S59" t="s">
        <v>1971</v>
      </c>
      <c r="T59" t="s">
        <v>1972</v>
      </c>
    </row>
    <row r="60" spans="1:23" x14ac:dyDescent="0.25">
      <c r="A60" t="s">
        <v>1016</v>
      </c>
      <c r="B60" s="45">
        <f>N62</f>
        <v>6.9727891156462579E-2</v>
      </c>
      <c r="C60" s="45">
        <f t="shared" ref="C60:E60" si="14">O62</f>
        <v>0.14285714285714285</v>
      </c>
      <c r="D60" s="45">
        <f t="shared" si="14"/>
        <v>0.65816326530612235</v>
      </c>
      <c r="E60" s="45">
        <f t="shared" si="14"/>
        <v>0.10204081632653061</v>
      </c>
      <c r="F60" t="s">
        <v>1973</v>
      </c>
      <c r="H60" t="s">
        <v>1974</v>
      </c>
      <c r="M60" t="s">
        <v>1975</v>
      </c>
      <c r="N60" s="45">
        <v>0.06</v>
      </c>
      <c r="O60" s="45">
        <v>0.14000000000000001</v>
      </c>
      <c r="P60" s="341">
        <v>0.63</v>
      </c>
      <c r="Q60" s="341">
        <v>0.1</v>
      </c>
      <c r="R60" s="341">
        <v>0.03</v>
      </c>
      <c r="S60" s="341">
        <v>0.01</v>
      </c>
      <c r="T60" s="341">
        <v>0.01</v>
      </c>
      <c r="U60" s="341">
        <f>SUM(N60:T60)</f>
        <v>0.98000000000000009</v>
      </c>
    </row>
    <row r="61" spans="1:23" x14ac:dyDescent="0.25">
      <c r="A61" t="s">
        <v>1017</v>
      </c>
      <c r="B61" s="45">
        <f>0.71+((71/97)*0.03)</f>
        <v>0.73195876288659789</v>
      </c>
      <c r="C61" s="45">
        <f>0.06+((6/97)*0.03)</f>
        <v>6.1855670103092779E-2</v>
      </c>
      <c r="D61" s="45">
        <f>0.2+((20/97)*0.03)</f>
        <v>0.2061855670103093</v>
      </c>
      <c r="H61" t="s">
        <v>1976</v>
      </c>
      <c r="M61" t="s">
        <v>1977</v>
      </c>
      <c r="N61" s="45">
        <f>N60/$U$60*1</f>
        <v>6.1224489795918359E-2</v>
      </c>
      <c r="O61" s="45">
        <f t="shared" ref="O61:Q61" si="15">O60/$U$60*1</f>
        <v>0.14285714285714285</v>
      </c>
      <c r="P61" s="45">
        <f t="shared" si="15"/>
        <v>0.64285714285714279</v>
      </c>
      <c r="Q61" s="45">
        <f t="shared" si="15"/>
        <v>0.10204081632653061</v>
      </c>
      <c r="R61" s="45">
        <f>R60/$U$60*1</f>
        <v>3.0612244897959179E-2</v>
      </c>
      <c r="S61" s="45">
        <f t="shared" ref="S61:T61" si="16">S60/$U$60*1</f>
        <v>1.020408163265306E-2</v>
      </c>
      <c r="T61" s="45">
        <f t="shared" si="16"/>
        <v>1.020408163265306E-2</v>
      </c>
      <c r="U61" s="45">
        <f>SUM(N61:T61)</f>
        <v>1</v>
      </c>
    </row>
    <row r="62" spans="1:23" x14ac:dyDescent="0.25">
      <c r="M62" t="s">
        <v>1978</v>
      </c>
      <c r="N62" s="45">
        <f>N61+(S61*1/3)+(0.5*T61)</f>
        <v>6.9727891156462579E-2</v>
      </c>
      <c r="O62" s="45">
        <f>O61</f>
        <v>0.14285714285714285</v>
      </c>
      <c r="P62" s="45">
        <f>P61+((1/3)*R61)+(0.5*T61)</f>
        <v>0.65816326530612235</v>
      </c>
      <c r="Q62" s="45">
        <f>Q61</f>
        <v>0.10204081632653061</v>
      </c>
      <c r="U62" s="341">
        <f>SUM(N62:Q62)</f>
        <v>0.97278911564625836</v>
      </c>
      <c r="V62" s="297" t="s">
        <v>1979</v>
      </c>
      <c r="W62" s="45">
        <f>R61*2/3+S61*2/3</f>
        <v>2.7210884353741496E-2</v>
      </c>
    </row>
    <row r="63" spans="1:23" x14ac:dyDescent="0.25">
      <c r="M63" s="342" t="s">
        <v>1980</v>
      </c>
    </row>
    <row r="65" spans="1:12" x14ac:dyDescent="0.25">
      <c r="A65" s="2" t="s">
        <v>982</v>
      </c>
    </row>
    <row r="66" spans="1:12" x14ac:dyDescent="0.25">
      <c r="B66" s="560" t="s">
        <v>1983</v>
      </c>
      <c r="C66" s="560"/>
      <c r="D66" s="560"/>
      <c r="E66" s="560"/>
      <c r="H66" s="560" t="s">
        <v>1984</v>
      </c>
      <c r="I66" s="560"/>
      <c r="J66" s="560"/>
      <c r="K66" s="560"/>
    </row>
    <row r="67" spans="1:12" x14ac:dyDescent="0.25">
      <c r="B67" s="352" t="s">
        <v>1014</v>
      </c>
      <c r="C67" s="165" t="s">
        <v>1287</v>
      </c>
      <c r="D67" t="s">
        <v>1288</v>
      </c>
      <c r="E67" t="s">
        <v>1273</v>
      </c>
      <c r="H67" s="352" t="s">
        <v>1014</v>
      </c>
      <c r="I67" s="165" t="s">
        <v>1287</v>
      </c>
      <c r="J67" t="s">
        <v>1288</v>
      </c>
      <c r="K67" t="s">
        <v>1273</v>
      </c>
    </row>
    <row r="68" spans="1:12" x14ac:dyDescent="0.25">
      <c r="A68" t="s">
        <v>0</v>
      </c>
      <c r="B68" s="313" t="e">
        <f>F10*($H18+($I18*B$56)+($J18*B$57))</f>
        <v>#REF!</v>
      </c>
      <c r="C68" s="313" t="e">
        <f>F10*0.003413*(($I18*$C$56*1.26)+($J18*$C$57))</f>
        <v>#REF!</v>
      </c>
      <c r="D68" s="313" t="e">
        <f>$F10*0.003413*(($I18*$D$56*1.26)+($J18*$D$57))</f>
        <v>#REF!</v>
      </c>
      <c r="E68" s="313" t="e">
        <f>$F10*0.003413*(($I18*$E$56*1.26))</f>
        <v>#REF!</v>
      </c>
      <c r="H68" s="313" t="e">
        <f>F10*($H18+($I18*B$60)+($J18*B$61))</f>
        <v>#REF!</v>
      </c>
      <c r="I68" s="313" t="e">
        <f>F10*0.003413*(($I18*$C$60*1.26)+($J18*$C$61))</f>
        <v>#REF!</v>
      </c>
      <c r="J68" s="313" t="e">
        <f>$F10*0.003413*(($I18*$D$60*1.26)+($J18*$D$61))</f>
        <v>#REF!</v>
      </c>
      <c r="K68" s="313" t="e">
        <f>$F10*0.003413*(($I18*$E$60*1.26))</f>
        <v>#REF!</v>
      </c>
    </row>
    <row r="69" spans="1:12" x14ac:dyDescent="0.25">
      <c r="A69" t="s">
        <v>1966</v>
      </c>
      <c r="B69" s="313" t="e">
        <f>F11*($H19+($I19*B$56)+($J19*B$57))</f>
        <v>#REF!</v>
      </c>
      <c r="C69" s="313" t="e">
        <f>F11*0.003413*(($I19*$C$56*1.26)+($J19*$C$57))</f>
        <v>#REF!</v>
      </c>
      <c r="D69" s="313" t="e">
        <f>$F11*0.003413*(($I19*$D$56*1.26)+($J19*$D$57))</f>
        <v>#REF!</v>
      </c>
      <c r="E69" s="313" t="e">
        <f>$F11*0.003413*(($I19*$E$56*1.26))</f>
        <v>#REF!</v>
      </c>
      <c r="H69" s="313" t="e">
        <f>F11*($H19+($I19*B$60)+($J19*B$61))</f>
        <v>#REF!</v>
      </c>
      <c r="I69" s="313" t="e">
        <f>F11*0.003413*(($I19*$C$60*1.26)+($J19*$C$61))</f>
        <v>#REF!</v>
      </c>
      <c r="J69" s="313" t="e">
        <f>$F11*0.003413*(($I19*$D$60*1.26)+($J19*$D$61))</f>
        <v>#REF!</v>
      </c>
      <c r="K69" s="313" t="e">
        <f>$F11*0.003413*(($I19*$E$60*1.26))</f>
        <v>#REF!</v>
      </c>
    </row>
    <row r="70" spans="1:12" x14ac:dyDescent="0.25">
      <c r="A70" t="s">
        <v>1967</v>
      </c>
      <c r="B70" s="313" t="e">
        <f>F12*($H20+($I20*B$56)+($J20*B$57))</f>
        <v>#REF!</v>
      </c>
      <c r="C70" s="313" t="e">
        <f>F12*0.003413*(($I20*$C$56*1.26)+($J20*$C$57))</f>
        <v>#REF!</v>
      </c>
      <c r="D70" s="313" t="e">
        <f>$F12*0.003413*(($I20*$D$56*1.26)+($J20*$D$57))</f>
        <v>#REF!</v>
      </c>
      <c r="E70" s="313" t="e">
        <f>$F12*0.003413*(($I20*$E$56*1.26))</f>
        <v>#REF!</v>
      </c>
      <c r="H70" s="313" t="e">
        <f>F12*($H20+($I20*B$60)+($J20*B$61))</f>
        <v>#REF!</v>
      </c>
      <c r="I70" s="313" t="e">
        <f>F12*0.003413*(($I20*$C$60*1.26)+($J20*$C$61))</f>
        <v>#REF!</v>
      </c>
      <c r="J70" s="313" t="e">
        <f>$F12*0.003413*(($I20*$D$60*1.26)+($J20*$D$61))</f>
        <v>#REF!</v>
      </c>
      <c r="K70" s="313" t="e">
        <f>$F12*0.003413*(($I20*$E$60*1.26))</f>
        <v>#REF!</v>
      </c>
    </row>
    <row r="71" spans="1:12" x14ac:dyDescent="0.25">
      <c r="A71" t="s">
        <v>992</v>
      </c>
      <c r="B71" s="313" t="e">
        <f>F13*($H21+($I21*B$56)+($J21*B$57))</f>
        <v>#REF!</v>
      </c>
      <c r="C71" s="313" t="e">
        <f>F13*0.003413*(($I21*$C$56*1.26)+($J21*$C$57))</f>
        <v>#REF!</v>
      </c>
      <c r="D71" s="313" t="e">
        <f>$F13*0.003413*(($I21*$D$56*1.26)+($J21*$D$57))</f>
        <v>#REF!</v>
      </c>
      <c r="E71" s="313" t="e">
        <f>$F13*0.003413*(($I21*$E$56*1.26))</f>
        <v>#REF!</v>
      </c>
      <c r="H71" s="313" t="e">
        <f>F13*($H21+($I21*B$60)+($J21*B$61))</f>
        <v>#REF!</v>
      </c>
      <c r="I71" s="313" t="e">
        <f>F13*0.003413*(($I21*$C$60*1.26)+($J21*$C$61))</f>
        <v>#REF!</v>
      </c>
      <c r="J71" s="313" t="e">
        <f>$F13*0.003413*(($I21*$D$60*1.26)+($J21*$D$61))</f>
        <v>#REF!</v>
      </c>
      <c r="K71" s="313" t="e">
        <f>$F13*0.003413*(($I21*$E$60*1.26))</f>
        <v>#REF!</v>
      </c>
    </row>
    <row r="73" spans="1:12" x14ac:dyDescent="0.25">
      <c r="A73" s="2" t="s">
        <v>978</v>
      </c>
    </row>
    <row r="74" spans="1:12" x14ac:dyDescent="0.25">
      <c r="B74" s="560" t="s">
        <v>1983</v>
      </c>
      <c r="C74" s="560"/>
      <c r="D74" s="560"/>
      <c r="E74" s="560"/>
      <c r="F74" s="560"/>
      <c r="H74" s="560" t="s">
        <v>1984</v>
      </c>
      <c r="I74" s="560"/>
      <c r="J74" s="560"/>
      <c r="K74" s="560"/>
      <c r="L74" s="560"/>
    </row>
    <row r="75" spans="1:12" x14ac:dyDescent="0.25">
      <c r="B75" s="314" t="s">
        <v>1014</v>
      </c>
      <c r="C75" s="328" t="s">
        <v>1547</v>
      </c>
      <c r="D75" s="328" t="s">
        <v>1287</v>
      </c>
      <c r="E75" s="328" t="s">
        <v>1288</v>
      </c>
      <c r="F75" s="328" t="s">
        <v>1273</v>
      </c>
      <c r="H75" s="314" t="s">
        <v>1014</v>
      </c>
      <c r="I75" s="328" t="s">
        <v>1547</v>
      </c>
      <c r="J75" s="328" t="s">
        <v>1287</v>
      </c>
      <c r="K75" s="328" t="s">
        <v>1288</v>
      </c>
      <c r="L75" s="328" t="s">
        <v>1273</v>
      </c>
    </row>
    <row r="76" spans="1:12" x14ac:dyDescent="0.25">
      <c r="A76" t="s">
        <v>1966</v>
      </c>
      <c r="B76" s="46" t="e">
        <f>B$68-B69</f>
        <v>#REF!</v>
      </c>
      <c r="C76" s="315" t="e">
        <f>B76/$B$6</f>
        <v>#REF!</v>
      </c>
      <c r="D76" s="46" t="e">
        <f>C$68-C69</f>
        <v>#REF!</v>
      </c>
      <c r="E76" s="46" t="e">
        <f>D$68-D69</f>
        <v>#REF!</v>
      </c>
      <c r="F76" s="46" t="e">
        <f>E$68-E69</f>
        <v>#REF!</v>
      </c>
      <c r="H76" s="46" t="e">
        <f>H$68-H69</f>
        <v>#REF!</v>
      </c>
      <c r="I76" s="315" t="e">
        <f>H76/$B$6</f>
        <v>#REF!</v>
      </c>
      <c r="J76" s="46" t="e">
        <f>I$68-I69</f>
        <v>#REF!</v>
      </c>
      <c r="K76" s="46" t="e">
        <f>J$68-J69</f>
        <v>#REF!</v>
      </c>
      <c r="L76" s="46" t="e">
        <f>K$68-K69</f>
        <v>#REF!</v>
      </c>
    </row>
    <row r="77" spans="1:12" x14ac:dyDescent="0.25">
      <c r="A77" t="s">
        <v>1967</v>
      </c>
      <c r="B77" s="46" t="e">
        <f t="shared" ref="B77:B78" si="17">B$68-B70</f>
        <v>#REF!</v>
      </c>
      <c r="C77" s="315" t="e">
        <f t="shared" ref="C77:C78" si="18">B77/$B$6</f>
        <v>#REF!</v>
      </c>
      <c r="D77" s="46" t="e">
        <f t="shared" ref="D77:F78" si="19">C$68-C70</f>
        <v>#REF!</v>
      </c>
      <c r="E77" s="46" t="e">
        <f t="shared" si="19"/>
        <v>#REF!</v>
      </c>
      <c r="F77" s="46" t="e">
        <f t="shared" si="19"/>
        <v>#REF!</v>
      </c>
      <c r="H77" s="46" t="e">
        <f t="shared" ref="H77:H78" si="20">H$68-H70</f>
        <v>#REF!</v>
      </c>
      <c r="I77" s="315" t="e">
        <f t="shared" ref="I77:I78" si="21">H77/$B$6</f>
        <v>#REF!</v>
      </c>
      <c r="J77" s="46" t="e">
        <f t="shared" ref="J77:L78" si="22">I$68-I70</f>
        <v>#REF!</v>
      </c>
      <c r="K77" s="46" t="e">
        <f t="shared" si="22"/>
        <v>#REF!</v>
      </c>
      <c r="L77" s="46" t="e">
        <f t="shared" si="22"/>
        <v>#REF!</v>
      </c>
    </row>
    <row r="78" spans="1:12" x14ac:dyDescent="0.25">
      <c r="A78" t="s">
        <v>992</v>
      </c>
      <c r="B78" s="46" t="e">
        <f t="shared" si="17"/>
        <v>#REF!</v>
      </c>
      <c r="C78" s="315" t="e">
        <f t="shared" si="18"/>
        <v>#REF!</v>
      </c>
      <c r="D78" s="46" t="e">
        <f t="shared" si="19"/>
        <v>#REF!</v>
      </c>
      <c r="E78" s="46" t="e">
        <f t="shared" si="19"/>
        <v>#REF!</v>
      </c>
      <c r="F78" s="46" t="e">
        <f t="shared" si="19"/>
        <v>#REF!</v>
      </c>
      <c r="H78" s="46" t="e">
        <f t="shared" si="20"/>
        <v>#REF!</v>
      </c>
      <c r="I78" s="315" t="e">
        <f t="shared" si="21"/>
        <v>#REF!</v>
      </c>
      <c r="J78" s="46" t="e">
        <f t="shared" si="22"/>
        <v>#REF!</v>
      </c>
      <c r="K78" s="46" t="e">
        <f t="shared" si="22"/>
        <v>#REF!</v>
      </c>
      <c r="L78" s="46" t="e">
        <f>K$68-K71</f>
        <v>#REF!</v>
      </c>
    </row>
    <row r="82" spans="1:8" x14ac:dyDescent="0.25">
      <c r="A82" s="2" t="s">
        <v>1102</v>
      </c>
    </row>
    <row r="83" spans="1:8" ht="30" x14ac:dyDescent="0.25">
      <c r="A83" s="14"/>
      <c r="B83" s="354" t="s">
        <v>1565</v>
      </c>
      <c r="C83" s="354" t="s">
        <v>1566</v>
      </c>
      <c r="D83" s="354" t="s">
        <v>1557</v>
      </c>
      <c r="E83" s="354" t="s">
        <v>968</v>
      </c>
      <c r="F83" s="354" t="s">
        <v>1104</v>
      </c>
      <c r="G83" s="14" t="s">
        <v>988</v>
      </c>
      <c r="H83" s="138" t="s">
        <v>1467</v>
      </c>
    </row>
    <row r="84" spans="1:8" x14ac:dyDescent="0.25">
      <c r="A84" t="s">
        <v>0</v>
      </c>
      <c r="B84" s="340">
        <v>4.7</v>
      </c>
      <c r="C84" s="340">
        <v>8.4</v>
      </c>
      <c r="D84" s="343">
        <f>(B84*H2)+(C84*I2)</f>
        <v>5.918737672583827</v>
      </c>
      <c r="E84" s="15">
        <f>E10</f>
        <v>3.4495804729214288</v>
      </c>
      <c r="F84" s="16" t="e">
        <f>D84*$E84*$B$6</f>
        <v>#REF!</v>
      </c>
      <c r="G84" s="11"/>
      <c r="H84" s="134"/>
    </row>
    <row r="85" spans="1:8" x14ac:dyDescent="0.25">
      <c r="A85" t="s">
        <v>1966</v>
      </c>
      <c r="B85" s="340">
        <v>3.7</v>
      </c>
      <c r="C85" s="340">
        <v>4.3</v>
      </c>
      <c r="D85" s="343">
        <f>(B85*H3)+(C85*I3)</f>
        <v>3.9296875</v>
      </c>
      <c r="E85" s="15">
        <f>E11</f>
        <v>3.4495804729214288</v>
      </c>
      <c r="F85" s="16" t="e">
        <f>D85*$E85*$B$6</f>
        <v>#REF!</v>
      </c>
      <c r="G85" s="316" t="e">
        <f>F$84-F85</f>
        <v>#REF!</v>
      </c>
      <c r="H85" s="196" t="e">
        <f>G85/748</f>
        <v>#REF!</v>
      </c>
    </row>
    <row r="86" spans="1:8" x14ac:dyDescent="0.25">
      <c r="A86" t="s">
        <v>1967</v>
      </c>
      <c r="B86" s="344">
        <v>3.2</v>
      </c>
      <c r="C86" s="344">
        <v>3.5</v>
      </c>
      <c r="D86" s="343">
        <f>(B86*H4)+(C86*I4)</f>
        <v>3.2065934065934067</v>
      </c>
      <c r="E86" s="15">
        <f>E12</f>
        <v>3.4495804729214288</v>
      </c>
      <c r="F86" s="16" t="e">
        <f t="shared" ref="F86:F87" si="23">D86*$E86*$B$6</f>
        <v>#REF!</v>
      </c>
      <c r="G86" s="316" t="e">
        <f t="shared" ref="G86:G87" si="24">F$84-F86</f>
        <v>#REF!</v>
      </c>
      <c r="H86" s="196" t="e">
        <f t="shared" ref="H86:H87" si="25">G86/748</f>
        <v>#REF!</v>
      </c>
    </row>
    <row r="87" spans="1:8" x14ac:dyDescent="0.25">
      <c r="A87" t="s">
        <v>992</v>
      </c>
      <c r="B87" s="344">
        <v>3.2</v>
      </c>
      <c r="C87" s="344"/>
      <c r="D87" s="343">
        <f>(B87*H5)+(C87*I5)</f>
        <v>3.2</v>
      </c>
      <c r="E87" s="15">
        <f>E13</f>
        <v>3.4495804729214288</v>
      </c>
      <c r="F87" s="16" t="e">
        <f t="shared" si="23"/>
        <v>#REF!</v>
      </c>
      <c r="G87" s="316" t="e">
        <f t="shared" si="24"/>
        <v>#REF!</v>
      </c>
      <c r="H87" s="196" t="e">
        <f t="shared" si="25"/>
        <v>#REF!</v>
      </c>
    </row>
  </sheetData>
  <mergeCells count="14">
    <mergeCell ref="B25:E25"/>
    <mergeCell ref="F2:F6"/>
    <mergeCell ref="J8:K8"/>
    <mergeCell ref="B16:D16"/>
    <mergeCell ref="E16:G16"/>
    <mergeCell ref="H16:J16"/>
    <mergeCell ref="B74:F74"/>
    <mergeCell ref="H74:L74"/>
    <mergeCell ref="B33:E33"/>
    <mergeCell ref="G33:J33"/>
    <mergeCell ref="B40:E40"/>
    <mergeCell ref="B48:E48"/>
    <mergeCell ref="B66:E66"/>
    <mergeCell ref="H66:K66"/>
  </mergeCells>
  <pageMargins left="0.7" right="0.7" top="0.75" bottom="0.75" header="0.3" footer="0.3"/>
  <pageSetup orientation="portrait" horizontalDpi="4294967294" verticalDpi="12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dimension ref="A1:W87"/>
  <sheetViews>
    <sheetView workbookViewId="0">
      <selection activeCell="D23" sqref="D23"/>
    </sheetView>
  </sheetViews>
  <sheetFormatPr defaultRowHeight="15" x14ac:dyDescent="0.25"/>
  <cols>
    <col min="1" max="1" width="33.140625" customWidth="1"/>
    <col min="2" max="2" width="14.28515625" customWidth="1"/>
    <col min="3" max="3" width="10.5703125" bestFit="1" customWidth="1"/>
    <col min="4" max="4" width="13.42578125" customWidth="1"/>
    <col min="5" max="5" width="12.7109375" customWidth="1"/>
    <col min="6" max="6" width="14.140625" customWidth="1"/>
    <col min="7" max="7" width="11.5703125" customWidth="1"/>
    <col min="8" max="8" width="11.42578125" customWidth="1"/>
    <col min="9" max="9" width="20.5703125" bestFit="1" customWidth="1"/>
    <col min="10" max="10" width="20.42578125" bestFit="1" customWidth="1"/>
    <col min="11" max="11" width="18.85546875" customWidth="1"/>
  </cols>
  <sheetData>
    <row r="1" spans="1:11" x14ac:dyDescent="0.25">
      <c r="H1" t="s">
        <v>1550</v>
      </c>
      <c r="I1" t="s">
        <v>1540</v>
      </c>
    </row>
    <row r="2" spans="1:11" x14ac:dyDescent="0.25">
      <c r="F2" s="561" t="s">
        <v>1551</v>
      </c>
      <c r="G2" t="s">
        <v>0</v>
      </c>
      <c r="H2" s="45">
        <f>'CEC List - 8-28-14'!G1315</f>
        <v>0.67061143984220906</v>
      </c>
      <c r="I2" s="45">
        <f>'CEC List - 8-28-14'!F1315</f>
        <v>0.32938856015779094</v>
      </c>
    </row>
    <row r="3" spans="1:11" x14ac:dyDescent="0.25">
      <c r="F3" s="562"/>
      <c r="G3" t="s">
        <v>986</v>
      </c>
      <c r="H3" s="45">
        <v>1</v>
      </c>
      <c r="I3" s="333">
        <v>0</v>
      </c>
      <c r="J3" s="306"/>
    </row>
    <row r="4" spans="1:11" x14ac:dyDescent="0.25">
      <c r="F4" s="562"/>
      <c r="G4" t="s">
        <v>1552</v>
      </c>
      <c r="H4" s="45">
        <v>1</v>
      </c>
      <c r="I4" s="333">
        <v>0</v>
      </c>
      <c r="J4" s="306"/>
    </row>
    <row r="5" spans="1:11" x14ac:dyDescent="0.25">
      <c r="A5" s="2" t="s">
        <v>12</v>
      </c>
      <c r="F5" s="562"/>
      <c r="G5" t="s">
        <v>992</v>
      </c>
      <c r="H5" s="333">
        <v>1</v>
      </c>
      <c r="I5" s="333">
        <v>0</v>
      </c>
      <c r="J5" s="306"/>
    </row>
    <row r="6" spans="1:11" x14ac:dyDescent="0.25">
      <c r="A6" t="s">
        <v>13</v>
      </c>
      <c r="B6" t="e">
        <f>'MF Savings Average'!B6</f>
        <v>#REF!</v>
      </c>
      <c r="C6" t="s">
        <v>969</v>
      </c>
      <c r="F6" s="562"/>
    </row>
    <row r="7" spans="1:11" x14ac:dyDescent="0.25">
      <c r="J7" t="s">
        <v>1553</v>
      </c>
    </row>
    <row r="8" spans="1:11" x14ac:dyDescent="0.25">
      <c r="A8" s="2" t="s">
        <v>983</v>
      </c>
      <c r="J8" s="563" t="s">
        <v>1554</v>
      </c>
      <c r="K8" s="563"/>
    </row>
    <row r="9" spans="1:11" s="14" customFormat="1" ht="44.25" customHeight="1" x14ac:dyDescent="0.25">
      <c r="B9" s="354" t="s">
        <v>1555</v>
      </c>
      <c r="C9" s="354" t="s">
        <v>1556</v>
      </c>
      <c r="D9" s="354" t="s">
        <v>1557</v>
      </c>
      <c r="E9" s="354" t="s">
        <v>968</v>
      </c>
      <c r="F9" s="354" t="s">
        <v>981</v>
      </c>
      <c r="G9" s="14" t="s">
        <v>988</v>
      </c>
      <c r="J9" s="354" t="s">
        <v>1047</v>
      </c>
      <c r="K9" s="354" t="s">
        <v>1046</v>
      </c>
    </row>
    <row r="10" spans="1:11" x14ac:dyDescent="0.25">
      <c r="A10" t="s">
        <v>0</v>
      </c>
      <c r="B10" s="351">
        <v>1.84</v>
      </c>
      <c r="C10" s="351">
        <v>1.29</v>
      </c>
      <c r="D10" s="15">
        <f>(B10*H2)+(C10*I2)</f>
        <v>1.6588362919132151</v>
      </c>
      <c r="E10" s="15">
        <f>AVERAGEIF('CEC List - 8-28-14'!H2:H1312,"&lt;&gt;FALSE",'CEC List - 8-28-14'!$H$2:$H$1312)</f>
        <v>3.4495804729214288</v>
      </c>
      <c r="F10" s="15" t="e">
        <f>E10/D10*$B$6</f>
        <v>#REF!</v>
      </c>
      <c r="G10" s="11"/>
      <c r="I10" s="307">
        <f>2.2*H2+1.72*I2</f>
        <v>2.0418934911242603</v>
      </c>
      <c r="J10" s="308" t="s">
        <v>1558</v>
      </c>
      <c r="K10" s="309" t="s">
        <v>1559</v>
      </c>
    </row>
    <row r="11" spans="1:11" x14ac:dyDescent="0.25">
      <c r="A11" t="s">
        <v>1966</v>
      </c>
      <c r="B11" s="351">
        <v>2.38</v>
      </c>
      <c r="C11" s="351">
        <v>2.0699999999999998</v>
      </c>
      <c r="D11" s="15">
        <f>(B11*H3)+(C11*I3)</f>
        <v>2.38</v>
      </c>
      <c r="E11" s="15">
        <f>E10</f>
        <v>3.4495804729214288</v>
      </c>
      <c r="F11" s="15" t="e">
        <f t="shared" ref="F11:F13" si="0">E11/D11*$B$6</f>
        <v>#REF!</v>
      </c>
      <c r="G11" s="310" t="e">
        <f>F$10-F11</f>
        <v>#REF!</v>
      </c>
      <c r="I11" s="307">
        <f>2.8*H3+2.51*I3</f>
        <v>2.8</v>
      </c>
      <c r="J11" s="308" t="s">
        <v>1560</v>
      </c>
      <c r="K11" s="308" t="s">
        <v>1561</v>
      </c>
    </row>
    <row r="12" spans="1:11" x14ac:dyDescent="0.25">
      <c r="A12" t="s">
        <v>1967</v>
      </c>
      <c r="B12" s="329">
        <v>2.74</v>
      </c>
      <c r="C12" s="329">
        <v>2.76</v>
      </c>
      <c r="D12" s="15">
        <f>(B12*H4)+(C12*I4)</f>
        <v>2.74</v>
      </c>
      <c r="E12" s="15">
        <f t="shared" ref="E12:E13" si="1">E11</f>
        <v>3.4495804729214288</v>
      </c>
      <c r="F12" s="15" t="e">
        <f t="shared" si="0"/>
        <v>#REF!</v>
      </c>
      <c r="G12" s="310" t="e">
        <f t="shared" ref="G12:G13" si="2">F$10-F12</f>
        <v>#REF!</v>
      </c>
      <c r="I12" s="334">
        <f>3.2*H4+3.2*I4</f>
        <v>3.2</v>
      </c>
      <c r="J12" s="335" t="s">
        <v>1562</v>
      </c>
      <c r="K12" s="336" t="s">
        <v>1563</v>
      </c>
    </row>
    <row r="13" spans="1:11" x14ac:dyDescent="0.25">
      <c r="A13" t="s">
        <v>992</v>
      </c>
      <c r="B13" s="329">
        <v>2.92</v>
      </c>
      <c r="C13" s="329"/>
      <c r="D13" s="330">
        <f t="shared" ref="D13" si="3">(B13*H5)+(C13*I5)</f>
        <v>2.92</v>
      </c>
      <c r="E13" s="15">
        <f t="shared" si="1"/>
        <v>3.4495804729214288</v>
      </c>
      <c r="F13" s="15" t="e">
        <f t="shared" si="0"/>
        <v>#REF!</v>
      </c>
      <c r="G13" s="310" t="e">
        <f t="shared" si="2"/>
        <v>#REF!</v>
      </c>
      <c r="I13" s="334">
        <f>3.4*H5+3.4*I5</f>
        <v>3.4</v>
      </c>
      <c r="J13" s="335" t="s">
        <v>1968</v>
      </c>
      <c r="K13" s="336" t="s">
        <v>1969</v>
      </c>
    </row>
    <row r="14" spans="1:11" x14ac:dyDescent="0.25">
      <c r="G14" s="14"/>
    </row>
    <row r="15" spans="1:11" x14ac:dyDescent="0.25">
      <c r="A15" s="2" t="s">
        <v>984</v>
      </c>
      <c r="B15" t="s">
        <v>977</v>
      </c>
      <c r="D15" s="311" t="s">
        <v>1564</v>
      </c>
      <c r="E15" s="306"/>
    </row>
    <row r="16" spans="1:11" x14ac:dyDescent="0.25">
      <c r="B16" s="508" t="s">
        <v>6</v>
      </c>
      <c r="C16" s="508"/>
      <c r="D16" s="508"/>
      <c r="E16" s="508" t="s">
        <v>7</v>
      </c>
      <c r="F16" s="508"/>
      <c r="G16" s="508"/>
      <c r="H16" s="508" t="s">
        <v>11</v>
      </c>
      <c r="I16" s="508"/>
      <c r="J16" s="508"/>
    </row>
    <row r="17" spans="1:10" x14ac:dyDescent="0.25">
      <c r="B17" s="351" t="s">
        <v>8</v>
      </c>
      <c r="C17" s="351" t="s">
        <v>9</v>
      </c>
      <c r="D17" s="351" t="s">
        <v>10</v>
      </c>
      <c r="E17" s="351" t="s">
        <v>8</v>
      </c>
      <c r="F17" s="351" t="s">
        <v>9</v>
      </c>
      <c r="G17" s="351" t="s">
        <v>10</v>
      </c>
      <c r="H17" s="351" t="s">
        <v>8</v>
      </c>
      <c r="I17" s="351" t="s">
        <v>9</v>
      </c>
      <c r="J17" s="351" t="s">
        <v>10</v>
      </c>
    </row>
    <row r="18" spans="1:10" x14ac:dyDescent="0.25">
      <c r="A18" t="s">
        <v>0</v>
      </c>
      <c r="B18" s="42">
        <f>'DOE Energy &amp; Water Use (2)'!AC7</f>
        <v>7.4640070970695985E-2</v>
      </c>
      <c r="C18" s="42">
        <f>'DOE Energy &amp; Water Use (2)'!AD7</f>
        <v>0.33482562487930406</v>
      </c>
      <c r="D18" s="42">
        <f>'DOE Energy &amp; Water Use (2)'!AE7</f>
        <v>0.59053430415000008</v>
      </c>
      <c r="E18" s="44">
        <f>'DOE Energy &amp; Water Use (2)'!AC20</f>
        <v>7.6772934113933239E-2</v>
      </c>
      <c r="F18" s="44">
        <f>'DOE Energy &amp; Water Use (2)'!AD20</f>
        <v>0.30026711255735983</v>
      </c>
      <c r="G18" s="44">
        <f>'DOE Energy &amp; Water Use (2)'!AE20</f>
        <v>0.62295995332870691</v>
      </c>
      <c r="H18" s="299">
        <f t="shared" ref="H18:J21" si="4">(E18*$H2)+(B18*$I2)</f>
        <v>7.6070393394168698E-2</v>
      </c>
      <c r="I18" s="299">
        <f t="shared" si="4"/>
        <v>0.31165029117228032</v>
      </c>
      <c r="J18" s="299">
        <f t="shared" si="4"/>
        <v>0.61227931543355107</v>
      </c>
    </row>
    <row r="19" spans="1:10" x14ac:dyDescent="0.25">
      <c r="A19" t="s">
        <v>1966</v>
      </c>
      <c r="B19" s="42">
        <f>'DOE Energy &amp; Water Use (2)'!AC8</f>
        <v>4.1721951219512193E-2</v>
      </c>
      <c r="C19" s="42">
        <f>'DOE Energy &amp; Water Use (2)'!AD8</f>
        <v>0.32921413658536586</v>
      </c>
      <c r="D19" s="42">
        <f>'DOE Energy &amp; Water Use (2)'!AE8</f>
        <v>0.62906391219512192</v>
      </c>
      <c r="E19" s="44">
        <f>'DOE Energy &amp; Water Use (2)'!AC21</f>
        <v>0.10506820560660426</v>
      </c>
      <c r="F19" s="44">
        <f>'DOE Energy &amp; Water Use (2)'!AD21</f>
        <v>0.17486267568664238</v>
      </c>
      <c r="G19" s="44">
        <f>'DOE Energy &amp; Water Use (2)'!AE21</f>
        <v>0.72006911870675328</v>
      </c>
      <c r="H19" s="299">
        <f t="shared" si="4"/>
        <v>0.10506820560660426</v>
      </c>
      <c r="I19" s="299">
        <f t="shared" si="4"/>
        <v>0.17486267568664238</v>
      </c>
      <c r="J19" s="299">
        <f t="shared" si="4"/>
        <v>0.72006911870675328</v>
      </c>
    </row>
    <row r="20" spans="1:10" x14ac:dyDescent="0.25">
      <c r="A20" t="s">
        <v>1967</v>
      </c>
      <c r="B20" s="43">
        <f>'DOE Energy &amp; Water Use (2)'!AC9</f>
        <v>4.2443902439024392E-2</v>
      </c>
      <c r="C20" s="43">
        <f>'DOE Energy &amp; Water Use (2)'!AD9</f>
        <v>0.29037499317073179</v>
      </c>
      <c r="D20" s="43">
        <f>'DOE Energy &amp; Water Use (2)'!AE9</f>
        <v>0.66718110439024381</v>
      </c>
      <c r="E20" s="44">
        <f>'DOE Energy &amp; Water Use (2)'!AC22</f>
        <v>0.13858321469444446</v>
      </c>
      <c r="F20" s="44">
        <f>'DOE Energy &amp; Water Use (2)'!AD22</f>
        <v>9.6115885305555426E-2</v>
      </c>
      <c r="G20" s="44">
        <f>'DOE Energy &amp; Water Use (2)'!AE22</f>
        <v>0.76530090000000017</v>
      </c>
      <c r="H20" s="299">
        <f t="shared" si="4"/>
        <v>0.13858321469444446</v>
      </c>
      <c r="I20" s="299">
        <f t="shared" si="4"/>
        <v>9.6115885305555426E-2</v>
      </c>
      <c r="J20" s="299">
        <f t="shared" si="4"/>
        <v>0.76530090000000017</v>
      </c>
    </row>
    <row r="21" spans="1:10" x14ac:dyDescent="0.25">
      <c r="A21" t="s">
        <v>992</v>
      </c>
      <c r="B21" s="331"/>
      <c r="C21" s="331"/>
      <c r="D21" s="331"/>
      <c r="E21" s="332">
        <f>E20</f>
        <v>0.13858321469444446</v>
      </c>
      <c r="F21" s="332">
        <f t="shared" ref="F21:G21" si="5">F20</f>
        <v>9.6115885305555426E-2</v>
      </c>
      <c r="G21" s="332">
        <f t="shared" si="5"/>
        <v>0.76530090000000017</v>
      </c>
      <c r="H21" s="299">
        <f t="shared" si="4"/>
        <v>0.13858321469444446</v>
      </c>
      <c r="I21" s="299">
        <f t="shared" si="4"/>
        <v>9.6115885305555426E-2</v>
      </c>
      <c r="J21" s="299">
        <f t="shared" si="4"/>
        <v>0.76530090000000017</v>
      </c>
    </row>
    <row r="24" spans="1:10" x14ac:dyDescent="0.25">
      <c r="A24" s="2" t="s">
        <v>982</v>
      </c>
    </row>
    <row r="25" spans="1:10" x14ac:dyDescent="0.25">
      <c r="B25" s="508" t="s">
        <v>975</v>
      </c>
      <c r="C25" s="508"/>
      <c r="D25" s="508"/>
      <c r="E25" s="508"/>
    </row>
    <row r="26" spans="1:10" x14ac:dyDescent="0.25">
      <c r="B26" s="351" t="s">
        <v>970</v>
      </c>
      <c r="C26" s="351" t="s">
        <v>972</v>
      </c>
      <c r="D26" s="351" t="s">
        <v>971</v>
      </c>
      <c r="E26" s="351" t="s">
        <v>973</v>
      </c>
    </row>
    <row r="27" spans="1:10" x14ac:dyDescent="0.25">
      <c r="A27" t="s">
        <v>0</v>
      </c>
      <c r="B27" s="350" t="e">
        <f>$F10</f>
        <v>#REF!</v>
      </c>
      <c r="C27" s="350" t="e">
        <f>$F10*($H18+$J18)</f>
        <v>#REF!</v>
      </c>
      <c r="D27" s="350" t="e">
        <f>$F10*($H18+$I18)</f>
        <v>#REF!</v>
      </c>
      <c r="E27" s="350" t="e">
        <f>$F10*$H18</f>
        <v>#REF!</v>
      </c>
      <c r="G27" s="18"/>
    </row>
    <row r="28" spans="1:10" x14ac:dyDescent="0.25">
      <c r="A28" t="s">
        <v>1966</v>
      </c>
      <c r="B28" s="350" t="e">
        <f t="shared" ref="B28:B30" si="6">$F11</f>
        <v>#REF!</v>
      </c>
      <c r="C28" s="350" t="e">
        <f t="shared" ref="C28:C30" si="7">$F11*($H19+$J19)</f>
        <v>#REF!</v>
      </c>
      <c r="D28" s="350" t="e">
        <f t="shared" ref="D28:D30" si="8">$F11*($H19+$I19)</f>
        <v>#REF!</v>
      </c>
      <c r="E28" s="350" t="e">
        <f t="shared" ref="E28:E30" si="9">$F11*$H19</f>
        <v>#REF!</v>
      </c>
      <c r="G28" s="18"/>
    </row>
    <row r="29" spans="1:10" x14ac:dyDescent="0.25">
      <c r="A29" t="s">
        <v>1967</v>
      </c>
      <c r="B29" s="350" t="e">
        <f t="shared" si="6"/>
        <v>#REF!</v>
      </c>
      <c r="C29" s="350" t="e">
        <f t="shared" si="7"/>
        <v>#REF!</v>
      </c>
      <c r="D29" s="350" t="e">
        <f t="shared" si="8"/>
        <v>#REF!</v>
      </c>
      <c r="E29" s="350" t="e">
        <f t="shared" si="9"/>
        <v>#REF!</v>
      </c>
      <c r="G29" s="18"/>
    </row>
    <row r="30" spans="1:10" x14ac:dyDescent="0.25">
      <c r="A30" t="s">
        <v>992</v>
      </c>
      <c r="B30" s="350" t="e">
        <f t="shared" si="6"/>
        <v>#REF!</v>
      </c>
      <c r="C30" s="350" t="e">
        <f t="shared" si="7"/>
        <v>#REF!</v>
      </c>
      <c r="D30" s="350" t="e">
        <f t="shared" si="8"/>
        <v>#REF!</v>
      </c>
      <c r="E30" s="350" t="e">
        <f t="shared" si="9"/>
        <v>#REF!</v>
      </c>
      <c r="G30" s="18"/>
    </row>
    <row r="31" spans="1:10" x14ac:dyDescent="0.25">
      <c r="B31" s="18"/>
      <c r="C31" s="18"/>
      <c r="D31" s="18"/>
      <c r="E31" s="18"/>
    </row>
    <row r="32" spans="1:10" x14ac:dyDescent="0.25">
      <c r="A32" s="2" t="s">
        <v>1011</v>
      </c>
      <c r="B32" s="18"/>
      <c r="C32" s="18"/>
      <c r="D32" s="18"/>
      <c r="E32" s="18"/>
    </row>
    <row r="33" spans="1:10" x14ac:dyDescent="0.25">
      <c r="B33" s="559" t="s">
        <v>975</v>
      </c>
      <c r="C33" s="559"/>
      <c r="D33" s="559"/>
      <c r="E33" s="559"/>
      <c r="G33" s="557" t="s">
        <v>1547</v>
      </c>
      <c r="H33" s="558"/>
      <c r="I33" s="558"/>
      <c r="J33" s="558"/>
    </row>
    <row r="34" spans="1:10" x14ac:dyDescent="0.25">
      <c r="B34" s="353" t="s">
        <v>970</v>
      </c>
      <c r="C34" s="353" t="s">
        <v>972</v>
      </c>
      <c r="D34" s="353" t="s">
        <v>971</v>
      </c>
      <c r="E34" s="353" t="s">
        <v>973</v>
      </c>
      <c r="G34" s="353" t="s">
        <v>970</v>
      </c>
      <c r="H34" s="353" t="s">
        <v>972</v>
      </c>
      <c r="I34" s="353" t="s">
        <v>971</v>
      </c>
      <c r="J34" s="353" t="s">
        <v>973</v>
      </c>
    </row>
    <row r="35" spans="1:10" x14ac:dyDescent="0.25">
      <c r="A35" t="s">
        <v>1966</v>
      </c>
      <c r="B35" s="353" t="e">
        <f>B$27-B28</f>
        <v>#REF!</v>
      </c>
      <c r="C35" s="353" t="e">
        <f>C$27-C28</f>
        <v>#REF!</v>
      </c>
      <c r="D35" s="353" t="e">
        <f>D$27-D28</f>
        <v>#REF!</v>
      </c>
      <c r="E35" s="353" t="e">
        <f>E$27-E28</f>
        <v>#REF!</v>
      </c>
      <c r="G35" s="312" t="e">
        <f>B35/$B$6</f>
        <v>#REF!</v>
      </c>
      <c r="H35" s="312" t="e">
        <f t="shared" ref="H35:J37" si="10">C35/$B$6</f>
        <v>#REF!</v>
      </c>
      <c r="I35" s="312" t="e">
        <f t="shared" si="10"/>
        <v>#REF!</v>
      </c>
      <c r="J35" s="312" t="e">
        <f t="shared" si="10"/>
        <v>#REF!</v>
      </c>
    </row>
    <row r="36" spans="1:10" x14ac:dyDescent="0.25">
      <c r="A36" t="s">
        <v>1967</v>
      </c>
      <c r="B36" s="353" t="e">
        <f t="shared" ref="B36:E37" si="11">B$27-B29</f>
        <v>#REF!</v>
      </c>
      <c r="C36" s="353" t="e">
        <f t="shared" si="11"/>
        <v>#REF!</v>
      </c>
      <c r="D36" s="353" t="e">
        <f t="shared" si="11"/>
        <v>#REF!</v>
      </c>
      <c r="E36" s="353" t="e">
        <f t="shared" si="11"/>
        <v>#REF!</v>
      </c>
      <c r="G36" s="312" t="e">
        <f t="shared" ref="G36:G37" si="12">B36/$B$6</f>
        <v>#REF!</v>
      </c>
      <c r="H36" s="312" t="e">
        <f t="shared" si="10"/>
        <v>#REF!</v>
      </c>
      <c r="I36" s="312" t="e">
        <f t="shared" si="10"/>
        <v>#REF!</v>
      </c>
      <c r="J36" s="312" t="e">
        <f t="shared" si="10"/>
        <v>#REF!</v>
      </c>
    </row>
    <row r="37" spans="1:10" x14ac:dyDescent="0.25">
      <c r="A37" t="s">
        <v>992</v>
      </c>
      <c r="B37" s="353" t="e">
        <f t="shared" si="11"/>
        <v>#REF!</v>
      </c>
      <c r="C37" s="353" t="e">
        <f t="shared" si="11"/>
        <v>#REF!</v>
      </c>
      <c r="D37" s="353" t="e">
        <f t="shared" si="11"/>
        <v>#REF!</v>
      </c>
      <c r="E37" s="353" t="e">
        <f>E$27-E30</f>
        <v>#REF!</v>
      </c>
      <c r="G37" s="312" t="e">
        <f t="shared" si="12"/>
        <v>#REF!</v>
      </c>
      <c r="H37" s="312" t="e">
        <f t="shared" si="10"/>
        <v>#REF!</v>
      </c>
      <c r="I37" s="312" t="e">
        <f t="shared" si="10"/>
        <v>#REF!</v>
      </c>
      <c r="J37" s="312" t="e">
        <f t="shared" si="10"/>
        <v>#REF!</v>
      </c>
    </row>
    <row r="39" spans="1:10" x14ac:dyDescent="0.25">
      <c r="A39" s="2" t="s">
        <v>1012</v>
      </c>
    </row>
    <row r="40" spans="1:10" x14ac:dyDescent="0.25">
      <c r="B40" s="508" t="s">
        <v>975</v>
      </c>
      <c r="C40" s="508"/>
      <c r="D40" s="508"/>
      <c r="E40" s="508"/>
    </row>
    <row r="41" spans="1:10" x14ac:dyDescent="0.25">
      <c r="B41" s="351" t="s">
        <v>970</v>
      </c>
      <c r="C41" s="351" t="s">
        <v>972</v>
      </c>
      <c r="D41" s="351" t="s">
        <v>971</v>
      </c>
      <c r="E41" s="351" t="s">
        <v>973</v>
      </c>
    </row>
    <row r="42" spans="1:10" x14ac:dyDescent="0.25">
      <c r="A42" t="s">
        <v>0</v>
      </c>
      <c r="B42" s="350">
        <v>0</v>
      </c>
      <c r="C42" s="350" t="e">
        <f>F10*I18*1.26*0.003413</f>
        <v>#REF!</v>
      </c>
      <c r="D42" s="350" t="e">
        <f>F10*J18*0.003413</f>
        <v>#REF!</v>
      </c>
      <c r="E42" s="350" t="e">
        <f>F10*((I18*1.26)+J18)*0.003413</f>
        <v>#REF!</v>
      </c>
    </row>
    <row r="43" spans="1:10" x14ac:dyDescent="0.25">
      <c r="A43" t="s">
        <v>1966</v>
      </c>
      <c r="B43" s="350">
        <v>0</v>
      </c>
      <c r="C43" s="350" t="e">
        <f>F11*I19*1.26*0.003413</f>
        <v>#REF!</v>
      </c>
      <c r="D43" s="350" t="e">
        <f>F11*J19*0.003413</f>
        <v>#REF!</v>
      </c>
      <c r="E43" s="350" t="e">
        <f>F11*((I19*1.26)+J19)*0.003413</f>
        <v>#REF!</v>
      </c>
    </row>
    <row r="44" spans="1:10" x14ac:dyDescent="0.25">
      <c r="A44" t="s">
        <v>1967</v>
      </c>
      <c r="B44" s="350">
        <v>0</v>
      </c>
      <c r="C44" s="350" t="e">
        <f>F12*I20*1.26*0.003413</f>
        <v>#REF!</v>
      </c>
      <c r="D44" s="350" t="e">
        <f>F12*J20*0.003413</f>
        <v>#REF!</v>
      </c>
      <c r="E44" s="350" t="e">
        <f>F12*((I20*1.26)+J20)*0.003413</f>
        <v>#REF!</v>
      </c>
    </row>
    <row r="45" spans="1:10" x14ac:dyDescent="0.25">
      <c r="A45" t="s">
        <v>992</v>
      </c>
      <c r="B45" s="350">
        <v>0</v>
      </c>
      <c r="C45" s="350" t="e">
        <f>F13*I21*1.26*0.003413</f>
        <v>#REF!</v>
      </c>
      <c r="D45" s="350" t="e">
        <f>F13*J21*0.003413</f>
        <v>#REF!</v>
      </c>
      <c r="E45" s="350" t="e">
        <f>F13*((I21*1.26)+J21)*0.003413</f>
        <v>#REF!</v>
      </c>
    </row>
    <row r="47" spans="1:10" x14ac:dyDescent="0.25">
      <c r="A47" s="2" t="s">
        <v>1013</v>
      </c>
      <c r="B47" s="18"/>
      <c r="C47" s="18"/>
      <c r="D47" s="18"/>
      <c r="E47" s="18"/>
    </row>
    <row r="48" spans="1:10" x14ac:dyDescent="0.25">
      <c r="B48" s="559" t="s">
        <v>975</v>
      </c>
      <c r="C48" s="559"/>
      <c r="D48" s="559"/>
      <c r="E48" s="559"/>
    </row>
    <row r="49" spans="1:23" x14ac:dyDescent="0.25">
      <c r="B49" s="353" t="s">
        <v>970</v>
      </c>
      <c r="C49" s="353" t="s">
        <v>972</v>
      </c>
      <c r="D49" s="353" t="s">
        <v>971</v>
      </c>
      <c r="E49" s="353" t="s">
        <v>973</v>
      </c>
    </row>
    <row r="50" spans="1:23" x14ac:dyDescent="0.25">
      <c r="A50" t="s">
        <v>1966</v>
      </c>
      <c r="B50" s="353">
        <f>B$42-B43</f>
        <v>0</v>
      </c>
      <c r="C50" s="353" t="e">
        <f>C$42-C43</f>
        <v>#REF!</v>
      </c>
      <c r="D50" s="353" t="e">
        <f>D$42-D43</f>
        <v>#REF!</v>
      </c>
      <c r="E50" s="353" t="e">
        <f>E$42-E43</f>
        <v>#REF!</v>
      </c>
    </row>
    <row r="51" spans="1:23" x14ac:dyDescent="0.25">
      <c r="A51" t="s">
        <v>1967</v>
      </c>
      <c r="B51" s="353">
        <f>B$42-B44</f>
        <v>0</v>
      </c>
      <c r="C51" s="353" t="e">
        <f t="shared" ref="C51:E52" si="13">C$42-C44</f>
        <v>#REF!</v>
      </c>
      <c r="D51" s="353" t="e">
        <f t="shared" si="13"/>
        <v>#REF!</v>
      </c>
      <c r="E51" s="353" t="e">
        <f t="shared" si="13"/>
        <v>#REF!</v>
      </c>
    </row>
    <row r="52" spans="1:23" x14ac:dyDescent="0.25">
      <c r="A52" t="s">
        <v>992</v>
      </c>
      <c r="B52" s="353">
        <f>B$42-B45</f>
        <v>0</v>
      </c>
      <c r="C52" s="353" t="e">
        <f t="shared" si="13"/>
        <v>#REF!</v>
      </c>
      <c r="D52" s="353" t="e">
        <f t="shared" si="13"/>
        <v>#REF!</v>
      </c>
      <c r="E52" s="353" t="e">
        <f t="shared" si="13"/>
        <v>#REF!</v>
      </c>
    </row>
    <row r="55" spans="1:23" hidden="1" x14ac:dyDescent="0.25">
      <c r="A55" s="2" t="s">
        <v>1981</v>
      </c>
      <c r="B55" t="s">
        <v>1014</v>
      </c>
      <c r="C55" t="s">
        <v>1287</v>
      </c>
      <c r="D55" t="s">
        <v>1288</v>
      </c>
      <c r="E55" t="s">
        <v>1273</v>
      </c>
    </row>
    <row r="56" spans="1:23" hidden="1" x14ac:dyDescent="0.25">
      <c r="A56" t="s">
        <v>1016</v>
      </c>
      <c r="B56" s="34">
        <v>0.31</v>
      </c>
      <c r="C56" s="34">
        <v>0.2</v>
      </c>
      <c r="D56" s="300">
        <v>0.12</v>
      </c>
      <c r="E56" s="300">
        <v>0.37</v>
      </c>
      <c r="G56" t="s">
        <v>1549</v>
      </c>
    </row>
    <row r="57" spans="1:23" hidden="1" x14ac:dyDescent="0.25">
      <c r="A57" t="s">
        <v>1017</v>
      </c>
      <c r="B57" s="34">
        <v>0.84</v>
      </c>
      <c r="C57" s="34">
        <v>0.05</v>
      </c>
      <c r="D57" s="300">
        <v>0.11</v>
      </c>
    </row>
    <row r="58" spans="1:23" hidden="1" x14ac:dyDescent="0.25"/>
    <row r="59" spans="1:23" hidden="1" x14ac:dyDescent="0.25">
      <c r="A59" s="2" t="s">
        <v>1982</v>
      </c>
      <c r="B59" t="s">
        <v>1014</v>
      </c>
      <c r="C59" t="s">
        <v>1287</v>
      </c>
      <c r="D59" t="s">
        <v>1288</v>
      </c>
      <c r="E59" t="s">
        <v>1273</v>
      </c>
      <c r="N59" t="s">
        <v>1014</v>
      </c>
      <c r="O59" t="s">
        <v>1287</v>
      </c>
      <c r="P59" t="s">
        <v>1288</v>
      </c>
      <c r="Q59" t="s">
        <v>1273</v>
      </c>
      <c r="R59" t="s">
        <v>1970</v>
      </c>
      <c r="S59" t="s">
        <v>1971</v>
      </c>
      <c r="T59" t="s">
        <v>1972</v>
      </c>
    </row>
    <row r="60" spans="1:23" hidden="1" x14ac:dyDescent="0.25">
      <c r="A60" t="s">
        <v>1016</v>
      </c>
      <c r="B60" s="45">
        <f>N62</f>
        <v>6.9727891156462579E-2</v>
      </c>
      <c r="C60" s="45">
        <f t="shared" ref="C60:E60" si="14">O62</f>
        <v>0.14285714285714285</v>
      </c>
      <c r="D60" s="45">
        <f t="shared" si="14"/>
        <v>0.65816326530612235</v>
      </c>
      <c r="E60" s="45">
        <f t="shared" si="14"/>
        <v>0.10204081632653061</v>
      </c>
      <c r="F60" t="s">
        <v>1973</v>
      </c>
      <c r="H60" t="s">
        <v>1974</v>
      </c>
      <c r="M60" t="s">
        <v>1975</v>
      </c>
      <c r="N60" s="45">
        <v>0.06</v>
      </c>
      <c r="O60" s="45">
        <v>0.14000000000000001</v>
      </c>
      <c r="P60" s="341">
        <v>0.63</v>
      </c>
      <c r="Q60" s="341">
        <v>0.1</v>
      </c>
      <c r="R60" s="341">
        <v>0.03</v>
      </c>
      <c r="S60" s="341">
        <v>0.01</v>
      </c>
      <c r="T60" s="341">
        <v>0.01</v>
      </c>
      <c r="U60" s="341">
        <f>SUM(N60:T60)</f>
        <v>0.98000000000000009</v>
      </c>
    </row>
    <row r="61" spans="1:23" hidden="1" x14ac:dyDescent="0.25">
      <c r="A61" t="s">
        <v>1017</v>
      </c>
      <c r="B61" s="45">
        <f>0.71+((71/97)*0.03)</f>
        <v>0.73195876288659789</v>
      </c>
      <c r="C61" s="45">
        <f>0.06+((6/97)*0.03)</f>
        <v>6.1855670103092779E-2</v>
      </c>
      <c r="D61" s="45">
        <f>0.2+((20/97)*0.03)</f>
        <v>0.2061855670103093</v>
      </c>
      <c r="H61" t="s">
        <v>1976</v>
      </c>
      <c r="M61" t="s">
        <v>1977</v>
      </c>
      <c r="N61" s="45">
        <f>N60/$U$60*1</f>
        <v>6.1224489795918359E-2</v>
      </c>
      <c r="O61" s="45">
        <f t="shared" ref="O61:Q61" si="15">O60/$U$60*1</f>
        <v>0.14285714285714285</v>
      </c>
      <c r="P61" s="45">
        <f t="shared" si="15"/>
        <v>0.64285714285714279</v>
      </c>
      <c r="Q61" s="45">
        <f t="shared" si="15"/>
        <v>0.10204081632653061</v>
      </c>
      <c r="R61" s="45">
        <f>R60/$U$60*1</f>
        <v>3.0612244897959179E-2</v>
      </c>
      <c r="S61" s="45">
        <f t="shared" ref="S61:T61" si="16">S60/$U$60*1</f>
        <v>1.020408163265306E-2</v>
      </c>
      <c r="T61" s="45">
        <f t="shared" si="16"/>
        <v>1.020408163265306E-2</v>
      </c>
      <c r="U61" s="45">
        <f>SUM(N61:T61)</f>
        <v>1</v>
      </c>
    </row>
    <row r="62" spans="1:23" hidden="1" x14ac:dyDescent="0.25">
      <c r="M62" t="s">
        <v>1978</v>
      </c>
      <c r="N62" s="45">
        <f>N61+(S61*1/3)+(0.5*T61)</f>
        <v>6.9727891156462579E-2</v>
      </c>
      <c r="O62" s="45">
        <f>O61</f>
        <v>0.14285714285714285</v>
      </c>
      <c r="P62" s="45">
        <f>P61+((1/3)*R61)+(0.5*T61)</f>
        <v>0.65816326530612235</v>
      </c>
      <c r="Q62" s="45">
        <f>Q61</f>
        <v>0.10204081632653061</v>
      </c>
      <c r="U62" s="341">
        <f>SUM(N62:Q62)</f>
        <v>0.97278911564625836</v>
      </c>
      <c r="V62" s="297" t="s">
        <v>1979</v>
      </c>
      <c r="W62" s="45">
        <f>R61*2/3+S61*2/3</f>
        <v>2.7210884353741496E-2</v>
      </c>
    </row>
    <row r="63" spans="1:23" hidden="1" x14ac:dyDescent="0.25">
      <c r="M63" s="342" t="s">
        <v>1980</v>
      </c>
    </row>
    <row r="64" spans="1:23" hidden="1" x14ac:dyDescent="0.25"/>
    <row r="65" spans="1:12" hidden="1" x14ac:dyDescent="0.25">
      <c r="A65" s="2" t="s">
        <v>982</v>
      </c>
    </row>
    <row r="66" spans="1:12" hidden="1" x14ac:dyDescent="0.25">
      <c r="B66" s="560" t="s">
        <v>1983</v>
      </c>
      <c r="C66" s="560"/>
      <c r="D66" s="560"/>
      <c r="E66" s="560"/>
      <c r="H66" s="560" t="s">
        <v>1984</v>
      </c>
      <c r="I66" s="560"/>
      <c r="J66" s="560"/>
      <c r="K66" s="560"/>
    </row>
    <row r="67" spans="1:12" hidden="1" x14ac:dyDescent="0.25">
      <c r="B67" s="352" t="s">
        <v>1014</v>
      </c>
      <c r="C67" s="165" t="s">
        <v>1287</v>
      </c>
      <c r="D67" t="s">
        <v>1288</v>
      </c>
      <c r="E67" t="s">
        <v>1273</v>
      </c>
      <c r="H67" s="352" t="s">
        <v>1014</v>
      </c>
      <c r="I67" s="165" t="s">
        <v>1287</v>
      </c>
      <c r="J67" t="s">
        <v>1288</v>
      </c>
      <c r="K67" t="s">
        <v>1273</v>
      </c>
    </row>
    <row r="68" spans="1:12" hidden="1" x14ac:dyDescent="0.25">
      <c r="A68" t="s">
        <v>0</v>
      </c>
      <c r="B68" s="313" t="e">
        <f>F10*($H18+($I18*B$56)+($J18*B$57))</f>
        <v>#REF!</v>
      </c>
      <c r="C68" s="313" t="e">
        <f>F10*0.003413*(($I18*$C$56*1.26)+($J18*$C$57))</f>
        <v>#REF!</v>
      </c>
      <c r="D68" s="313" t="e">
        <f>$F10*0.003413*(($I18*$D$56*1.26)+($J18*$D$57))</f>
        <v>#REF!</v>
      </c>
      <c r="E68" s="313" t="e">
        <f>$F10*0.003413*(($I18*$E$56*1.26))</f>
        <v>#REF!</v>
      </c>
      <c r="H68" s="313" t="e">
        <f>F10*($H18+($I18*B$60)+($J18*B$61))</f>
        <v>#REF!</v>
      </c>
      <c r="I68" s="313" t="e">
        <f>F10*0.003413*(($I18*$C$60*1.26)+($J18*$C$61))</f>
        <v>#REF!</v>
      </c>
      <c r="J68" s="313" t="e">
        <f>$F10*0.003413*(($I18*$D$60*1.26)+($J18*$D$61))</f>
        <v>#REF!</v>
      </c>
      <c r="K68" s="313" t="e">
        <f>$F10*0.003413*(($I18*$E$60*1.26))</f>
        <v>#REF!</v>
      </c>
    </row>
    <row r="69" spans="1:12" hidden="1" x14ac:dyDescent="0.25">
      <c r="A69" t="s">
        <v>1966</v>
      </c>
      <c r="B69" s="313" t="e">
        <f>F11*($H19+($I19*B$56)+($J19*B$57))</f>
        <v>#REF!</v>
      </c>
      <c r="C69" s="313" t="e">
        <f>F11*0.003413*(($I19*$C$56*1.26)+($J19*$C$57))</f>
        <v>#REF!</v>
      </c>
      <c r="D69" s="313" t="e">
        <f>$F11*0.003413*(($I19*$D$56*1.26)+($J19*$D$57))</f>
        <v>#REF!</v>
      </c>
      <c r="E69" s="313" t="e">
        <f>$F11*0.003413*(($I19*$E$56*1.26))</f>
        <v>#REF!</v>
      </c>
      <c r="H69" s="313" t="e">
        <f>F11*($H19+($I19*B$60)+($J19*B$61))</f>
        <v>#REF!</v>
      </c>
      <c r="I69" s="313" t="e">
        <f>F11*0.003413*(($I19*$C$60*1.26)+($J19*$C$61))</f>
        <v>#REF!</v>
      </c>
      <c r="J69" s="313" t="e">
        <f>$F11*0.003413*(($I19*$D$60*1.26)+($J19*$D$61))</f>
        <v>#REF!</v>
      </c>
      <c r="K69" s="313" t="e">
        <f>$F11*0.003413*(($I19*$E$60*1.26))</f>
        <v>#REF!</v>
      </c>
    </row>
    <row r="70" spans="1:12" hidden="1" x14ac:dyDescent="0.25">
      <c r="A70" t="s">
        <v>1967</v>
      </c>
      <c r="B70" s="313" t="e">
        <f>F12*($H20+($I20*B$56)+($J20*B$57))</f>
        <v>#REF!</v>
      </c>
      <c r="C70" s="313" t="e">
        <f>F12*0.003413*(($I20*$C$56*1.26)+($J20*$C$57))</f>
        <v>#REF!</v>
      </c>
      <c r="D70" s="313" t="e">
        <f>$F12*0.003413*(($I20*$D$56*1.26)+($J20*$D$57))</f>
        <v>#REF!</v>
      </c>
      <c r="E70" s="313" t="e">
        <f>$F12*0.003413*(($I20*$E$56*1.26))</f>
        <v>#REF!</v>
      </c>
      <c r="H70" s="313" t="e">
        <f>F12*($H20+($I20*B$60)+($J20*B$61))</f>
        <v>#REF!</v>
      </c>
      <c r="I70" s="313" t="e">
        <f>F12*0.003413*(($I20*$C$60*1.26)+($J20*$C$61))</f>
        <v>#REF!</v>
      </c>
      <c r="J70" s="313" t="e">
        <f>$F12*0.003413*(($I20*$D$60*1.26)+($J20*$D$61))</f>
        <v>#REF!</v>
      </c>
      <c r="K70" s="313" t="e">
        <f>$F12*0.003413*(($I20*$E$60*1.26))</f>
        <v>#REF!</v>
      </c>
    </row>
    <row r="71" spans="1:12" hidden="1" x14ac:dyDescent="0.25">
      <c r="A71" t="s">
        <v>992</v>
      </c>
      <c r="B71" s="313" t="e">
        <f>F13*($H21+($I21*B$56)+($J21*B$57))</f>
        <v>#REF!</v>
      </c>
      <c r="C71" s="313" t="e">
        <f>F13*0.003413*(($I21*$C$56*1.26)+($J21*$C$57))</f>
        <v>#REF!</v>
      </c>
      <c r="D71" s="313" t="e">
        <f>$F13*0.003413*(($I21*$D$56*1.26)+($J21*$D$57))</f>
        <v>#REF!</v>
      </c>
      <c r="E71" s="313" t="e">
        <f>$F13*0.003413*(($I21*$E$56*1.26))</f>
        <v>#REF!</v>
      </c>
      <c r="H71" s="313" t="e">
        <f>F13*($H21+($I21*B$60)+($J21*B$61))</f>
        <v>#REF!</v>
      </c>
      <c r="I71" s="313" t="e">
        <f>F13*0.003413*(($I21*$C$60*1.26)+($J21*$C$61))</f>
        <v>#REF!</v>
      </c>
      <c r="J71" s="313" t="e">
        <f>$F13*0.003413*(($I21*$D$60*1.26)+($J21*$D$61))</f>
        <v>#REF!</v>
      </c>
      <c r="K71" s="313" t="e">
        <f>$F13*0.003413*(($I21*$E$60*1.26))</f>
        <v>#REF!</v>
      </c>
    </row>
    <row r="72" spans="1:12" hidden="1" x14ac:dyDescent="0.25"/>
    <row r="73" spans="1:12" hidden="1" x14ac:dyDescent="0.25">
      <c r="A73" s="2" t="s">
        <v>978</v>
      </c>
    </row>
    <row r="74" spans="1:12" hidden="1" x14ac:dyDescent="0.25">
      <c r="B74" s="560" t="s">
        <v>1983</v>
      </c>
      <c r="C74" s="560"/>
      <c r="D74" s="560"/>
      <c r="E74" s="560"/>
      <c r="F74" s="560"/>
      <c r="H74" s="560" t="s">
        <v>1984</v>
      </c>
      <c r="I74" s="560"/>
      <c r="J74" s="560"/>
      <c r="K74" s="560"/>
      <c r="L74" s="560"/>
    </row>
    <row r="75" spans="1:12" hidden="1" x14ac:dyDescent="0.25">
      <c r="B75" s="314" t="s">
        <v>1014</v>
      </c>
      <c r="C75" s="328" t="s">
        <v>1547</v>
      </c>
      <c r="D75" s="328" t="s">
        <v>1287</v>
      </c>
      <c r="E75" s="328" t="s">
        <v>1288</v>
      </c>
      <c r="F75" s="328" t="s">
        <v>1273</v>
      </c>
      <c r="H75" s="314" t="s">
        <v>1014</v>
      </c>
      <c r="I75" s="328" t="s">
        <v>1547</v>
      </c>
      <c r="J75" s="328" t="s">
        <v>1287</v>
      </c>
      <c r="K75" s="328" t="s">
        <v>1288</v>
      </c>
      <c r="L75" s="328" t="s">
        <v>1273</v>
      </c>
    </row>
    <row r="76" spans="1:12" hidden="1" x14ac:dyDescent="0.25">
      <c r="A76" t="s">
        <v>1966</v>
      </c>
      <c r="B76" s="46" t="e">
        <f>B$68-B69</f>
        <v>#REF!</v>
      </c>
      <c r="C76" s="315" t="e">
        <f>B76/$B$6</f>
        <v>#REF!</v>
      </c>
      <c r="D76" s="46" t="e">
        <f>C$68-C69</f>
        <v>#REF!</v>
      </c>
      <c r="E76" s="46" t="e">
        <f>D$68-D69</f>
        <v>#REF!</v>
      </c>
      <c r="F76" s="46" t="e">
        <f>E$68-E69</f>
        <v>#REF!</v>
      </c>
      <c r="H76" s="46" t="e">
        <f>H$68-H69</f>
        <v>#REF!</v>
      </c>
      <c r="I76" s="315" t="e">
        <f>H76/$B$6</f>
        <v>#REF!</v>
      </c>
      <c r="J76" s="46" t="e">
        <f>I$68-I69</f>
        <v>#REF!</v>
      </c>
      <c r="K76" s="46" t="e">
        <f>J$68-J69</f>
        <v>#REF!</v>
      </c>
      <c r="L76" s="46" t="e">
        <f>K$68-K69</f>
        <v>#REF!</v>
      </c>
    </row>
    <row r="77" spans="1:12" hidden="1" x14ac:dyDescent="0.25">
      <c r="A77" t="s">
        <v>1967</v>
      </c>
      <c r="B77" s="46" t="e">
        <f t="shared" ref="B77:B78" si="17">B$68-B70</f>
        <v>#REF!</v>
      </c>
      <c r="C77" s="315" t="e">
        <f t="shared" ref="C77:C78" si="18">B77/$B$6</f>
        <v>#REF!</v>
      </c>
      <c r="D77" s="46" t="e">
        <f t="shared" ref="D77:F78" si="19">C$68-C70</f>
        <v>#REF!</v>
      </c>
      <c r="E77" s="46" t="e">
        <f t="shared" si="19"/>
        <v>#REF!</v>
      </c>
      <c r="F77" s="46" t="e">
        <f t="shared" si="19"/>
        <v>#REF!</v>
      </c>
      <c r="H77" s="46" t="e">
        <f t="shared" ref="H77:H78" si="20">H$68-H70</f>
        <v>#REF!</v>
      </c>
      <c r="I77" s="315" t="e">
        <f t="shared" ref="I77:I78" si="21">H77/$B$6</f>
        <v>#REF!</v>
      </c>
      <c r="J77" s="46" t="e">
        <f t="shared" ref="J77:L78" si="22">I$68-I70</f>
        <v>#REF!</v>
      </c>
      <c r="K77" s="46" t="e">
        <f t="shared" si="22"/>
        <v>#REF!</v>
      </c>
      <c r="L77" s="46" t="e">
        <f t="shared" si="22"/>
        <v>#REF!</v>
      </c>
    </row>
    <row r="78" spans="1:12" hidden="1" x14ac:dyDescent="0.25">
      <c r="A78" t="s">
        <v>992</v>
      </c>
      <c r="B78" s="46" t="e">
        <f t="shared" si="17"/>
        <v>#REF!</v>
      </c>
      <c r="C78" s="315" t="e">
        <f t="shared" si="18"/>
        <v>#REF!</v>
      </c>
      <c r="D78" s="46" t="e">
        <f t="shared" si="19"/>
        <v>#REF!</v>
      </c>
      <c r="E78" s="46" t="e">
        <f t="shared" si="19"/>
        <v>#REF!</v>
      </c>
      <c r="F78" s="46" t="e">
        <f t="shared" si="19"/>
        <v>#REF!</v>
      </c>
      <c r="H78" s="46" t="e">
        <f t="shared" si="20"/>
        <v>#REF!</v>
      </c>
      <c r="I78" s="315" t="e">
        <f t="shared" si="21"/>
        <v>#REF!</v>
      </c>
      <c r="J78" s="46" t="e">
        <f t="shared" si="22"/>
        <v>#REF!</v>
      </c>
      <c r="K78" s="46" t="e">
        <f t="shared" si="22"/>
        <v>#REF!</v>
      </c>
      <c r="L78" s="46" t="e">
        <f>K$68-K71</f>
        <v>#REF!</v>
      </c>
    </row>
    <row r="79" spans="1:12" hidden="1" x14ac:dyDescent="0.25"/>
    <row r="80" spans="1:12" hidden="1" x14ac:dyDescent="0.25"/>
    <row r="82" spans="1:8" x14ac:dyDescent="0.25">
      <c r="A82" s="2" t="s">
        <v>1102</v>
      </c>
    </row>
    <row r="83" spans="1:8" ht="30" x14ac:dyDescent="0.25">
      <c r="A83" s="14"/>
      <c r="B83" s="354" t="s">
        <v>1565</v>
      </c>
      <c r="C83" s="354" t="s">
        <v>1566</v>
      </c>
      <c r="D83" s="354" t="s">
        <v>1557</v>
      </c>
      <c r="E83" s="354" t="s">
        <v>968</v>
      </c>
      <c r="F83" s="354" t="s">
        <v>1104</v>
      </c>
      <c r="G83" s="14" t="s">
        <v>988</v>
      </c>
      <c r="H83" s="138" t="s">
        <v>1467</v>
      </c>
    </row>
    <row r="84" spans="1:8" x14ac:dyDescent="0.25">
      <c r="A84" t="s">
        <v>0</v>
      </c>
      <c r="B84" s="340">
        <v>4.7</v>
      </c>
      <c r="C84" s="340">
        <v>8.4</v>
      </c>
      <c r="D84" s="343">
        <f>(B84*H2)+(C84*I2)</f>
        <v>5.918737672583827</v>
      </c>
      <c r="E84" s="15">
        <f>E10</f>
        <v>3.4495804729214288</v>
      </c>
      <c r="F84" s="16" t="e">
        <f>D84*$E84*$B$6</f>
        <v>#REF!</v>
      </c>
      <c r="G84" s="11"/>
      <c r="H84" s="134"/>
    </row>
    <row r="85" spans="1:8" x14ac:dyDescent="0.25">
      <c r="A85" t="s">
        <v>1966</v>
      </c>
      <c r="B85" s="340">
        <v>3.7</v>
      </c>
      <c r="C85" s="340">
        <v>4.3</v>
      </c>
      <c r="D85" s="343">
        <f>(B85*H3)+(C85*I3)</f>
        <v>3.7</v>
      </c>
      <c r="E85" s="15">
        <f>E11</f>
        <v>3.4495804729214288</v>
      </c>
      <c r="F85" s="16" t="e">
        <f>D85*$E85*$B$6</f>
        <v>#REF!</v>
      </c>
      <c r="G85" s="316" t="e">
        <f>F$84-F85</f>
        <v>#REF!</v>
      </c>
      <c r="H85" s="196" t="e">
        <f>G85/748</f>
        <v>#REF!</v>
      </c>
    </row>
    <row r="86" spans="1:8" x14ac:dyDescent="0.25">
      <c r="A86" t="s">
        <v>1967</v>
      </c>
      <c r="B86" s="344">
        <v>3.2</v>
      </c>
      <c r="C86" s="344">
        <v>3.5</v>
      </c>
      <c r="D86" s="343">
        <f>(B86*H4)+(C86*I4)</f>
        <v>3.2</v>
      </c>
      <c r="E86" s="15">
        <f>E12</f>
        <v>3.4495804729214288</v>
      </c>
      <c r="F86" s="16" t="e">
        <f t="shared" ref="F86:F87" si="23">D86*$E86*$B$6</f>
        <v>#REF!</v>
      </c>
      <c r="G86" s="316" t="e">
        <f t="shared" ref="G86:G87" si="24">F$84-F86</f>
        <v>#REF!</v>
      </c>
      <c r="H86" s="196" t="e">
        <f t="shared" ref="H86:H87" si="25">G86/748</f>
        <v>#REF!</v>
      </c>
    </row>
    <row r="87" spans="1:8" x14ac:dyDescent="0.25">
      <c r="A87" t="s">
        <v>992</v>
      </c>
      <c r="B87" s="344">
        <v>3.2</v>
      </c>
      <c r="C87" s="344"/>
      <c r="D87" s="343">
        <f>(B87*H5)+(C87*I5)</f>
        <v>3.2</v>
      </c>
      <c r="E87" s="15">
        <f>E13</f>
        <v>3.4495804729214288</v>
      </c>
      <c r="F87" s="16" t="e">
        <f t="shared" si="23"/>
        <v>#REF!</v>
      </c>
      <c r="G87" s="316" t="e">
        <f t="shared" si="24"/>
        <v>#REF!</v>
      </c>
      <c r="H87" s="196" t="e">
        <f t="shared" si="25"/>
        <v>#REF!</v>
      </c>
    </row>
  </sheetData>
  <mergeCells count="14">
    <mergeCell ref="B25:E25"/>
    <mergeCell ref="F2:F6"/>
    <mergeCell ref="J8:K8"/>
    <mergeCell ref="B16:D16"/>
    <mergeCell ref="E16:G16"/>
    <mergeCell ref="H16:J16"/>
    <mergeCell ref="B74:F74"/>
    <mergeCell ref="H74:L74"/>
    <mergeCell ref="B33:E33"/>
    <mergeCell ref="G33:J33"/>
    <mergeCell ref="B40:E40"/>
    <mergeCell ref="B48:E48"/>
    <mergeCell ref="B66:E66"/>
    <mergeCell ref="H66:K66"/>
  </mergeCells>
  <pageMargins left="0.7" right="0.7" top="0.75" bottom="0.75" header="0.3" footer="0.3"/>
  <pageSetup orientation="portrait" horizontalDpi="4294967294" verticalDpi="12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A1:W87"/>
  <sheetViews>
    <sheetView topLeftCell="A28" workbookViewId="0">
      <selection activeCell="D23" sqref="D23"/>
    </sheetView>
  </sheetViews>
  <sheetFormatPr defaultRowHeight="15" x14ac:dyDescent="0.25"/>
  <cols>
    <col min="1" max="1" width="33.140625" customWidth="1"/>
    <col min="2" max="2" width="14.28515625" customWidth="1"/>
    <col min="3" max="3" width="10.5703125" bestFit="1" customWidth="1"/>
    <col min="4" max="4" width="13.42578125" customWidth="1"/>
    <col min="5" max="5" width="12.7109375" customWidth="1"/>
    <col min="6" max="6" width="14.140625" customWidth="1"/>
    <col min="7" max="7" width="11.5703125" customWidth="1"/>
    <col min="8" max="8" width="11.42578125" customWidth="1"/>
    <col min="9" max="9" width="20.5703125" bestFit="1" customWidth="1"/>
    <col min="10" max="10" width="20.42578125" bestFit="1" customWidth="1"/>
    <col min="11" max="11" width="18.85546875" customWidth="1"/>
  </cols>
  <sheetData>
    <row r="1" spans="1:11" x14ac:dyDescent="0.25">
      <c r="H1" t="s">
        <v>1550</v>
      </c>
      <c r="I1" t="s">
        <v>1540</v>
      </c>
    </row>
    <row r="2" spans="1:11" x14ac:dyDescent="0.25">
      <c r="F2" s="561" t="s">
        <v>1551</v>
      </c>
      <c r="G2" t="s">
        <v>0</v>
      </c>
      <c r="H2" s="45">
        <f>'CEC List - 8-28-14'!G1315</f>
        <v>0.67061143984220906</v>
      </c>
      <c r="I2" s="45">
        <f>'CEC List - 8-28-14'!F1315</f>
        <v>0.32938856015779094</v>
      </c>
    </row>
    <row r="3" spans="1:11" x14ac:dyDescent="0.25">
      <c r="F3" s="562"/>
      <c r="G3" t="s">
        <v>986</v>
      </c>
      <c r="H3" s="45">
        <v>0</v>
      </c>
      <c r="I3" s="45">
        <v>1</v>
      </c>
      <c r="J3" s="306"/>
    </row>
    <row r="4" spans="1:11" x14ac:dyDescent="0.25">
      <c r="F4" s="562"/>
      <c r="G4" t="s">
        <v>1552</v>
      </c>
      <c r="H4" s="45">
        <v>0</v>
      </c>
      <c r="I4" s="45">
        <v>1</v>
      </c>
      <c r="J4" s="306"/>
    </row>
    <row r="5" spans="1:11" x14ac:dyDescent="0.25">
      <c r="A5" s="2" t="s">
        <v>12</v>
      </c>
      <c r="F5" s="562"/>
      <c r="G5" t="s">
        <v>992</v>
      </c>
      <c r="H5" s="333">
        <v>0</v>
      </c>
      <c r="I5" s="333">
        <v>1</v>
      </c>
      <c r="J5" s="306"/>
    </row>
    <row r="6" spans="1:11" x14ac:dyDescent="0.25">
      <c r="A6" t="s">
        <v>13</v>
      </c>
      <c r="B6" t="e">
        <f>'MF Savings Average'!B6</f>
        <v>#REF!</v>
      </c>
      <c r="C6" t="s">
        <v>969</v>
      </c>
      <c r="F6" s="562"/>
    </row>
    <row r="7" spans="1:11" x14ac:dyDescent="0.25">
      <c r="J7" t="s">
        <v>1553</v>
      </c>
    </row>
    <row r="8" spans="1:11" x14ac:dyDescent="0.25">
      <c r="A8" s="2" t="s">
        <v>983</v>
      </c>
      <c r="J8" s="563" t="s">
        <v>1554</v>
      </c>
      <c r="K8" s="563"/>
    </row>
    <row r="9" spans="1:11" s="14" customFormat="1" ht="44.25" customHeight="1" x14ac:dyDescent="0.25">
      <c r="B9" s="354" t="s">
        <v>1555</v>
      </c>
      <c r="C9" s="354" t="s">
        <v>1556</v>
      </c>
      <c r="D9" s="354" t="s">
        <v>1557</v>
      </c>
      <c r="E9" s="354" t="s">
        <v>968</v>
      </c>
      <c r="F9" s="354" t="s">
        <v>981</v>
      </c>
      <c r="G9" s="14" t="s">
        <v>988</v>
      </c>
      <c r="J9" s="354" t="s">
        <v>1047</v>
      </c>
      <c r="K9" s="354" t="s">
        <v>1046</v>
      </c>
    </row>
    <row r="10" spans="1:11" x14ac:dyDescent="0.25">
      <c r="A10" t="s">
        <v>0</v>
      </c>
      <c r="B10" s="351">
        <v>1.84</v>
      </c>
      <c r="C10" s="351">
        <v>1.29</v>
      </c>
      <c r="D10" s="15">
        <f>(B10*H2)+(C10*I2)</f>
        <v>1.6588362919132151</v>
      </c>
      <c r="E10" s="15">
        <f>AVERAGEIF('CEC List - 8-28-14'!H2:H1312,"&lt;&gt;FALSE",'CEC List - 8-28-14'!$H$2:$H$1312)</f>
        <v>3.4495804729214288</v>
      </c>
      <c r="F10" s="15" t="e">
        <f>E10/D10*$B$6</f>
        <v>#REF!</v>
      </c>
      <c r="G10" s="11"/>
      <c r="I10" s="307">
        <f>2.2*H2+1.72*I2</f>
        <v>2.0418934911242603</v>
      </c>
      <c r="J10" s="308" t="s">
        <v>1558</v>
      </c>
      <c r="K10" s="309" t="s">
        <v>1559</v>
      </c>
    </row>
    <row r="11" spans="1:11" x14ac:dyDescent="0.25">
      <c r="A11" t="s">
        <v>1966</v>
      </c>
      <c r="B11" s="351">
        <v>2.38</v>
      </c>
      <c r="C11" s="351">
        <v>2.0699999999999998</v>
      </c>
      <c r="D11" s="15">
        <f>(B11*H3)+(C11*I3)</f>
        <v>2.0699999999999998</v>
      </c>
      <c r="E11" s="15">
        <f>E10</f>
        <v>3.4495804729214288</v>
      </c>
      <c r="F11" s="15" t="e">
        <f t="shared" ref="F11:F13" si="0">E11/D11*$B$6</f>
        <v>#REF!</v>
      </c>
      <c r="G11" s="310" t="e">
        <f>F$10-F11</f>
        <v>#REF!</v>
      </c>
      <c r="I11" s="307">
        <f>2.8*H3+2.51*I3</f>
        <v>2.5099999999999998</v>
      </c>
      <c r="J11" s="308" t="s">
        <v>1560</v>
      </c>
      <c r="K11" s="308" t="s">
        <v>1561</v>
      </c>
    </row>
    <row r="12" spans="1:11" x14ac:dyDescent="0.25">
      <c r="A12" t="s">
        <v>1967</v>
      </c>
      <c r="B12" s="329">
        <v>2.74</v>
      </c>
      <c r="C12" s="329">
        <v>2.76</v>
      </c>
      <c r="D12" s="15">
        <f>(B12*H4)+(C12*I4)</f>
        <v>2.76</v>
      </c>
      <c r="E12" s="15">
        <f t="shared" ref="E12:E13" si="1">E11</f>
        <v>3.4495804729214288</v>
      </c>
      <c r="F12" s="15" t="e">
        <f t="shared" si="0"/>
        <v>#REF!</v>
      </c>
      <c r="G12" s="310" t="e">
        <f t="shared" ref="G12:G13" si="2">F$10-F12</f>
        <v>#REF!</v>
      </c>
      <c r="I12" s="334">
        <f>3.2*H4+3.2*I4</f>
        <v>3.2</v>
      </c>
      <c r="J12" s="335" t="s">
        <v>1562</v>
      </c>
      <c r="K12" s="336" t="s">
        <v>1563</v>
      </c>
    </row>
    <row r="13" spans="1:11" x14ac:dyDescent="0.25">
      <c r="A13" t="s">
        <v>992</v>
      </c>
      <c r="B13" s="329">
        <v>2.92</v>
      </c>
      <c r="C13" s="329"/>
      <c r="D13" s="330">
        <f t="shared" ref="D13" si="3">(B13*H5)+(C13*I5)</f>
        <v>0</v>
      </c>
      <c r="E13" s="15">
        <f t="shared" si="1"/>
        <v>3.4495804729214288</v>
      </c>
      <c r="F13" s="15" t="e">
        <f t="shared" si="0"/>
        <v>#DIV/0!</v>
      </c>
      <c r="G13" s="310" t="e">
        <f t="shared" si="2"/>
        <v>#REF!</v>
      </c>
      <c r="I13" s="334">
        <f>3.4*H5+3.4*I5</f>
        <v>3.4</v>
      </c>
      <c r="J13" s="335" t="s">
        <v>1968</v>
      </c>
      <c r="K13" s="336" t="s">
        <v>1969</v>
      </c>
    </row>
    <row r="14" spans="1:11" x14ac:dyDescent="0.25">
      <c r="G14" s="14"/>
    </row>
    <row r="15" spans="1:11" x14ac:dyDescent="0.25">
      <c r="A15" s="2" t="s">
        <v>984</v>
      </c>
      <c r="B15" t="s">
        <v>977</v>
      </c>
      <c r="D15" s="311" t="s">
        <v>1564</v>
      </c>
      <c r="E15" s="306"/>
    </row>
    <row r="16" spans="1:11" x14ac:dyDescent="0.25">
      <c r="B16" s="508" t="s">
        <v>6</v>
      </c>
      <c r="C16" s="508"/>
      <c r="D16" s="508"/>
      <c r="E16" s="508" t="s">
        <v>7</v>
      </c>
      <c r="F16" s="508"/>
      <c r="G16" s="508"/>
      <c r="H16" s="508" t="s">
        <v>11</v>
      </c>
      <c r="I16" s="508"/>
      <c r="J16" s="508"/>
    </row>
    <row r="17" spans="1:10" x14ac:dyDescent="0.25">
      <c r="B17" s="351" t="s">
        <v>8</v>
      </c>
      <c r="C17" s="351" t="s">
        <v>9</v>
      </c>
      <c r="D17" s="351" t="s">
        <v>10</v>
      </c>
      <c r="E17" s="351" t="s">
        <v>8</v>
      </c>
      <c r="F17" s="351" t="s">
        <v>9</v>
      </c>
      <c r="G17" s="351" t="s">
        <v>10</v>
      </c>
      <c r="H17" s="351" t="s">
        <v>8</v>
      </c>
      <c r="I17" s="351" t="s">
        <v>9</v>
      </c>
      <c r="J17" s="351" t="s">
        <v>10</v>
      </c>
    </row>
    <row r="18" spans="1:10" x14ac:dyDescent="0.25">
      <c r="A18" t="s">
        <v>0</v>
      </c>
      <c r="B18" s="42">
        <f>'DOE Energy &amp; Water Use (2)'!AC7</f>
        <v>7.4640070970695985E-2</v>
      </c>
      <c r="C18" s="42">
        <f>'DOE Energy &amp; Water Use (2)'!AD7</f>
        <v>0.33482562487930406</v>
      </c>
      <c r="D18" s="42">
        <f>'DOE Energy &amp; Water Use (2)'!AE7</f>
        <v>0.59053430415000008</v>
      </c>
      <c r="E18" s="44">
        <f>'DOE Energy &amp; Water Use (2)'!AC20</f>
        <v>7.6772934113933239E-2</v>
      </c>
      <c r="F18" s="44">
        <f>'DOE Energy &amp; Water Use (2)'!AD20</f>
        <v>0.30026711255735983</v>
      </c>
      <c r="G18" s="44">
        <f>'DOE Energy &amp; Water Use (2)'!AE20</f>
        <v>0.62295995332870691</v>
      </c>
      <c r="H18" s="299">
        <f t="shared" ref="H18:J21" si="4">(E18*$H2)+(B18*$I2)</f>
        <v>7.6070393394168698E-2</v>
      </c>
      <c r="I18" s="299">
        <f t="shared" si="4"/>
        <v>0.31165029117228032</v>
      </c>
      <c r="J18" s="299">
        <f t="shared" si="4"/>
        <v>0.61227931543355107</v>
      </c>
    </row>
    <row r="19" spans="1:10" x14ac:dyDescent="0.25">
      <c r="A19" t="s">
        <v>1966</v>
      </c>
      <c r="B19" s="42">
        <f>'DOE Energy &amp; Water Use (2)'!AC8</f>
        <v>4.1721951219512193E-2</v>
      </c>
      <c r="C19" s="42">
        <f>'DOE Energy &amp; Water Use (2)'!AD8</f>
        <v>0.32921413658536586</v>
      </c>
      <c r="D19" s="42">
        <f>'DOE Energy &amp; Water Use (2)'!AE8</f>
        <v>0.62906391219512192</v>
      </c>
      <c r="E19" s="44">
        <f>'DOE Energy &amp; Water Use (2)'!AC21</f>
        <v>0.10506820560660426</v>
      </c>
      <c r="F19" s="44">
        <f>'DOE Energy &amp; Water Use (2)'!AD21</f>
        <v>0.17486267568664238</v>
      </c>
      <c r="G19" s="44">
        <f>'DOE Energy &amp; Water Use (2)'!AE21</f>
        <v>0.72006911870675328</v>
      </c>
      <c r="H19" s="299">
        <f t="shared" si="4"/>
        <v>4.1721951219512193E-2</v>
      </c>
      <c r="I19" s="299">
        <f t="shared" si="4"/>
        <v>0.32921413658536586</v>
      </c>
      <c r="J19" s="299">
        <f t="shared" si="4"/>
        <v>0.62906391219512192</v>
      </c>
    </row>
    <row r="20" spans="1:10" x14ac:dyDescent="0.25">
      <c r="A20" t="s">
        <v>1967</v>
      </c>
      <c r="B20" s="43">
        <f>'DOE Energy &amp; Water Use (2)'!AC9</f>
        <v>4.2443902439024392E-2</v>
      </c>
      <c r="C20" s="43">
        <f>'DOE Energy &amp; Water Use (2)'!AD9</f>
        <v>0.29037499317073179</v>
      </c>
      <c r="D20" s="43">
        <f>'DOE Energy &amp; Water Use (2)'!AE9</f>
        <v>0.66718110439024381</v>
      </c>
      <c r="E20" s="44">
        <f>'DOE Energy &amp; Water Use (2)'!AC22</f>
        <v>0.13858321469444446</v>
      </c>
      <c r="F20" s="44">
        <f>'DOE Energy &amp; Water Use (2)'!AD22</f>
        <v>9.6115885305555426E-2</v>
      </c>
      <c r="G20" s="44">
        <f>'DOE Energy &amp; Water Use (2)'!AE22</f>
        <v>0.76530090000000017</v>
      </c>
      <c r="H20" s="299">
        <f t="shared" si="4"/>
        <v>4.2443902439024392E-2</v>
      </c>
      <c r="I20" s="299">
        <f t="shared" si="4"/>
        <v>0.29037499317073179</v>
      </c>
      <c r="J20" s="299">
        <f t="shared" si="4"/>
        <v>0.66718110439024381</v>
      </c>
    </row>
    <row r="21" spans="1:10" x14ac:dyDescent="0.25">
      <c r="A21" t="s">
        <v>992</v>
      </c>
      <c r="B21" s="331"/>
      <c r="C21" s="331"/>
      <c r="D21" s="331"/>
      <c r="E21" s="332">
        <f>E20</f>
        <v>0.13858321469444446</v>
      </c>
      <c r="F21" s="332">
        <f t="shared" ref="F21:G21" si="5">F20</f>
        <v>9.6115885305555426E-2</v>
      </c>
      <c r="G21" s="332">
        <f t="shared" si="5"/>
        <v>0.76530090000000017</v>
      </c>
      <c r="H21" s="299">
        <f t="shared" si="4"/>
        <v>0</v>
      </c>
      <c r="I21" s="299">
        <f t="shared" si="4"/>
        <v>0</v>
      </c>
      <c r="J21" s="299">
        <f t="shared" si="4"/>
        <v>0</v>
      </c>
    </row>
    <row r="24" spans="1:10" x14ac:dyDescent="0.25">
      <c r="A24" s="2" t="s">
        <v>982</v>
      </c>
    </row>
    <row r="25" spans="1:10" x14ac:dyDescent="0.25">
      <c r="B25" s="508" t="s">
        <v>975</v>
      </c>
      <c r="C25" s="508"/>
      <c r="D25" s="508"/>
      <c r="E25" s="508"/>
    </row>
    <row r="26" spans="1:10" x14ac:dyDescent="0.25">
      <c r="B26" s="351" t="s">
        <v>970</v>
      </c>
      <c r="C26" s="351" t="s">
        <v>972</v>
      </c>
      <c r="D26" s="351" t="s">
        <v>971</v>
      </c>
      <c r="E26" s="351" t="s">
        <v>973</v>
      </c>
    </row>
    <row r="27" spans="1:10" x14ac:dyDescent="0.25">
      <c r="A27" t="s">
        <v>0</v>
      </c>
      <c r="B27" s="350" t="e">
        <f>$F10</f>
        <v>#REF!</v>
      </c>
      <c r="C27" s="350" t="e">
        <f>$F10*($H18+$J18)</f>
        <v>#REF!</v>
      </c>
      <c r="D27" s="350" t="e">
        <f>$F10*($H18+$I18)</f>
        <v>#REF!</v>
      </c>
      <c r="E27" s="350" t="e">
        <f>$F10*$H18</f>
        <v>#REF!</v>
      </c>
      <c r="G27" s="18"/>
    </row>
    <row r="28" spans="1:10" x14ac:dyDescent="0.25">
      <c r="A28" t="s">
        <v>1966</v>
      </c>
      <c r="B28" s="350" t="e">
        <f t="shared" ref="B28:B30" si="6">$F11</f>
        <v>#REF!</v>
      </c>
      <c r="C28" s="350" t="e">
        <f t="shared" ref="C28:C30" si="7">$F11*($H19+$J19)</f>
        <v>#REF!</v>
      </c>
      <c r="D28" s="350" t="e">
        <f t="shared" ref="D28:D30" si="8">$F11*($H19+$I19)</f>
        <v>#REF!</v>
      </c>
      <c r="E28" s="350" t="e">
        <f t="shared" ref="E28:E30" si="9">$F11*$H19</f>
        <v>#REF!</v>
      </c>
      <c r="G28" s="18"/>
    </row>
    <row r="29" spans="1:10" x14ac:dyDescent="0.25">
      <c r="A29" t="s">
        <v>1967</v>
      </c>
      <c r="B29" s="350" t="e">
        <f t="shared" si="6"/>
        <v>#REF!</v>
      </c>
      <c r="C29" s="350" t="e">
        <f t="shared" si="7"/>
        <v>#REF!</v>
      </c>
      <c r="D29" s="350" t="e">
        <f t="shared" si="8"/>
        <v>#REF!</v>
      </c>
      <c r="E29" s="350" t="e">
        <f t="shared" si="9"/>
        <v>#REF!</v>
      </c>
      <c r="G29" s="18"/>
    </row>
    <row r="30" spans="1:10" x14ac:dyDescent="0.25">
      <c r="A30" t="s">
        <v>992</v>
      </c>
      <c r="B30" s="350" t="e">
        <f t="shared" si="6"/>
        <v>#DIV/0!</v>
      </c>
      <c r="C30" s="350" t="e">
        <f t="shared" si="7"/>
        <v>#DIV/0!</v>
      </c>
      <c r="D30" s="350" t="e">
        <f t="shared" si="8"/>
        <v>#DIV/0!</v>
      </c>
      <c r="E30" s="350" t="e">
        <f t="shared" si="9"/>
        <v>#DIV/0!</v>
      </c>
      <c r="G30" s="18"/>
    </row>
    <row r="31" spans="1:10" x14ac:dyDescent="0.25">
      <c r="B31" s="18"/>
      <c r="C31" s="18"/>
      <c r="D31" s="18"/>
      <c r="E31" s="18"/>
    </row>
    <row r="32" spans="1:10" x14ac:dyDescent="0.25">
      <c r="A32" s="2" t="s">
        <v>1011</v>
      </c>
      <c r="B32" s="18"/>
      <c r="C32" s="18"/>
      <c r="D32" s="18"/>
      <c r="E32" s="18"/>
    </row>
    <row r="33" spans="1:10" x14ac:dyDescent="0.25">
      <c r="B33" s="559" t="s">
        <v>975</v>
      </c>
      <c r="C33" s="559"/>
      <c r="D33" s="559"/>
      <c r="E33" s="559"/>
      <c r="G33" s="557" t="s">
        <v>1547</v>
      </c>
      <c r="H33" s="558"/>
      <c r="I33" s="558"/>
      <c r="J33" s="558"/>
    </row>
    <row r="34" spans="1:10" x14ac:dyDescent="0.25">
      <c r="B34" s="353" t="s">
        <v>970</v>
      </c>
      <c r="C34" s="353" t="s">
        <v>972</v>
      </c>
      <c r="D34" s="353" t="s">
        <v>971</v>
      </c>
      <c r="E34" s="353" t="s">
        <v>973</v>
      </c>
      <c r="G34" s="353" t="s">
        <v>970</v>
      </c>
      <c r="H34" s="353" t="s">
        <v>972</v>
      </c>
      <c r="I34" s="353" t="s">
        <v>971</v>
      </c>
      <c r="J34" s="353" t="s">
        <v>973</v>
      </c>
    </row>
    <row r="35" spans="1:10" x14ac:dyDescent="0.25">
      <c r="A35" t="s">
        <v>1966</v>
      </c>
      <c r="B35" s="353" t="e">
        <f>B$27-B28</f>
        <v>#REF!</v>
      </c>
      <c r="C35" s="353" t="e">
        <f>C$27-C28</f>
        <v>#REF!</v>
      </c>
      <c r="D35" s="353" t="e">
        <f>D$27-D28</f>
        <v>#REF!</v>
      </c>
      <c r="E35" s="353" t="e">
        <f>E$27-E28</f>
        <v>#REF!</v>
      </c>
      <c r="G35" s="312" t="e">
        <f>B35/$B$6</f>
        <v>#REF!</v>
      </c>
      <c r="H35" s="312" t="e">
        <f t="shared" ref="H35:J37" si="10">C35/$B$6</f>
        <v>#REF!</v>
      </c>
      <c r="I35" s="312" t="e">
        <f t="shared" si="10"/>
        <v>#REF!</v>
      </c>
      <c r="J35" s="312" t="e">
        <f t="shared" si="10"/>
        <v>#REF!</v>
      </c>
    </row>
    <row r="36" spans="1:10" x14ac:dyDescent="0.25">
      <c r="A36" t="s">
        <v>1967</v>
      </c>
      <c r="B36" s="353" t="e">
        <f t="shared" ref="B36:E37" si="11">B$27-B29</f>
        <v>#REF!</v>
      </c>
      <c r="C36" s="353" t="e">
        <f t="shared" si="11"/>
        <v>#REF!</v>
      </c>
      <c r="D36" s="353" t="e">
        <f t="shared" si="11"/>
        <v>#REF!</v>
      </c>
      <c r="E36" s="353" t="e">
        <f t="shared" si="11"/>
        <v>#REF!</v>
      </c>
      <c r="G36" s="312" t="e">
        <f t="shared" ref="G36:G37" si="12">B36/$B$6</f>
        <v>#REF!</v>
      </c>
      <c r="H36" s="312" t="e">
        <f t="shared" si="10"/>
        <v>#REF!</v>
      </c>
      <c r="I36" s="312" t="e">
        <f t="shared" si="10"/>
        <v>#REF!</v>
      </c>
      <c r="J36" s="312" t="e">
        <f t="shared" si="10"/>
        <v>#REF!</v>
      </c>
    </row>
    <row r="37" spans="1:10" x14ac:dyDescent="0.25">
      <c r="A37" t="s">
        <v>992</v>
      </c>
      <c r="B37" s="353" t="e">
        <f t="shared" si="11"/>
        <v>#REF!</v>
      </c>
      <c r="C37" s="353" t="e">
        <f t="shared" si="11"/>
        <v>#REF!</v>
      </c>
      <c r="D37" s="353" t="e">
        <f t="shared" si="11"/>
        <v>#REF!</v>
      </c>
      <c r="E37" s="353" t="e">
        <f>E$27-E30</f>
        <v>#REF!</v>
      </c>
      <c r="G37" s="312" t="e">
        <f t="shared" si="12"/>
        <v>#REF!</v>
      </c>
      <c r="H37" s="312" t="e">
        <f t="shared" si="10"/>
        <v>#REF!</v>
      </c>
      <c r="I37" s="312" t="e">
        <f t="shared" si="10"/>
        <v>#REF!</v>
      </c>
      <c r="J37" s="312" t="e">
        <f t="shared" si="10"/>
        <v>#REF!</v>
      </c>
    </row>
    <row r="39" spans="1:10" x14ac:dyDescent="0.25">
      <c r="A39" s="2" t="s">
        <v>1012</v>
      </c>
    </row>
    <row r="40" spans="1:10" x14ac:dyDescent="0.25">
      <c r="B40" s="508" t="s">
        <v>975</v>
      </c>
      <c r="C40" s="508"/>
      <c r="D40" s="508"/>
      <c r="E40" s="508"/>
    </row>
    <row r="41" spans="1:10" x14ac:dyDescent="0.25">
      <c r="B41" s="351" t="s">
        <v>970</v>
      </c>
      <c r="C41" s="351" t="s">
        <v>972</v>
      </c>
      <c r="D41" s="351" t="s">
        <v>971</v>
      </c>
      <c r="E41" s="351" t="s">
        <v>973</v>
      </c>
    </row>
    <row r="42" spans="1:10" x14ac:dyDescent="0.25">
      <c r="A42" t="s">
        <v>0</v>
      </c>
      <c r="B42" s="350">
        <v>0</v>
      </c>
      <c r="C42" s="350" t="e">
        <f>F10*I18*1.26*0.003413</f>
        <v>#REF!</v>
      </c>
      <c r="D42" s="350" t="e">
        <f>F10*J18*0.003413</f>
        <v>#REF!</v>
      </c>
      <c r="E42" s="350" t="e">
        <f>F10*((I18*1.26)+J18)*0.003413</f>
        <v>#REF!</v>
      </c>
    </row>
    <row r="43" spans="1:10" x14ac:dyDescent="0.25">
      <c r="A43" t="s">
        <v>1966</v>
      </c>
      <c r="B43" s="350">
        <v>0</v>
      </c>
      <c r="C43" s="350" t="e">
        <f>F11*I19*1.26*0.003413</f>
        <v>#REF!</v>
      </c>
      <c r="D43" s="350" t="e">
        <f>F11*J19*0.003413</f>
        <v>#REF!</v>
      </c>
      <c r="E43" s="350" t="e">
        <f>F11*((I19*1.26)+J19)*0.003413</f>
        <v>#REF!</v>
      </c>
    </row>
    <row r="44" spans="1:10" x14ac:dyDescent="0.25">
      <c r="A44" t="s">
        <v>1967</v>
      </c>
      <c r="B44" s="350">
        <v>0</v>
      </c>
      <c r="C44" s="350" t="e">
        <f>F12*I20*1.26*0.003413</f>
        <v>#REF!</v>
      </c>
      <c r="D44" s="350" t="e">
        <f>F12*J20*0.003413</f>
        <v>#REF!</v>
      </c>
      <c r="E44" s="350" t="e">
        <f>F12*((I20*1.26)+J20)*0.003413</f>
        <v>#REF!</v>
      </c>
    </row>
    <row r="45" spans="1:10" x14ac:dyDescent="0.25">
      <c r="A45" t="s">
        <v>992</v>
      </c>
      <c r="B45" s="350">
        <v>0</v>
      </c>
      <c r="C45" s="350" t="e">
        <f>F13*I21*1.26*0.003413</f>
        <v>#DIV/0!</v>
      </c>
      <c r="D45" s="350" t="e">
        <f>F13*J21*0.003413</f>
        <v>#DIV/0!</v>
      </c>
      <c r="E45" s="350" t="e">
        <f>F13*((I21*1.26)+J21)*0.003413</f>
        <v>#DIV/0!</v>
      </c>
    </row>
    <row r="47" spans="1:10" x14ac:dyDescent="0.25">
      <c r="A47" s="2" t="s">
        <v>1013</v>
      </c>
      <c r="B47" s="18"/>
      <c r="C47" s="18"/>
      <c r="D47" s="18"/>
      <c r="E47" s="18"/>
    </row>
    <row r="48" spans="1:10" x14ac:dyDescent="0.25">
      <c r="B48" s="559" t="s">
        <v>975</v>
      </c>
      <c r="C48" s="559"/>
      <c r="D48" s="559"/>
      <c r="E48" s="559"/>
    </row>
    <row r="49" spans="1:23" x14ac:dyDescent="0.25">
      <c r="B49" s="353" t="s">
        <v>970</v>
      </c>
      <c r="C49" s="353" t="s">
        <v>972</v>
      </c>
      <c r="D49" s="353" t="s">
        <v>971</v>
      </c>
      <c r="E49" s="353" t="s">
        <v>973</v>
      </c>
    </row>
    <row r="50" spans="1:23" x14ac:dyDescent="0.25">
      <c r="A50" t="s">
        <v>1966</v>
      </c>
      <c r="B50" s="353">
        <f>B$42-B43</f>
        <v>0</v>
      </c>
      <c r="C50" s="353" t="e">
        <f>C$42-C43</f>
        <v>#REF!</v>
      </c>
      <c r="D50" s="353" t="e">
        <f>D$42-D43</f>
        <v>#REF!</v>
      </c>
      <c r="E50" s="353" t="e">
        <f>E$42-E43</f>
        <v>#REF!</v>
      </c>
    </row>
    <row r="51" spans="1:23" x14ac:dyDescent="0.25">
      <c r="A51" t="s">
        <v>1967</v>
      </c>
      <c r="B51" s="353">
        <f>B$42-B44</f>
        <v>0</v>
      </c>
      <c r="C51" s="353" t="e">
        <f t="shared" ref="C51:E52" si="13">C$42-C44</f>
        <v>#REF!</v>
      </c>
      <c r="D51" s="353" t="e">
        <f t="shared" si="13"/>
        <v>#REF!</v>
      </c>
      <c r="E51" s="353" t="e">
        <f t="shared" si="13"/>
        <v>#REF!</v>
      </c>
    </row>
    <row r="52" spans="1:23" x14ac:dyDescent="0.25">
      <c r="A52" t="s">
        <v>992</v>
      </c>
      <c r="B52" s="353">
        <f>B$42-B45</f>
        <v>0</v>
      </c>
      <c r="C52" s="353" t="e">
        <f t="shared" si="13"/>
        <v>#REF!</v>
      </c>
      <c r="D52" s="353" t="e">
        <f t="shared" si="13"/>
        <v>#REF!</v>
      </c>
      <c r="E52" s="353" t="e">
        <f t="shared" si="13"/>
        <v>#REF!</v>
      </c>
    </row>
    <row r="55" spans="1:23" x14ac:dyDescent="0.25">
      <c r="A55" s="2" t="s">
        <v>1981</v>
      </c>
      <c r="B55" t="s">
        <v>1014</v>
      </c>
      <c r="C55" t="s">
        <v>1287</v>
      </c>
      <c r="D55" t="s">
        <v>1288</v>
      </c>
      <c r="E55" t="s">
        <v>1273</v>
      </c>
    </row>
    <row r="56" spans="1:23" x14ac:dyDescent="0.25">
      <c r="A56" t="s">
        <v>1016</v>
      </c>
      <c r="B56" s="34">
        <v>0.31</v>
      </c>
      <c r="C56" s="34">
        <v>0.2</v>
      </c>
      <c r="D56" s="300">
        <v>0.12</v>
      </c>
      <c r="E56" s="300">
        <v>0.37</v>
      </c>
      <c r="G56" t="s">
        <v>1549</v>
      </c>
    </row>
    <row r="57" spans="1:23" x14ac:dyDescent="0.25">
      <c r="A57" t="s">
        <v>1017</v>
      </c>
      <c r="B57" s="34">
        <v>0.84</v>
      </c>
      <c r="C57" s="34">
        <v>0.05</v>
      </c>
      <c r="D57" s="300">
        <v>0.11</v>
      </c>
    </row>
    <row r="59" spans="1:23" x14ac:dyDescent="0.25">
      <c r="A59" s="2" t="s">
        <v>1982</v>
      </c>
      <c r="B59" t="s">
        <v>1014</v>
      </c>
      <c r="C59" t="s">
        <v>1287</v>
      </c>
      <c r="D59" t="s">
        <v>1288</v>
      </c>
      <c r="E59" t="s">
        <v>1273</v>
      </c>
      <c r="N59" t="s">
        <v>1014</v>
      </c>
      <c r="O59" t="s">
        <v>1287</v>
      </c>
      <c r="P59" t="s">
        <v>1288</v>
      </c>
      <c r="Q59" t="s">
        <v>1273</v>
      </c>
      <c r="R59" t="s">
        <v>1970</v>
      </c>
      <c r="S59" t="s">
        <v>1971</v>
      </c>
      <c r="T59" t="s">
        <v>1972</v>
      </c>
    </row>
    <row r="60" spans="1:23" x14ac:dyDescent="0.25">
      <c r="A60" t="s">
        <v>1016</v>
      </c>
      <c r="B60" s="45">
        <f>N62</f>
        <v>6.9727891156462579E-2</v>
      </c>
      <c r="C60" s="45">
        <f t="shared" ref="C60:E60" si="14">O62</f>
        <v>0.14285714285714285</v>
      </c>
      <c r="D60" s="45">
        <f t="shared" si="14"/>
        <v>0.65816326530612235</v>
      </c>
      <c r="E60" s="45">
        <f t="shared" si="14"/>
        <v>0.10204081632653061</v>
      </c>
      <c r="F60" t="s">
        <v>1973</v>
      </c>
      <c r="H60" t="s">
        <v>1974</v>
      </c>
      <c r="M60" t="s">
        <v>1975</v>
      </c>
      <c r="N60" s="45">
        <v>0.06</v>
      </c>
      <c r="O60" s="45">
        <v>0.14000000000000001</v>
      </c>
      <c r="P60" s="341">
        <v>0.63</v>
      </c>
      <c r="Q60" s="341">
        <v>0.1</v>
      </c>
      <c r="R60" s="341">
        <v>0.03</v>
      </c>
      <c r="S60" s="341">
        <v>0.01</v>
      </c>
      <c r="T60" s="341">
        <v>0.01</v>
      </c>
      <c r="U60" s="341">
        <f>SUM(N60:T60)</f>
        <v>0.98000000000000009</v>
      </c>
    </row>
    <row r="61" spans="1:23" x14ac:dyDescent="0.25">
      <c r="A61" t="s">
        <v>1017</v>
      </c>
      <c r="B61" s="45">
        <f>0.71+((71/97)*0.03)</f>
        <v>0.73195876288659789</v>
      </c>
      <c r="C61" s="45">
        <f>0.06+((6/97)*0.03)</f>
        <v>6.1855670103092779E-2</v>
      </c>
      <c r="D61" s="45">
        <f>0.2+((20/97)*0.03)</f>
        <v>0.2061855670103093</v>
      </c>
      <c r="H61" t="s">
        <v>1976</v>
      </c>
      <c r="M61" t="s">
        <v>1977</v>
      </c>
      <c r="N61" s="45">
        <f>N60/$U$60*1</f>
        <v>6.1224489795918359E-2</v>
      </c>
      <c r="O61" s="45">
        <f t="shared" ref="O61:Q61" si="15">O60/$U$60*1</f>
        <v>0.14285714285714285</v>
      </c>
      <c r="P61" s="45">
        <f t="shared" si="15"/>
        <v>0.64285714285714279</v>
      </c>
      <c r="Q61" s="45">
        <f t="shared" si="15"/>
        <v>0.10204081632653061</v>
      </c>
      <c r="R61" s="45">
        <f>R60/$U$60*1</f>
        <v>3.0612244897959179E-2</v>
      </c>
      <c r="S61" s="45">
        <f t="shared" ref="S61:T61" si="16">S60/$U$60*1</f>
        <v>1.020408163265306E-2</v>
      </c>
      <c r="T61" s="45">
        <f t="shared" si="16"/>
        <v>1.020408163265306E-2</v>
      </c>
      <c r="U61" s="45">
        <f>SUM(N61:T61)</f>
        <v>1</v>
      </c>
    </row>
    <row r="62" spans="1:23" x14ac:dyDescent="0.25">
      <c r="M62" t="s">
        <v>1978</v>
      </c>
      <c r="N62" s="45">
        <f>N61+(S61*1/3)+(0.5*T61)</f>
        <v>6.9727891156462579E-2</v>
      </c>
      <c r="O62" s="45">
        <f>O61</f>
        <v>0.14285714285714285</v>
      </c>
      <c r="P62" s="45">
        <f>P61+((1/3)*R61)+(0.5*T61)</f>
        <v>0.65816326530612235</v>
      </c>
      <c r="Q62" s="45">
        <f>Q61</f>
        <v>0.10204081632653061</v>
      </c>
      <c r="U62" s="341">
        <f>SUM(N62:Q62)</f>
        <v>0.97278911564625836</v>
      </c>
      <c r="V62" s="297" t="s">
        <v>1979</v>
      </c>
      <c r="W62" s="45">
        <f>R61*2/3+S61*2/3</f>
        <v>2.7210884353741496E-2</v>
      </c>
    </row>
    <row r="63" spans="1:23" x14ac:dyDescent="0.25">
      <c r="M63" s="342" t="s">
        <v>1980</v>
      </c>
    </row>
    <row r="65" spans="1:12" x14ac:dyDescent="0.25">
      <c r="A65" s="2" t="s">
        <v>982</v>
      </c>
    </row>
    <row r="66" spans="1:12" x14ac:dyDescent="0.25">
      <c r="B66" s="560" t="s">
        <v>1983</v>
      </c>
      <c r="C66" s="560"/>
      <c r="D66" s="560"/>
      <c r="E66" s="560"/>
      <c r="H66" s="560" t="s">
        <v>1984</v>
      </c>
      <c r="I66" s="560"/>
      <c r="J66" s="560"/>
      <c r="K66" s="560"/>
    </row>
    <row r="67" spans="1:12" x14ac:dyDescent="0.25">
      <c r="B67" s="352" t="s">
        <v>1014</v>
      </c>
      <c r="C67" s="165" t="s">
        <v>1287</v>
      </c>
      <c r="D67" t="s">
        <v>1288</v>
      </c>
      <c r="E67" t="s">
        <v>1273</v>
      </c>
      <c r="H67" s="352" t="s">
        <v>1014</v>
      </c>
      <c r="I67" s="165" t="s">
        <v>1287</v>
      </c>
      <c r="J67" t="s">
        <v>1288</v>
      </c>
      <c r="K67" t="s">
        <v>1273</v>
      </c>
    </row>
    <row r="68" spans="1:12" x14ac:dyDescent="0.25">
      <c r="A68" t="s">
        <v>0</v>
      </c>
      <c r="B68" s="313" t="e">
        <f>F10*($H18+($I18*B$56)+($J18*B$57))</f>
        <v>#REF!</v>
      </c>
      <c r="C68" s="313" t="e">
        <f>F10*0.003413*(($I18*$C$56*1.26)+($J18*$C$57))</f>
        <v>#REF!</v>
      </c>
      <c r="D68" s="313" t="e">
        <f>$F10*0.003413*(($I18*$D$56*1.26)+($J18*$D$57))</f>
        <v>#REF!</v>
      </c>
      <c r="E68" s="313" t="e">
        <f>$F10*0.003413*(($I18*$E$56*1.26))</f>
        <v>#REF!</v>
      </c>
      <c r="H68" s="313" t="e">
        <f>F10*($H18+($I18*B$60)+($J18*B$61))</f>
        <v>#REF!</v>
      </c>
      <c r="I68" s="313" t="e">
        <f>F10*0.003413*(($I18*$C$60*1.26)+($J18*$C$61))</f>
        <v>#REF!</v>
      </c>
      <c r="J68" s="313" t="e">
        <f>$F10*0.003413*(($I18*$D$60*1.26)+($J18*$D$61))</f>
        <v>#REF!</v>
      </c>
      <c r="K68" s="313" t="e">
        <f>$F10*0.003413*(($I18*$E$60*1.26))</f>
        <v>#REF!</v>
      </c>
    </row>
    <row r="69" spans="1:12" x14ac:dyDescent="0.25">
      <c r="A69" t="s">
        <v>1966</v>
      </c>
      <c r="B69" s="313" t="e">
        <f>F11*($H19+($I19*B$56)+($J19*B$57))</f>
        <v>#REF!</v>
      </c>
      <c r="C69" s="313" t="e">
        <f>F11*0.003413*(($I19*$C$56*1.26)+($J19*$C$57))</f>
        <v>#REF!</v>
      </c>
      <c r="D69" s="313" t="e">
        <f>$F11*0.003413*(($I19*$D$56*1.26)+($J19*$D$57))</f>
        <v>#REF!</v>
      </c>
      <c r="E69" s="313" t="e">
        <f>$F11*0.003413*(($I19*$E$56*1.26))</f>
        <v>#REF!</v>
      </c>
      <c r="H69" s="313" t="e">
        <f>F11*($H19+($I19*B$60)+($J19*B$61))</f>
        <v>#REF!</v>
      </c>
      <c r="I69" s="313" t="e">
        <f>F11*0.003413*(($I19*$C$60*1.26)+($J19*$C$61))</f>
        <v>#REF!</v>
      </c>
      <c r="J69" s="313" t="e">
        <f>$F11*0.003413*(($I19*$D$60*1.26)+($J19*$D$61))</f>
        <v>#REF!</v>
      </c>
      <c r="K69" s="313" t="e">
        <f>$F11*0.003413*(($I19*$E$60*1.26))</f>
        <v>#REF!</v>
      </c>
    </row>
    <row r="70" spans="1:12" x14ac:dyDescent="0.25">
      <c r="A70" t="s">
        <v>1967</v>
      </c>
      <c r="B70" s="313" t="e">
        <f>F12*($H20+($I20*B$56)+($J20*B$57))</f>
        <v>#REF!</v>
      </c>
      <c r="C70" s="313" t="e">
        <f>F12*0.003413*(($I20*$C$56*1.26)+($J20*$C$57))</f>
        <v>#REF!</v>
      </c>
      <c r="D70" s="313" t="e">
        <f>$F12*0.003413*(($I20*$D$56*1.26)+($J20*$D$57))</f>
        <v>#REF!</v>
      </c>
      <c r="E70" s="313" t="e">
        <f>$F12*0.003413*(($I20*$E$56*1.26))</f>
        <v>#REF!</v>
      </c>
      <c r="H70" s="313" t="e">
        <f>F12*($H20+($I20*B$60)+($J20*B$61))</f>
        <v>#REF!</v>
      </c>
      <c r="I70" s="313" t="e">
        <f>F12*0.003413*(($I20*$C$60*1.26)+($J20*$C$61))</f>
        <v>#REF!</v>
      </c>
      <c r="J70" s="313" t="e">
        <f>$F12*0.003413*(($I20*$D$60*1.26)+($J20*$D$61))</f>
        <v>#REF!</v>
      </c>
      <c r="K70" s="313" t="e">
        <f>$F12*0.003413*(($I20*$E$60*1.26))</f>
        <v>#REF!</v>
      </c>
    </row>
    <row r="71" spans="1:12" x14ac:dyDescent="0.25">
      <c r="A71" t="s">
        <v>992</v>
      </c>
      <c r="B71" s="313" t="e">
        <f>F13*($H21+($I21*B$56)+($J21*B$57))</f>
        <v>#DIV/0!</v>
      </c>
      <c r="C71" s="313" t="e">
        <f>F13*0.003413*(($I21*$C$56*1.26)+($J21*$C$57))</f>
        <v>#DIV/0!</v>
      </c>
      <c r="D71" s="313" t="e">
        <f>$F13*0.003413*(($I21*$D$56*1.26)+($J21*$D$57))</f>
        <v>#DIV/0!</v>
      </c>
      <c r="E71" s="313" t="e">
        <f>$F13*0.003413*(($I21*$E$56*1.26))</f>
        <v>#DIV/0!</v>
      </c>
      <c r="H71" s="313" t="e">
        <f>F13*($H21+($I21*B$60)+($J21*B$61))</f>
        <v>#DIV/0!</v>
      </c>
      <c r="I71" s="313" t="e">
        <f>F13*0.003413*(($I21*$C$60*1.26)+($J21*$C$61))</f>
        <v>#DIV/0!</v>
      </c>
      <c r="J71" s="313" t="e">
        <f>$F13*0.003413*(($I21*$D$60*1.26)+($J21*$D$61))</f>
        <v>#DIV/0!</v>
      </c>
      <c r="K71" s="313" t="e">
        <f>$F13*0.003413*(($I21*$E$60*1.26))</f>
        <v>#DIV/0!</v>
      </c>
    </row>
    <row r="73" spans="1:12" x14ac:dyDescent="0.25">
      <c r="A73" s="2" t="s">
        <v>978</v>
      </c>
    </row>
    <row r="74" spans="1:12" x14ac:dyDescent="0.25">
      <c r="B74" s="560" t="s">
        <v>1983</v>
      </c>
      <c r="C74" s="560"/>
      <c r="D74" s="560"/>
      <c r="E74" s="560"/>
      <c r="F74" s="560"/>
      <c r="H74" s="560" t="s">
        <v>1984</v>
      </c>
      <c r="I74" s="560"/>
      <c r="J74" s="560"/>
      <c r="K74" s="560"/>
      <c r="L74" s="560"/>
    </row>
    <row r="75" spans="1:12" x14ac:dyDescent="0.25">
      <c r="B75" s="314" t="s">
        <v>1014</v>
      </c>
      <c r="C75" s="328" t="s">
        <v>1547</v>
      </c>
      <c r="D75" s="328" t="s">
        <v>1287</v>
      </c>
      <c r="E75" s="328" t="s">
        <v>1288</v>
      </c>
      <c r="F75" s="328" t="s">
        <v>1273</v>
      </c>
      <c r="H75" s="314" t="s">
        <v>1014</v>
      </c>
      <c r="I75" s="328" t="s">
        <v>1547</v>
      </c>
      <c r="J75" s="328" t="s">
        <v>1287</v>
      </c>
      <c r="K75" s="328" t="s">
        <v>1288</v>
      </c>
      <c r="L75" s="328" t="s">
        <v>1273</v>
      </c>
    </row>
    <row r="76" spans="1:12" x14ac:dyDescent="0.25">
      <c r="A76" t="s">
        <v>1966</v>
      </c>
      <c r="B76" s="46" t="e">
        <f>B$68-B69</f>
        <v>#REF!</v>
      </c>
      <c r="C76" s="315" t="e">
        <f>B76/$B$6</f>
        <v>#REF!</v>
      </c>
      <c r="D76" s="46" t="e">
        <f>C$68-C69</f>
        <v>#REF!</v>
      </c>
      <c r="E76" s="46" t="e">
        <f>D$68-D69</f>
        <v>#REF!</v>
      </c>
      <c r="F76" s="46" t="e">
        <f>E$68-E69</f>
        <v>#REF!</v>
      </c>
      <c r="H76" s="46" t="e">
        <f>H$68-H69</f>
        <v>#REF!</v>
      </c>
      <c r="I76" s="315" t="e">
        <f>H76/$B$6</f>
        <v>#REF!</v>
      </c>
      <c r="J76" s="46" t="e">
        <f>I$68-I69</f>
        <v>#REF!</v>
      </c>
      <c r="K76" s="46" t="e">
        <f>J$68-J69</f>
        <v>#REF!</v>
      </c>
      <c r="L76" s="46" t="e">
        <f>K$68-K69</f>
        <v>#REF!</v>
      </c>
    </row>
    <row r="77" spans="1:12" x14ac:dyDescent="0.25">
      <c r="A77" t="s">
        <v>1967</v>
      </c>
      <c r="B77" s="46" t="e">
        <f t="shared" ref="B77:B78" si="17">B$68-B70</f>
        <v>#REF!</v>
      </c>
      <c r="C77" s="315" t="e">
        <f t="shared" ref="C77:C78" si="18">B77/$B$6</f>
        <v>#REF!</v>
      </c>
      <c r="D77" s="46" t="e">
        <f t="shared" ref="D77:F78" si="19">C$68-C70</f>
        <v>#REF!</v>
      </c>
      <c r="E77" s="46" t="e">
        <f t="shared" si="19"/>
        <v>#REF!</v>
      </c>
      <c r="F77" s="46" t="e">
        <f t="shared" si="19"/>
        <v>#REF!</v>
      </c>
      <c r="H77" s="46" t="e">
        <f t="shared" ref="H77:H78" si="20">H$68-H70</f>
        <v>#REF!</v>
      </c>
      <c r="I77" s="315" t="e">
        <f t="shared" ref="I77:I78" si="21">H77/$B$6</f>
        <v>#REF!</v>
      </c>
      <c r="J77" s="46" t="e">
        <f t="shared" ref="J77:L78" si="22">I$68-I70</f>
        <v>#REF!</v>
      </c>
      <c r="K77" s="46" t="e">
        <f t="shared" si="22"/>
        <v>#REF!</v>
      </c>
      <c r="L77" s="46" t="e">
        <f t="shared" si="22"/>
        <v>#REF!</v>
      </c>
    </row>
    <row r="78" spans="1:12" x14ac:dyDescent="0.25">
      <c r="A78" t="s">
        <v>992</v>
      </c>
      <c r="B78" s="46" t="e">
        <f t="shared" si="17"/>
        <v>#REF!</v>
      </c>
      <c r="C78" s="315" t="e">
        <f t="shared" si="18"/>
        <v>#REF!</v>
      </c>
      <c r="D78" s="46" t="e">
        <f t="shared" si="19"/>
        <v>#REF!</v>
      </c>
      <c r="E78" s="46" t="e">
        <f t="shared" si="19"/>
        <v>#REF!</v>
      </c>
      <c r="F78" s="46" t="e">
        <f t="shared" si="19"/>
        <v>#REF!</v>
      </c>
      <c r="H78" s="46" t="e">
        <f t="shared" si="20"/>
        <v>#REF!</v>
      </c>
      <c r="I78" s="315" t="e">
        <f t="shared" si="21"/>
        <v>#REF!</v>
      </c>
      <c r="J78" s="46" t="e">
        <f t="shared" si="22"/>
        <v>#REF!</v>
      </c>
      <c r="K78" s="46" t="e">
        <f t="shared" si="22"/>
        <v>#REF!</v>
      </c>
      <c r="L78" s="46" t="e">
        <f>K$68-K71</f>
        <v>#REF!</v>
      </c>
    </row>
    <row r="82" spans="1:8" x14ac:dyDescent="0.25">
      <c r="A82" s="2" t="s">
        <v>1102</v>
      </c>
    </row>
    <row r="83" spans="1:8" ht="30" x14ac:dyDescent="0.25">
      <c r="A83" s="14"/>
      <c r="B83" s="354" t="s">
        <v>1565</v>
      </c>
      <c r="C83" s="354" t="s">
        <v>1566</v>
      </c>
      <c r="D83" s="354" t="s">
        <v>1557</v>
      </c>
      <c r="E83" s="354" t="s">
        <v>968</v>
      </c>
      <c r="F83" s="354" t="s">
        <v>1104</v>
      </c>
      <c r="G83" s="14" t="s">
        <v>988</v>
      </c>
      <c r="H83" s="138" t="s">
        <v>1467</v>
      </c>
    </row>
    <row r="84" spans="1:8" x14ac:dyDescent="0.25">
      <c r="A84" t="s">
        <v>0</v>
      </c>
      <c r="B84" s="340">
        <v>4.7</v>
      </c>
      <c r="C84" s="340">
        <v>8.4</v>
      </c>
      <c r="D84" s="343">
        <f>(B84*H2)+(C84*I2)</f>
        <v>5.918737672583827</v>
      </c>
      <c r="E84" s="15">
        <f>E10</f>
        <v>3.4495804729214288</v>
      </c>
      <c r="F84" s="16" t="e">
        <f>D84*$E84*$B$6</f>
        <v>#REF!</v>
      </c>
      <c r="G84" s="11"/>
      <c r="H84" s="134"/>
    </row>
    <row r="85" spans="1:8" x14ac:dyDescent="0.25">
      <c r="A85" t="s">
        <v>1966</v>
      </c>
      <c r="B85" s="340">
        <v>3.7</v>
      </c>
      <c r="C85" s="340">
        <v>4.3</v>
      </c>
      <c r="D85" s="343">
        <f>(B85*H3)+(C85*I3)</f>
        <v>4.3</v>
      </c>
      <c r="E85" s="15">
        <f>E11</f>
        <v>3.4495804729214288</v>
      </c>
      <c r="F85" s="16" t="e">
        <f>D85*$E85*$B$6</f>
        <v>#REF!</v>
      </c>
      <c r="G85" s="316" t="e">
        <f>F$84-F85</f>
        <v>#REF!</v>
      </c>
      <c r="H85" s="196" t="e">
        <f>G85/748</f>
        <v>#REF!</v>
      </c>
    </row>
    <row r="86" spans="1:8" x14ac:dyDescent="0.25">
      <c r="A86" t="s">
        <v>1967</v>
      </c>
      <c r="B86" s="344">
        <v>3.2</v>
      </c>
      <c r="C86" s="344">
        <v>3.5</v>
      </c>
      <c r="D86" s="343">
        <f>(B86*H4)+(C86*I4)</f>
        <v>3.5</v>
      </c>
      <c r="E86" s="15">
        <f>E12</f>
        <v>3.4495804729214288</v>
      </c>
      <c r="F86" s="16" t="e">
        <f t="shared" ref="F86:F87" si="23">D86*$E86*$B$6</f>
        <v>#REF!</v>
      </c>
      <c r="G86" s="316" t="e">
        <f t="shared" ref="G86:G87" si="24">F$84-F86</f>
        <v>#REF!</v>
      </c>
      <c r="H86" s="196" t="e">
        <f t="shared" ref="H86:H87" si="25">G86/748</f>
        <v>#REF!</v>
      </c>
    </row>
    <row r="87" spans="1:8" x14ac:dyDescent="0.25">
      <c r="A87" t="s">
        <v>992</v>
      </c>
      <c r="B87" s="344">
        <v>3.2</v>
      </c>
      <c r="C87" s="344"/>
      <c r="D87" s="343">
        <f>(B87*H5)+(C87*I5)</f>
        <v>0</v>
      </c>
      <c r="E87" s="15">
        <f>E13</f>
        <v>3.4495804729214288</v>
      </c>
      <c r="F87" s="16" t="e">
        <f t="shared" si="23"/>
        <v>#REF!</v>
      </c>
      <c r="G87" s="316" t="e">
        <f t="shared" si="24"/>
        <v>#REF!</v>
      </c>
      <c r="H87" s="196" t="e">
        <f t="shared" si="25"/>
        <v>#REF!</v>
      </c>
    </row>
  </sheetData>
  <mergeCells count="14">
    <mergeCell ref="B25:E25"/>
    <mergeCell ref="F2:F6"/>
    <mergeCell ref="J8:K8"/>
    <mergeCell ref="B16:D16"/>
    <mergeCell ref="E16:G16"/>
    <mergeCell ref="H16:J16"/>
    <mergeCell ref="B74:F74"/>
    <mergeCell ref="H74:L74"/>
    <mergeCell ref="B33:E33"/>
    <mergeCell ref="G33:J33"/>
    <mergeCell ref="B40:E40"/>
    <mergeCell ref="B48:E48"/>
    <mergeCell ref="B66:E66"/>
    <mergeCell ref="H66:K66"/>
  </mergeCells>
  <pageMargins left="0.7" right="0.7" top="0.75" bottom="0.75" header="0.3" footer="0.3"/>
  <pageSetup orientation="portrait" horizontalDpi="4294967294" verticalDpi="12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dimension ref="A1:W93"/>
  <sheetViews>
    <sheetView topLeftCell="A49" workbookViewId="0">
      <selection activeCell="D23" sqref="D23"/>
    </sheetView>
  </sheetViews>
  <sheetFormatPr defaultRowHeight="15" x14ac:dyDescent="0.25"/>
  <cols>
    <col min="1" max="1" width="33.140625" customWidth="1"/>
    <col min="2" max="2" width="14.28515625" customWidth="1"/>
    <col min="3" max="3" width="10.5703125" bestFit="1" customWidth="1"/>
    <col min="4" max="4" width="13.42578125" customWidth="1"/>
    <col min="5" max="5" width="12.7109375" customWidth="1"/>
    <col min="6" max="6" width="14.140625" customWidth="1"/>
    <col min="7" max="7" width="11.5703125" customWidth="1"/>
    <col min="8" max="8" width="11.42578125" customWidth="1"/>
    <col min="9" max="9" width="20.5703125" bestFit="1" customWidth="1"/>
    <col min="10" max="10" width="20.42578125" bestFit="1" customWidth="1"/>
    <col min="11" max="11" width="18.85546875" customWidth="1"/>
  </cols>
  <sheetData>
    <row r="1" spans="1:11" x14ac:dyDescent="0.25">
      <c r="H1" t="s">
        <v>1550</v>
      </c>
      <c r="I1" t="s">
        <v>1540</v>
      </c>
    </row>
    <row r="2" spans="1:11" x14ac:dyDescent="0.25">
      <c r="F2" s="561" t="s">
        <v>1551</v>
      </c>
      <c r="G2" t="s">
        <v>0</v>
      </c>
      <c r="H2" s="439">
        <v>1</v>
      </c>
      <c r="I2" s="440">
        <v>0</v>
      </c>
    </row>
    <row r="3" spans="1:11" x14ac:dyDescent="0.25">
      <c r="F3" s="562"/>
      <c r="G3" t="s">
        <v>986</v>
      </c>
      <c r="H3" s="439">
        <f>'CEC List - 8-28-14'!G1316</f>
        <v>0.6171875</v>
      </c>
      <c r="I3" s="439">
        <f>'CEC List - 8-28-14'!F1316</f>
        <v>0.3828125</v>
      </c>
      <c r="J3" s="306" t="s">
        <v>2038</v>
      </c>
    </row>
    <row r="4" spans="1:11" x14ac:dyDescent="0.25">
      <c r="F4" s="562"/>
      <c r="G4" t="s">
        <v>1552</v>
      </c>
      <c r="H4" s="439">
        <f>'CEC List - 8-28-14'!G1317</f>
        <v>0.97802197802197799</v>
      </c>
      <c r="I4" s="439">
        <f>'CEC List - 8-28-14'!F1317</f>
        <v>2.197802197802198E-2</v>
      </c>
      <c r="J4" s="306"/>
    </row>
    <row r="5" spans="1:11" x14ac:dyDescent="0.25">
      <c r="A5" s="2" t="s">
        <v>12</v>
      </c>
      <c r="F5" s="562"/>
      <c r="G5" t="s">
        <v>992</v>
      </c>
      <c r="H5" s="440">
        <v>1</v>
      </c>
      <c r="I5" s="440">
        <v>0</v>
      </c>
      <c r="J5" s="306"/>
    </row>
    <row r="6" spans="1:11" x14ac:dyDescent="0.25">
      <c r="A6" t="s">
        <v>13</v>
      </c>
      <c r="B6" t="e">
        <f>'MF Savings Average'!B6</f>
        <v>#REF!</v>
      </c>
      <c r="C6" t="s">
        <v>969</v>
      </c>
      <c r="F6" s="562"/>
    </row>
    <row r="7" spans="1:11" x14ac:dyDescent="0.25">
      <c r="J7" t="s">
        <v>1553</v>
      </c>
    </row>
    <row r="8" spans="1:11" x14ac:dyDescent="0.25">
      <c r="A8" s="2" t="s">
        <v>983</v>
      </c>
      <c r="J8" s="563" t="s">
        <v>1554</v>
      </c>
      <c r="K8" s="563"/>
    </row>
    <row r="9" spans="1:11" s="14" customFormat="1" ht="44.25" customHeight="1" x14ac:dyDescent="0.25">
      <c r="B9" s="383" t="s">
        <v>1555</v>
      </c>
      <c r="C9" s="383" t="s">
        <v>1556</v>
      </c>
      <c r="D9" s="383" t="s">
        <v>1557</v>
      </c>
      <c r="E9" s="383" t="s">
        <v>968</v>
      </c>
      <c r="F9" s="383" t="s">
        <v>981</v>
      </c>
      <c r="G9" s="14" t="s">
        <v>988</v>
      </c>
      <c r="J9" s="383" t="s">
        <v>1047</v>
      </c>
      <c r="K9" s="383" t="s">
        <v>1046</v>
      </c>
    </row>
    <row r="10" spans="1:11" x14ac:dyDescent="0.25">
      <c r="A10" t="s">
        <v>0</v>
      </c>
      <c r="B10" s="437">
        <f>'2. Crosswalk - MEF vs. IMEF'!E22</f>
        <v>0.91</v>
      </c>
      <c r="C10" s="379"/>
      <c r="D10" s="438">
        <f>(B10*H2)+(C10*I2)</f>
        <v>0.91</v>
      </c>
      <c r="E10" s="15">
        <f>AVERAGEIF('CEC List - 8-28-14'!H2:H1312,"&lt;&gt;FALSE",'CEC List - 8-28-14'!$H$2:$H$1312)</f>
        <v>3.4495804729214288</v>
      </c>
      <c r="F10" s="15" t="e">
        <f>E10/D10*$B$6</f>
        <v>#REF!</v>
      </c>
      <c r="G10" s="11"/>
      <c r="I10" s="307">
        <f>2.2*H2+1.72*I2</f>
        <v>2.2000000000000002</v>
      </c>
      <c r="J10" s="308" t="s">
        <v>1558</v>
      </c>
      <c r="K10" s="309" t="s">
        <v>1559</v>
      </c>
    </row>
    <row r="11" spans="1:11" x14ac:dyDescent="0.25">
      <c r="A11" t="s">
        <v>1966</v>
      </c>
      <c r="B11" s="379">
        <v>2.38</v>
      </c>
      <c r="C11" s="379">
        <v>2.0699999999999998</v>
      </c>
      <c r="D11" s="15">
        <f>(B11*H3)+(C11*I3)</f>
        <v>2.2613281249999999</v>
      </c>
      <c r="E11" s="15">
        <f>E10</f>
        <v>3.4495804729214288</v>
      </c>
      <c r="F11" s="15" t="e">
        <f t="shared" ref="F11:F13" si="0">E11/D11*$B$6</f>
        <v>#REF!</v>
      </c>
      <c r="G11" s="310" t="e">
        <f>F$10-F11</f>
        <v>#REF!</v>
      </c>
      <c r="I11" s="307">
        <f>2.8*H3+2.51*I3</f>
        <v>2.688984375</v>
      </c>
      <c r="J11" s="308" t="s">
        <v>1560</v>
      </c>
      <c r="K11" s="308" t="s">
        <v>1561</v>
      </c>
    </row>
    <row r="12" spans="1:11" x14ac:dyDescent="0.25">
      <c r="A12" t="s">
        <v>1967</v>
      </c>
      <c r="B12" s="329">
        <v>2.74</v>
      </c>
      <c r="C12" s="329">
        <v>2.76</v>
      </c>
      <c r="D12" s="15">
        <f>(B12*H4)+(C12*I4)</f>
        <v>2.7404395604395604</v>
      </c>
      <c r="E12" s="15">
        <f t="shared" ref="E12:E13" si="1">E11</f>
        <v>3.4495804729214288</v>
      </c>
      <c r="F12" s="15" t="e">
        <f t="shared" si="0"/>
        <v>#REF!</v>
      </c>
      <c r="G12" s="310" t="e">
        <f t="shared" ref="G12:G13" si="2">F$10-F12</f>
        <v>#REF!</v>
      </c>
      <c r="I12" s="334">
        <f>3.2*H4+3.2*I4</f>
        <v>3.2</v>
      </c>
      <c r="J12" s="335" t="s">
        <v>1562</v>
      </c>
      <c r="K12" s="336" t="s">
        <v>1563</v>
      </c>
    </row>
    <row r="13" spans="1:11" x14ac:dyDescent="0.25">
      <c r="A13" t="s">
        <v>992</v>
      </c>
      <c r="B13" s="329">
        <v>2.92</v>
      </c>
      <c r="C13" s="329"/>
      <c r="D13" s="330">
        <f t="shared" ref="D13" si="3">(B13*H5)+(C13*I5)</f>
        <v>2.92</v>
      </c>
      <c r="E13" s="15">
        <f t="shared" si="1"/>
        <v>3.4495804729214288</v>
      </c>
      <c r="F13" s="15" t="e">
        <f t="shared" si="0"/>
        <v>#REF!</v>
      </c>
      <c r="G13" s="310" t="e">
        <f t="shared" si="2"/>
        <v>#REF!</v>
      </c>
      <c r="I13" s="334">
        <f>3.4*H5+3.4*I5</f>
        <v>3.4</v>
      </c>
      <c r="J13" s="335" t="s">
        <v>1968</v>
      </c>
      <c r="K13" s="336" t="s">
        <v>1969</v>
      </c>
    </row>
    <row r="14" spans="1:11" x14ac:dyDescent="0.25">
      <c r="G14" s="14"/>
    </row>
    <row r="15" spans="1:11" x14ac:dyDescent="0.25">
      <c r="A15" s="2" t="s">
        <v>984</v>
      </c>
      <c r="B15" t="s">
        <v>977</v>
      </c>
      <c r="D15" s="311" t="s">
        <v>1564</v>
      </c>
      <c r="E15" s="306"/>
    </row>
    <row r="16" spans="1:11" x14ac:dyDescent="0.25">
      <c r="B16" s="508" t="s">
        <v>6</v>
      </c>
      <c r="C16" s="508"/>
      <c r="D16" s="508"/>
      <c r="E16" s="508" t="s">
        <v>7</v>
      </c>
      <c r="F16" s="508"/>
      <c r="G16" s="508"/>
      <c r="H16" s="508" t="s">
        <v>11</v>
      </c>
      <c r="I16" s="508"/>
      <c r="J16" s="508"/>
    </row>
    <row r="17" spans="1:10" x14ac:dyDescent="0.25">
      <c r="B17" s="379" t="s">
        <v>8</v>
      </c>
      <c r="C17" s="379" t="s">
        <v>9</v>
      </c>
      <c r="D17" s="379" t="s">
        <v>10</v>
      </c>
      <c r="E17" s="379" t="s">
        <v>8</v>
      </c>
      <c r="F17" s="379" t="s">
        <v>9</v>
      </c>
      <c r="G17" s="379" t="s">
        <v>10</v>
      </c>
      <c r="H17" s="379" t="s">
        <v>8</v>
      </c>
      <c r="I17" s="379" t="s">
        <v>9</v>
      </c>
      <c r="J17" s="379" t="s">
        <v>10</v>
      </c>
    </row>
    <row r="18" spans="1:10" x14ac:dyDescent="0.25">
      <c r="A18" t="s">
        <v>0</v>
      </c>
      <c r="B18" s="42">
        <f>'DOE Energy &amp; Water Use (2)'!AC7</f>
        <v>7.4640070970695985E-2</v>
      </c>
      <c r="C18" s="42">
        <f>'DOE Energy &amp; Water Use (2)'!AD7</f>
        <v>0.33482562487930406</v>
      </c>
      <c r="D18" s="42">
        <f>'DOE Energy &amp; Water Use (2)'!AE7</f>
        <v>0.59053430415000008</v>
      </c>
      <c r="E18" s="44">
        <f>'DOE Energy &amp; Water Use (2)'!AC20</f>
        <v>7.6772934113933239E-2</v>
      </c>
      <c r="F18" s="44">
        <f>'DOE Energy &amp; Water Use (2)'!AD20</f>
        <v>0.30026711255735983</v>
      </c>
      <c r="G18" s="44">
        <f>'DOE Energy &amp; Water Use (2)'!AE20</f>
        <v>0.62295995332870691</v>
      </c>
      <c r="H18" s="299">
        <f t="shared" ref="H18:J21" si="4">(E18*$H2)+(B18*$I2)</f>
        <v>7.6772934113933239E-2</v>
      </c>
      <c r="I18" s="299">
        <f t="shared" si="4"/>
        <v>0.30026711255735983</v>
      </c>
      <c r="J18" s="299">
        <f t="shared" si="4"/>
        <v>0.62295995332870691</v>
      </c>
    </row>
    <row r="19" spans="1:10" x14ac:dyDescent="0.25">
      <c r="A19" t="s">
        <v>1966</v>
      </c>
      <c r="B19" s="42">
        <f>'DOE Energy &amp; Water Use (2)'!AC8</f>
        <v>4.1721951219512193E-2</v>
      </c>
      <c r="C19" s="42">
        <f>'DOE Energy &amp; Water Use (2)'!AD8</f>
        <v>0.32921413658536586</v>
      </c>
      <c r="D19" s="42">
        <f>'DOE Energy &amp; Water Use (2)'!AE8</f>
        <v>0.62906391219512192</v>
      </c>
      <c r="E19" s="44">
        <f>'DOE Energy &amp; Water Use (2)'!AC21</f>
        <v>0.10506820560660426</v>
      </c>
      <c r="F19" s="44">
        <f>'DOE Energy &amp; Water Use (2)'!AD21</f>
        <v>0.17486267568664238</v>
      </c>
      <c r="G19" s="44">
        <f>'DOE Energy &amp; Water Use (2)'!AE21</f>
        <v>0.72006911870675328</v>
      </c>
      <c r="H19" s="299">
        <f t="shared" si="4"/>
        <v>8.0818467599045596E-2</v>
      </c>
      <c r="I19" s="299">
        <f t="shared" si="4"/>
        <v>0.23395034431193495</v>
      </c>
      <c r="J19" s="299">
        <f t="shared" si="4"/>
        <v>0.68523118808901939</v>
      </c>
    </row>
    <row r="20" spans="1:10" x14ac:dyDescent="0.25">
      <c r="A20" t="s">
        <v>1967</v>
      </c>
      <c r="B20" s="43">
        <f>'DOE Energy &amp; Water Use (2)'!AC9</f>
        <v>4.2443902439024392E-2</v>
      </c>
      <c r="C20" s="43">
        <f>'DOE Energy &amp; Water Use (2)'!AD9</f>
        <v>0.29037499317073179</v>
      </c>
      <c r="D20" s="43">
        <f>'DOE Energy &amp; Water Use (2)'!AE9</f>
        <v>0.66718110439024381</v>
      </c>
      <c r="E20" s="44">
        <f>'DOE Energy &amp; Water Use (2)'!AC22</f>
        <v>0.13858321469444446</v>
      </c>
      <c r="F20" s="44">
        <f>'DOE Energy &amp; Water Use (2)'!AD22</f>
        <v>9.6115885305555426E-2</v>
      </c>
      <c r="G20" s="44">
        <f>'DOE Energy &amp; Water Use (2)'!AE22</f>
        <v>0.76530090000000017</v>
      </c>
      <c r="H20" s="299">
        <f t="shared" si="4"/>
        <v>0.13647026277674293</v>
      </c>
      <c r="I20" s="299">
        <f t="shared" si="4"/>
        <v>0.10038531624764721</v>
      </c>
      <c r="J20" s="299">
        <f t="shared" si="4"/>
        <v>0.76314442097560986</v>
      </c>
    </row>
    <row r="21" spans="1:10" x14ac:dyDescent="0.25">
      <c r="A21" t="s">
        <v>992</v>
      </c>
      <c r="B21" s="331"/>
      <c r="C21" s="331"/>
      <c r="D21" s="331"/>
      <c r="E21" s="332">
        <f>E20</f>
        <v>0.13858321469444446</v>
      </c>
      <c r="F21" s="332">
        <f t="shared" ref="F21:G21" si="5">F20</f>
        <v>9.6115885305555426E-2</v>
      </c>
      <c r="G21" s="332">
        <f t="shared" si="5"/>
        <v>0.76530090000000017</v>
      </c>
      <c r="H21" s="299">
        <f t="shared" si="4"/>
        <v>0.13858321469444446</v>
      </c>
      <c r="I21" s="299">
        <f t="shared" si="4"/>
        <v>9.6115885305555426E-2</v>
      </c>
      <c r="J21" s="299">
        <f t="shared" si="4"/>
        <v>0.76530090000000017</v>
      </c>
    </row>
    <row r="24" spans="1:10" x14ac:dyDescent="0.25">
      <c r="A24" s="2" t="s">
        <v>982</v>
      </c>
    </row>
    <row r="25" spans="1:10" x14ac:dyDescent="0.25">
      <c r="B25" s="508" t="s">
        <v>975</v>
      </c>
      <c r="C25" s="508"/>
      <c r="D25" s="508"/>
      <c r="E25" s="508"/>
    </row>
    <row r="26" spans="1:10" x14ac:dyDescent="0.25">
      <c r="B26" s="379" t="s">
        <v>970</v>
      </c>
      <c r="C26" s="379" t="s">
        <v>972</v>
      </c>
      <c r="D26" s="379" t="s">
        <v>971</v>
      </c>
      <c r="E26" s="379" t="s">
        <v>973</v>
      </c>
    </row>
    <row r="27" spans="1:10" x14ac:dyDescent="0.25">
      <c r="A27" t="s">
        <v>0</v>
      </c>
      <c r="B27" s="378" t="e">
        <f>$F10</f>
        <v>#REF!</v>
      </c>
      <c r="C27" s="378" t="e">
        <f>$F10*($H18+$J18)</f>
        <v>#REF!</v>
      </c>
      <c r="D27" s="378" t="e">
        <f>$F10*($H18+$I18)</f>
        <v>#REF!</v>
      </c>
      <c r="E27" s="378" t="e">
        <f>$F10*$H18</f>
        <v>#REF!</v>
      </c>
      <c r="G27" s="18"/>
    </row>
    <row r="28" spans="1:10" x14ac:dyDescent="0.25">
      <c r="A28" t="s">
        <v>1966</v>
      </c>
      <c r="B28" s="378" t="e">
        <f t="shared" ref="B28:B30" si="6">$F11</f>
        <v>#REF!</v>
      </c>
      <c r="C28" s="378" t="e">
        <f t="shared" ref="C28:C30" si="7">$F11*($H19+$J19)</f>
        <v>#REF!</v>
      </c>
      <c r="D28" s="378" t="e">
        <f t="shared" ref="D28:D30" si="8">$F11*($H19+$I19)</f>
        <v>#REF!</v>
      </c>
      <c r="E28" s="378" t="e">
        <f t="shared" ref="E28:E30" si="9">$F11*$H19</f>
        <v>#REF!</v>
      </c>
      <c r="G28" s="18"/>
    </row>
    <row r="29" spans="1:10" x14ac:dyDescent="0.25">
      <c r="A29" t="s">
        <v>1967</v>
      </c>
      <c r="B29" s="378" t="e">
        <f t="shared" si="6"/>
        <v>#REF!</v>
      </c>
      <c r="C29" s="378" t="e">
        <f t="shared" si="7"/>
        <v>#REF!</v>
      </c>
      <c r="D29" s="378" t="e">
        <f t="shared" si="8"/>
        <v>#REF!</v>
      </c>
      <c r="E29" s="378" t="e">
        <f t="shared" si="9"/>
        <v>#REF!</v>
      </c>
      <c r="G29" s="18"/>
    </row>
    <row r="30" spans="1:10" x14ac:dyDescent="0.25">
      <c r="A30" t="s">
        <v>992</v>
      </c>
      <c r="B30" s="378" t="e">
        <f t="shared" si="6"/>
        <v>#REF!</v>
      </c>
      <c r="C30" s="378" t="e">
        <f t="shared" si="7"/>
        <v>#REF!</v>
      </c>
      <c r="D30" s="378" t="e">
        <f t="shared" si="8"/>
        <v>#REF!</v>
      </c>
      <c r="E30" s="378" t="e">
        <f t="shared" si="9"/>
        <v>#REF!</v>
      </c>
      <c r="G30" s="18"/>
    </row>
    <row r="31" spans="1:10" x14ac:dyDescent="0.25">
      <c r="B31" s="18"/>
      <c r="C31" s="18"/>
      <c r="D31" s="18"/>
      <c r="E31" s="18"/>
    </row>
    <row r="32" spans="1:10" x14ac:dyDescent="0.25">
      <c r="A32" s="2" t="s">
        <v>1011</v>
      </c>
      <c r="B32" s="18"/>
      <c r="C32" s="18"/>
      <c r="D32" s="18"/>
      <c r="E32" s="18"/>
    </row>
    <row r="33" spans="1:10" x14ac:dyDescent="0.25">
      <c r="B33" s="559" t="s">
        <v>975</v>
      </c>
      <c r="C33" s="559"/>
      <c r="D33" s="559"/>
      <c r="E33" s="559"/>
      <c r="G33" s="557" t="s">
        <v>1547</v>
      </c>
      <c r="H33" s="558"/>
      <c r="I33" s="558"/>
      <c r="J33" s="558"/>
    </row>
    <row r="34" spans="1:10" x14ac:dyDescent="0.25">
      <c r="B34" s="382" t="s">
        <v>970</v>
      </c>
      <c r="C34" s="382" t="s">
        <v>972</v>
      </c>
      <c r="D34" s="382" t="s">
        <v>971</v>
      </c>
      <c r="E34" s="382" t="s">
        <v>973</v>
      </c>
      <c r="G34" s="382" t="s">
        <v>970</v>
      </c>
      <c r="H34" s="382" t="s">
        <v>972</v>
      </c>
      <c r="I34" s="382" t="s">
        <v>971</v>
      </c>
      <c r="J34" s="382" t="s">
        <v>973</v>
      </c>
    </row>
    <row r="35" spans="1:10" x14ac:dyDescent="0.25">
      <c r="A35" t="s">
        <v>1966</v>
      </c>
      <c r="B35" s="382" t="e">
        <f>B$27-B28</f>
        <v>#REF!</v>
      </c>
      <c r="C35" s="382" t="e">
        <f>C$27-C28</f>
        <v>#REF!</v>
      </c>
      <c r="D35" s="382" t="e">
        <f>D$27-D28</f>
        <v>#REF!</v>
      </c>
      <c r="E35" s="382" t="e">
        <f>E$27-E28</f>
        <v>#REF!</v>
      </c>
      <c r="G35" s="312" t="e">
        <f>B35/$B$6</f>
        <v>#REF!</v>
      </c>
      <c r="H35" s="312" t="e">
        <f t="shared" ref="H35:J37" si="10">C35/$B$6</f>
        <v>#REF!</v>
      </c>
      <c r="I35" s="312" t="e">
        <f t="shared" si="10"/>
        <v>#REF!</v>
      </c>
      <c r="J35" s="312" t="e">
        <f t="shared" si="10"/>
        <v>#REF!</v>
      </c>
    </row>
    <row r="36" spans="1:10" x14ac:dyDescent="0.25">
      <c r="A36" t="s">
        <v>1967</v>
      </c>
      <c r="B36" s="382" t="e">
        <f t="shared" ref="B36:E37" si="11">B$27-B29</f>
        <v>#REF!</v>
      </c>
      <c r="C36" s="382" t="e">
        <f t="shared" si="11"/>
        <v>#REF!</v>
      </c>
      <c r="D36" s="382" t="e">
        <f t="shared" si="11"/>
        <v>#REF!</v>
      </c>
      <c r="E36" s="382" t="e">
        <f t="shared" si="11"/>
        <v>#REF!</v>
      </c>
      <c r="G36" s="312" t="e">
        <f t="shared" ref="G36:G37" si="12">B36/$B$6</f>
        <v>#REF!</v>
      </c>
      <c r="H36" s="312" t="e">
        <f t="shared" si="10"/>
        <v>#REF!</v>
      </c>
      <c r="I36" s="312" t="e">
        <f t="shared" si="10"/>
        <v>#REF!</v>
      </c>
      <c r="J36" s="312" t="e">
        <f t="shared" si="10"/>
        <v>#REF!</v>
      </c>
    </row>
    <row r="37" spans="1:10" x14ac:dyDescent="0.25">
      <c r="A37" t="s">
        <v>992</v>
      </c>
      <c r="B37" s="382" t="e">
        <f t="shared" si="11"/>
        <v>#REF!</v>
      </c>
      <c r="C37" s="382" t="e">
        <f t="shared" si="11"/>
        <v>#REF!</v>
      </c>
      <c r="D37" s="382" t="e">
        <f t="shared" si="11"/>
        <v>#REF!</v>
      </c>
      <c r="E37" s="382" t="e">
        <f>E$27-E30</f>
        <v>#REF!</v>
      </c>
      <c r="G37" s="312" t="e">
        <f t="shared" si="12"/>
        <v>#REF!</v>
      </c>
      <c r="H37" s="312" t="e">
        <f t="shared" si="10"/>
        <v>#REF!</v>
      </c>
      <c r="I37" s="312" t="e">
        <f t="shared" si="10"/>
        <v>#REF!</v>
      </c>
      <c r="J37" s="312" t="e">
        <f t="shared" si="10"/>
        <v>#REF!</v>
      </c>
    </row>
    <row r="39" spans="1:10" x14ac:dyDescent="0.25">
      <c r="A39" s="566" t="s">
        <v>2032</v>
      </c>
      <c r="B39" s="439" t="e">
        <f>'MF Savings Average'!B35/'MF Retro Savings - Front'!B35</f>
        <v>#REF!</v>
      </c>
      <c r="C39" s="439" t="e">
        <f>'MF Savings Average'!C35/'MF Retro Savings - Front'!C35</f>
        <v>#REF!</v>
      </c>
      <c r="D39" s="439" t="e">
        <f>'MF Savings Average'!D35/'MF Retro Savings - Front'!D35</f>
        <v>#REF!</v>
      </c>
      <c r="E39" s="439" t="e">
        <f>'MF Savings Average'!E35/'MF Retro Savings - Front'!E35</f>
        <v>#REF!</v>
      </c>
    </row>
    <row r="40" spans="1:10" x14ac:dyDescent="0.25">
      <c r="A40" s="566"/>
      <c r="B40" s="439" t="e">
        <f>'MF Savings Average'!B36/'MF Retro Savings - Front'!B36</f>
        <v>#REF!</v>
      </c>
      <c r="C40" s="439" t="e">
        <f>'MF Savings Average'!C36/'MF Retro Savings - Front'!C36</f>
        <v>#REF!</v>
      </c>
      <c r="D40" s="439" t="e">
        <f>'MF Savings Average'!D36/'MF Retro Savings - Front'!D36</f>
        <v>#REF!</v>
      </c>
      <c r="E40" s="439" t="e">
        <f>'MF Savings Average'!E36/'MF Retro Savings - Front'!E36</f>
        <v>#REF!</v>
      </c>
    </row>
    <row r="41" spans="1:10" x14ac:dyDescent="0.25">
      <c r="A41" s="566"/>
      <c r="B41" s="439" t="e">
        <f>'MF Savings Average'!B37/'MF Retro Savings - Front'!B37</f>
        <v>#REF!</v>
      </c>
      <c r="C41" s="439" t="e">
        <f>'MF Savings Average'!C37/'MF Retro Savings - Front'!C37</f>
        <v>#REF!</v>
      </c>
      <c r="D41" s="439" t="e">
        <f>'MF Savings Average'!D37/'MF Retro Savings - Front'!D37</f>
        <v>#REF!</v>
      </c>
      <c r="E41" s="439" t="e">
        <f>'MF Savings Average'!E37/'MF Retro Savings - Front'!E37</f>
        <v>#REF!</v>
      </c>
    </row>
    <row r="42" spans="1:10" x14ac:dyDescent="0.25">
      <c r="A42" s="2" t="s">
        <v>1012</v>
      </c>
    </row>
    <row r="43" spans="1:10" x14ac:dyDescent="0.25">
      <c r="B43" s="508" t="s">
        <v>975</v>
      </c>
      <c r="C43" s="508"/>
      <c r="D43" s="508"/>
      <c r="E43" s="508"/>
    </row>
    <row r="44" spans="1:10" x14ac:dyDescent="0.25">
      <c r="B44" s="379" t="s">
        <v>970</v>
      </c>
      <c r="C44" s="379" t="s">
        <v>972</v>
      </c>
      <c r="D44" s="379" t="s">
        <v>971</v>
      </c>
      <c r="E44" s="379" t="s">
        <v>973</v>
      </c>
    </row>
    <row r="45" spans="1:10" x14ac:dyDescent="0.25">
      <c r="A45" t="s">
        <v>0</v>
      </c>
      <c r="B45" s="378">
        <v>0</v>
      </c>
      <c r="C45" s="378" t="e">
        <f>F10*I18*1.26*0.003413</f>
        <v>#REF!</v>
      </c>
      <c r="D45" s="378" t="e">
        <f>F10*J18*0.003413</f>
        <v>#REF!</v>
      </c>
      <c r="E45" s="378" t="e">
        <f>F10*((I18*1.26)+J18)*0.003413</f>
        <v>#REF!</v>
      </c>
    </row>
    <row r="46" spans="1:10" x14ac:dyDescent="0.25">
      <c r="A46" t="s">
        <v>1966</v>
      </c>
      <c r="B46" s="378">
        <v>0</v>
      </c>
      <c r="C46" s="378" t="e">
        <f>F11*I19*1.26*0.003413</f>
        <v>#REF!</v>
      </c>
      <c r="D46" s="378" t="e">
        <f>F11*J19*0.003413</f>
        <v>#REF!</v>
      </c>
      <c r="E46" s="378" t="e">
        <f>F11*((I19*1.26)+J19)*0.003413</f>
        <v>#REF!</v>
      </c>
    </row>
    <row r="47" spans="1:10" x14ac:dyDescent="0.25">
      <c r="A47" t="s">
        <v>1967</v>
      </c>
      <c r="B47" s="378">
        <v>0</v>
      </c>
      <c r="C47" s="378" t="e">
        <f>F12*I20*1.26*0.003413</f>
        <v>#REF!</v>
      </c>
      <c r="D47" s="378" t="e">
        <f>F12*J20*0.003413</f>
        <v>#REF!</v>
      </c>
      <c r="E47" s="378" t="e">
        <f>F12*((I20*1.26)+J20)*0.003413</f>
        <v>#REF!</v>
      </c>
    </row>
    <row r="48" spans="1:10" x14ac:dyDescent="0.25">
      <c r="A48" t="s">
        <v>992</v>
      </c>
      <c r="B48" s="378">
        <v>0</v>
      </c>
      <c r="C48" s="378" t="e">
        <f>F13*I21*1.26*0.003413</f>
        <v>#REF!</v>
      </c>
      <c r="D48" s="378" t="e">
        <f>F13*J21*0.003413</f>
        <v>#REF!</v>
      </c>
      <c r="E48" s="378" t="e">
        <f>F13*((I21*1.26)+J21)*0.003413</f>
        <v>#REF!</v>
      </c>
    </row>
    <row r="50" spans="1:7" x14ac:dyDescent="0.25">
      <c r="A50" s="2" t="s">
        <v>1013</v>
      </c>
      <c r="B50" s="18"/>
      <c r="C50" s="18"/>
      <c r="D50" s="18"/>
      <c r="E50" s="18"/>
    </row>
    <row r="51" spans="1:7" x14ac:dyDescent="0.25">
      <c r="B51" s="559" t="s">
        <v>975</v>
      </c>
      <c r="C51" s="559"/>
      <c r="D51" s="559"/>
      <c r="E51" s="559"/>
    </row>
    <row r="52" spans="1:7" x14ac:dyDescent="0.25">
      <c r="B52" s="382" t="s">
        <v>970</v>
      </c>
      <c r="C52" s="382" t="s">
        <v>972</v>
      </c>
      <c r="D52" s="382" t="s">
        <v>971</v>
      </c>
      <c r="E52" s="382" t="s">
        <v>973</v>
      </c>
    </row>
    <row r="53" spans="1:7" x14ac:dyDescent="0.25">
      <c r="A53" t="s">
        <v>1966</v>
      </c>
      <c r="B53" s="382">
        <f>B$45-B46</f>
        <v>0</v>
      </c>
      <c r="C53" s="382" t="e">
        <f>C$45-C46</f>
        <v>#REF!</v>
      </c>
      <c r="D53" s="382" t="e">
        <f>D$45-D46</f>
        <v>#REF!</v>
      </c>
      <c r="E53" s="382" t="e">
        <f>E$45-E46</f>
        <v>#REF!</v>
      </c>
    </row>
    <row r="54" spans="1:7" x14ac:dyDescent="0.25">
      <c r="A54" t="s">
        <v>1967</v>
      </c>
      <c r="B54" s="382">
        <f>B$45-B47</f>
        <v>0</v>
      </c>
      <c r="C54" s="382" t="e">
        <f t="shared" ref="C54:E55" si="13">C$45-C47</f>
        <v>#REF!</v>
      </c>
      <c r="D54" s="382" t="e">
        <f t="shared" si="13"/>
        <v>#REF!</v>
      </c>
      <c r="E54" s="382" t="e">
        <f t="shared" si="13"/>
        <v>#REF!</v>
      </c>
    </row>
    <row r="55" spans="1:7" x14ac:dyDescent="0.25">
      <c r="A55" t="s">
        <v>992</v>
      </c>
      <c r="B55" s="382">
        <f>B$45-B48</f>
        <v>0</v>
      </c>
      <c r="C55" s="382" t="e">
        <f t="shared" si="13"/>
        <v>#REF!</v>
      </c>
      <c r="D55" s="382" t="e">
        <f t="shared" si="13"/>
        <v>#REF!</v>
      </c>
      <c r="E55" s="382" t="e">
        <f t="shared" si="13"/>
        <v>#REF!</v>
      </c>
    </row>
    <row r="57" spans="1:7" x14ac:dyDescent="0.25">
      <c r="A57" s="566" t="s">
        <v>2032</v>
      </c>
      <c r="B57" s="439" t="s">
        <v>1010</v>
      </c>
      <c r="C57" s="439" t="e">
        <f>'MF Savings Average'!C50/'MF Retro Savings - Front'!C53</f>
        <v>#REF!</v>
      </c>
      <c r="D57" s="439" t="e">
        <f>'MF Savings Average'!D50/'MF Retro Savings - Front'!D53</f>
        <v>#REF!</v>
      </c>
      <c r="E57" s="439" t="e">
        <f>'MF Savings Average'!E50/'MF Retro Savings - Front'!E53</f>
        <v>#REF!</v>
      </c>
    </row>
    <row r="58" spans="1:7" x14ac:dyDescent="0.25">
      <c r="A58" s="566"/>
      <c r="B58" s="439" t="s">
        <v>1010</v>
      </c>
      <c r="C58" s="439" t="e">
        <f>'MF Savings Average'!C51/'MF Retro Savings - Front'!C54</f>
        <v>#REF!</v>
      </c>
      <c r="D58" s="439" t="e">
        <f>'MF Savings Average'!D51/'MF Retro Savings - Front'!D54</f>
        <v>#REF!</v>
      </c>
      <c r="E58" s="439" t="e">
        <f>'MF Savings Average'!E51/'MF Retro Savings - Front'!E54</f>
        <v>#REF!</v>
      </c>
    </row>
    <row r="59" spans="1:7" x14ac:dyDescent="0.25">
      <c r="A59" s="566"/>
      <c r="B59" s="439" t="s">
        <v>1010</v>
      </c>
      <c r="C59" s="439" t="e">
        <f>'MF Savings Average'!C52/'MF Retro Savings - Front'!C55</f>
        <v>#REF!</v>
      </c>
      <c r="D59" s="439" t="e">
        <f>'MF Savings Average'!D52/'MF Retro Savings - Front'!D55</f>
        <v>#REF!</v>
      </c>
      <c r="E59" s="439" t="e">
        <f>'MF Savings Average'!E52/'MF Retro Savings - Front'!E55</f>
        <v>#REF!</v>
      </c>
    </row>
    <row r="61" spans="1:7" hidden="1" x14ac:dyDescent="0.25">
      <c r="A61" s="2" t="s">
        <v>1981</v>
      </c>
      <c r="B61" t="s">
        <v>1014</v>
      </c>
      <c r="C61" t="s">
        <v>1287</v>
      </c>
      <c r="D61" t="s">
        <v>1288</v>
      </c>
      <c r="E61" t="s">
        <v>1273</v>
      </c>
    </row>
    <row r="62" spans="1:7" hidden="1" x14ac:dyDescent="0.25">
      <c r="A62" t="s">
        <v>1016</v>
      </c>
      <c r="B62" s="34">
        <v>0.31</v>
      </c>
      <c r="C62" s="34">
        <v>0.2</v>
      </c>
      <c r="D62" s="300">
        <v>0.12</v>
      </c>
      <c r="E62" s="300">
        <v>0.37</v>
      </c>
      <c r="G62" t="s">
        <v>1549</v>
      </c>
    </row>
    <row r="63" spans="1:7" hidden="1" x14ac:dyDescent="0.25">
      <c r="A63" t="s">
        <v>1017</v>
      </c>
      <c r="B63" s="34">
        <v>0.84</v>
      </c>
      <c r="C63" s="34">
        <v>0.05</v>
      </c>
      <c r="D63" s="300">
        <v>0.11</v>
      </c>
    </row>
    <row r="64" spans="1:7" hidden="1" x14ac:dyDescent="0.25"/>
    <row r="65" spans="1:23" hidden="1" x14ac:dyDescent="0.25">
      <c r="A65" s="2" t="s">
        <v>1982</v>
      </c>
      <c r="B65" t="s">
        <v>1014</v>
      </c>
      <c r="C65" t="s">
        <v>1287</v>
      </c>
      <c r="D65" t="s">
        <v>1288</v>
      </c>
      <c r="E65" t="s">
        <v>1273</v>
      </c>
      <c r="N65" t="s">
        <v>1014</v>
      </c>
      <c r="O65" t="s">
        <v>1287</v>
      </c>
      <c r="P65" t="s">
        <v>1288</v>
      </c>
      <c r="Q65" t="s">
        <v>1273</v>
      </c>
      <c r="R65" t="s">
        <v>1970</v>
      </c>
      <c r="S65" t="s">
        <v>1971</v>
      </c>
      <c r="T65" t="s">
        <v>1972</v>
      </c>
    </row>
    <row r="66" spans="1:23" hidden="1" x14ac:dyDescent="0.25">
      <c r="A66" t="s">
        <v>1016</v>
      </c>
      <c r="B66" s="45">
        <f>N68</f>
        <v>6.9727891156462579E-2</v>
      </c>
      <c r="C66" s="45">
        <f t="shared" ref="C66:E66" si="14">O68</f>
        <v>0.14285714285714285</v>
      </c>
      <c r="D66" s="45">
        <f t="shared" si="14"/>
        <v>0.65816326530612235</v>
      </c>
      <c r="E66" s="45">
        <f t="shared" si="14"/>
        <v>0.10204081632653061</v>
      </c>
      <c r="F66" t="s">
        <v>1973</v>
      </c>
      <c r="H66" t="s">
        <v>1974</v>
      </c>
      <c r="M66" t="s">
        <v>1975</v>
      </c>
      <c r="N66" s="45">
        <v>0.06</v>
      </c>
      <c r="O66" s="45">
        <v>0.14000000000000001</v>
      </c>
      <c r="P66" s="341">
        <v>0.63</v>
      </c>
      <c r="Q66" s="341">
        <v>0.1</v>
      </c>
      <c r="R66" s="341">
        <v>0.03</v>
      </c>
      <c r="S66" s="341">
        <v>0.01</v>
      </c>
      <c r="T66" s="341">
        <v>0.01</v>
      </c>
      <c r="U66" s="341">
        <f>SUM(N66:T66)</f>
        <v>0.98000000000000009</v>
      </c>
    </row>
    <row r="67" spans="1:23" hidden="1" x14ac:dyDescent="0.25">
      <c r="A67" t="s">
        <v>1017</v>
      </c>
      <c r="B67" s="45">
        <f>0.71+((71/97)*0.03)</f>
        <v>0.73195876288659789</v>
      </c>
      <c r="C67" s="45">
        <f>0.06+((6/97)*0.03)</f>
        <v>6.1855670103092779E-2</v>
      </c>
      <c r="D67" s="45">
        <f>0.2+((20/97)*0.03)</f>
        <v>0.2061855670103093</v>
      </c>
      <c r="H67" t="s">
        <v>1976</v>
      </c>
      <c r="M67" t="s">
        <v>1977</v>
      </c>
      <c r="N67" s="45">
        <f>N66/$U$66*1</f>
        <v>6.1224489795918359E-2</v>
      </c>
      <c r="O67" s="45">
        <f t="shared" ref="O67:Q67" si="15">O66/$U$66*1</f>
        <v>0.14285714285714285</v>
      </c>
      <c r="P67" s="45">
        <f t="shared" si="15"/>
        <v>0.64285714285714279</v>
      </c>
      <c r="Q67" s="45">
        <f t="shared" si="15"/>
        <v>0.10204081632653061</v>
      </c>
      <c r="R67" s="45">
        <f>R66/$U$66*1</f>
        <v>3.0612244897959179E-2</v>
      </c>
      <c r="S67" s="45">
        <f t="shared" ref="S67:T67" si="16">S66/$U$66*1</f>
        <v>1.020408163265306E-2</v>
      </c>
      <c r="T67" s="45">
        <f t="shared" si="16"/>
        <v>1.020408163265306E-2</v>
      </c>
      <c r="U67" s="45">
        <f>SUM(N67:T67)</f>
        <v>1</v>
      </c>
    </row>
    <row r="68" spans="1:23" hidden="1" x14ac:dyDescent="0.25">
      <c r="M68" t="s">
        <v>1978</v>
      </c>
      <c r="N68" s="45">
        <f>N67+(S67*1/3)+(0.5*T67)</f>
        <v>6.9727891156462579E-2</v>
      </c>
      <c r="O68" s="45">
        <f>O67</f>
        <v>0.14285714285714285</v>
      </c>
      <c r="P68" s="45">
        <f>P67+((1/3)*R67)+(0.5*T67)</f>
        <v>0.65816326530612235</v>
      </c>
      <c r="Q68" s="45">
        <f>Q67</f>
        <v>0.10204081632653061</v>
      </c>
      <c r="U68" s="341">
        <f>SUM(N68:Q68)</f>
        <v>0.97278911564625836</v>
      </c>
      <c r="V68" s="297" t="s">
        <v>1979</v>
      </c>
      <c r="W68" s="45">
        <f>R67*2/3+S67*2/3</f>
        <v>2.7210884353741496E-2</v>
      </c>
    </row>
    <row r="69" spans="1:23" hidden="1" x14ac:dyDescent="0.25">
      <c r="M69" s="342" t="s">
        <v>1980</v>
      </c>
    </row>
    <row r="70" spans="1:23" hidden="1" x14ac:dyDescent="0.25"/>
    <row r="71" spans="1:23" hidden="1" x14ac:dyDescent="0.25">
      <c r="A71" s="2" t="s">
        <v>982</v>
      </c>
    </row>
    <row r="72" spans="1:23" hidden="1" x14ac:dyDescent="0.25">
      <c r="B72" s="560" t="s">
        <v>1983</v>
      </c>
      <c r="C72" s="560"/>
      <c r="D72" s="560"/>
      <c r="E72" s="560"/>
      <c r="H72" s="560" t="s">
        <v>1984</v>
      </c>
      <c r="I72" s="560"/>
      <c r="J72" s="560"/>
      <c r="K72" s="560"/>
    </row>
    <row r="73" spans="1:23" hidden="1" x14ac:dyDescent="0.25">
      <c r="B73" s="381" t="s">
        <v>1014</v>
      </c>
      <c r="C73" s="165" t="s">
        <v>1287</v>
      </c>
      <c r="D73" t="s">
        <v>1288</v>
      </c>
      <c r="E73" t="s">
        <v>1273</v>
      </c>
      <c r="H73" s="381" t="s">
        <v>1014</v>
      </c>
      <c r="I73" s="165" t="s">
        <v>1287</v>
      </c>
      <c r="J73" t="s">
        <v>1288</v>
      </c>
      <c r="K73" t="s">
        <v>1273</v>
      </c>
    </row>
    <row r="74" spans="1:23" hidden="1" x14ac:dyDescent="0.25">
      <c r="A74" t="s">
        <v>0</v>
      </c>
      <c r="B74" s="313" t="e">
        <f>F10*($H18+($I18*B$62)+($J18*B$63))</f>
        <v>#REF!</v>
      </c>
      <c r="C74" s="313" t="e">
        <f>F10*0.003413*(($I18*$C$62*1.26)+($J18*$C$63))</f>
        <v>#REF!</v>
      </c>
      <c r="D74" s="313" t="e">
        <f>$F10*0.003413*(($I18*$D$62*1.26)+($J18*$D$63))</f>
        <v>#REF!</v>
      </c>
      <c r="E74" s="313" t="e">
        <f>$F10*0.003413*(($I18*$E$62*1.26))</f>
        <v>#REF!</v>
      </c>
      <c r="H74" s="313" t="e">
        <f>F10*($H18+($I18*B$66)+($J18*B$67))</f>
        <v>#REF!</v>
      </c>
      <c r="I74" s="313" t="e">
        <f>F10*0.003413*(($I18*$C$66*1.26)+($J18*$C$67))</f>
        <v>#REF!</v>
      </c>
      <c r="J74" s="313" t="e">
        <f>$F10*0.003413*(($I18*$D$66*1.26)+($J18*$D$67))</f>
        <v>#REF!</v>
      </c>
      <c r="K74" s="313" t="e">
        <f>$F10*0.003413*(($I18*$E$66*1.26))</f>
        <v>#REF!</v>
      </c>
    </row>
    <row r="75" spans="1:23" hidden="1" x14ac:dyDescent="0.25">
      <c r="A75" t="s">
        <v>1966</v>
      </c>
      <c r="B75" s="313" t="e">
        <f>F11*($H19+($I19*B$62)+($J19*B$63))</f>
        <v>#REF!</v>
      </c>
      <c r="C75" s="313" t="e">
        <f>F11*0.003413*(($I19*$C$62*1.26)+($J19*$C$63))</f>
        <v>#REF!</v>
      </c>
      <c r="D75" s="313" t="e">
        <f>$F11*0.003413*(($I19*$D$62*1.26)+($J19*$D$63))</f>
        <v>#REF!</v>
      </c>
      <c r="E75" s="313" t="e">
        <f>$F11*0.003413*(($I19*$E$62*1.26))</f>
        <v>#REF!</v>
      </c>
      <c r="H75" s="313" t="e">
        <f>F11*($H19+($I19*B$66)+($J19*B$67))</f>
        <v>#REF!</v>
      </c>
      <c r="I75" s="313" t="e">
        <f>F11*0.003413*(($I19*$C$66*1.26)+($J19*$C$67))</f>
        <v>#REF!</v>
      </c>
      <c r="J75" s="313" t="e">
        <f>$F11*0.003413*(($I19*$D$66*1.26)+($J19*$D$67))</f>
        <v>#REF!</v>
      </c>
      <c r="K75" s="313" t="e">
        <f>$F11*0.003413*(($I19*$E$66*1.26))</f>
        <v>#REF!</v>
      </c>
    </row>
    <row r="76" spans="1:23" hidden="1" x14ac:dyDescent="0.25">
      <c r="A76" t="s">
        <v>1967</v>
      </c>
      <c r="B76" s="313" t="e">
        <f>F12*($H20+($I20*B$62)+($J20*B$63))</f>
        <v>#REF!</v>
      </c>
      <c r="C76" s="313" t="e">
        <f>F12*0.003413*(($I20*$C$62*1.26)+($J20*$C$63))</f>
        <v>#REF!</v>
      </c>
      <c r="D76" s="313" t="e">
        <f>$F12*0.003413*(($I20*$D$62*1.26)+($J20*$D$63))</f>
        <v>#REF!</v>
      </c>
      <c r="E76" s="313" t="e">
        <f>$F12*0.003413*(($I20*$E$62*1.26))</f>
        <v>#REF!</v>
      </c>
      <c r="H76" s="313" t="e">
        <f>F12*($H20+($I20*B$66)+($J20*B$67))</f>
        <v>#REF!</v>
      </c>
      <c r="I76" s="313" t="e">
        <f>F12*0.003413*(($I20*$C$66*1.26)+($J20*$C$67))</f>
        <v>#REF!</v>
      </c>
      <c r="J76" s="313" t="e">
        <f>$F12*0.003413*(($I20*$D$66*1.26)+($J20*$D$67))</f>
        <v>#REF!</v>
      </c>
      <c r="K76" s="313" t="e">
        <f>$F12*0.003413*(($I20*$E$66*1.26))</f>
        <v>#REF!</v>
      </c>
    </row>
    <row r="77" spans="1:23" hidden="1" x14ac:dyDescent="0.25">
      <c r="A77" t="s">
        <v>992</v>
      </c>
      <c r="B77" s="313" t="e">
        <f>F13*($H21+($I21*B$62)+($J21*B$63))</f>
        <v>#REF!</v>
      </c>
      <c r="C77" s="313" t="e">
        <f>F13*0.003413*(($I21*$C$62*1.26)+($J21*$C$63))</f>
        <v>#REF!</v>
      </c>
      <c r="D77" s="313" t="e">
        <f>$F13*0.003413*(($I21*$D$62*1.26)+($J21*$D$63))</f>
        <v>#REF!</v>
      </c>
      <c r="E77" s="313" t="e">
        <f>$F13*0.003413*(($I21*$E$62*1.26))</f>
        <v>#REF!</v>
      </c>
      <c r="H77" s="313" t="e">
        <f>F13*($H21+($I21*B$66)+($J21*B$67))</f>
        <v>#REF!</v>
      </c>
      <c r="I77" s="313" t="e">
        <f>F13*0.003413*(($I21*$C$66*1.26)+($J21*$C$67))</f>
        <v>#REF!</v>
      </c>
      <c r="J77" s="313" t="e">
        <f>$F13*0.003413*(($I21*$D$66*1.26)+($J21*$D$67))</f>
        <v>#REF!</v>
      </c>
      <c r="K77" s="313" t="e">
        <f>$F13*0.003413*(($I21*$E$66*1.26))</f>
        <v>#REF!</v>
      </c>
    </row>
    <row r="78" spans="1:23" hidden="1" x14ac:dyDescent="0.25"/>
    <row r="79" spans="1:23" hidden="1" x14ac:dyDescent="0.25">
      <c r="A79" s="2" t="s">
        <v>978</v>
      </c>
    </row>
    <row r="80" spans="1:23" hidden="1" x14ac:dyDescent="0.25">
      <c r="B80" s="560" t="s">
        <v>1983</v>
      </c>
      <c r="C80" s="560"/>
      <c r="D80" s="560"/>
      <c r="E80" s="560"/>
      <c r="F80" s="560"/>
      <c r="H80" s="560" t="s">
        <v>1984</v>
      </c>
      <c r="I80" s="560"/>
      <c r="J80" s="560"/>
      <c r="K80" s="560"/>
      <c r="L80" s="560"/>
    </row>
    <row r="81" spans="1:12" hidden="1" x14ac:dyDescent="0.25">
      <c r="B81" s="314" t="s">
        <v>1014</v>
      </c>
      <c r="C81" s="328" t="s">
        <v>1547</v>
      </c>
      <c r="D81" s="328" t="s">
        <v>1287</v>
      </c>
      <c r="E81" s="328" t="s">
        <v>1288</v>
      </c>
      <c r="F81" s="328" t="s">
        <v>1273</v>
      </c>
      <c r="H81" s="314" t="s">
        <v>1014</v>
      </c>
      <c r="I81" s="328" t="s">
        <v>1547</v>
      </c>
      <c r="J81" s="328" t="s">
        <v>1287</v>
      </c>
      <c r="K81" s="328" t="s">
        <v>1288</v>
      </c>
      <c r="L81" s="328" t="s">
        <v>1273</v>
      </c>
    </row>
    <row r="82" spans="1:12" hidden="1" x14ac:dyDescent="0.25">
      <c r="A82" t="s">
        <v>1966</v>
      </c>
      <c r="B82" s="46" t="e">
        <f>B$74-B75</f>
        <v>#REF!</v>
      </c>
      <c r="C82" s="315" t="e">
        <f>B82/$B$6</f>
        <v>#REF!</v>
      </c>
      <c r="D82" s="46" t="e">
        <f>C$74-C75</f>
        <v>#REF!</v>
      </c>
      <c r="E82" s="46" t="e">
        <f>D$74-D75</f>
        <v>#REF!</v>
      </c>
      <c r="F82" s="46" t="e">
        <f>E$74-E75</f>
        <v>#REF!</v>
      </c>
      <c r="H82" s="46" t="e">
        <f>H$74-H75</f>
        <v>#REF!</v>
      </c>
      <c r="I82" s="315" t="e">
        <f>H82/$B$6</f>
        <v>#REF!</v>
      </c>
      <c r="J82" s="46" t="e">
        <f>I$74-I75</f>
        <v>#REF!</v>
      </c>
      <c r="K82" s="46" t="e">
        <f>J$74-J75</f>
        <v>#REF!</v>
      </c>
      <c r="L82" s="46" t="e">
        <f>K$74-K75</f>
        <v>#REF!</v>
      </c>
    </row>
    <row r="83" spans="1:12" hidden="1" x14ac:dyDescent="0.25">
      <c r="A83" t="s">
        <v>1967</v>
      </c>
      <c r="B83" s="46" t="e">
        <f t="shared" ref="B83:B84" si="17">B$74-B76</f>
        <v>#REF!</v>
      </c>
      <c r="C83" s="315" t="e">
        <f t="shared" ref="C83:C84" si="18">B83/$B$6</f>
        <v>#REF!</v>
      </c>
      <c r="D83" s="46" t="e">
        <f t="shared" ref="D83:F84" si="19">C$74-C76</f>
        <v>#REF!</v>
      </c>
      <c r="E83" s="46" t="e">
        <f t="shared" si="19"/>
        <v>#REF!</v>
      </c>
      <c r="F83" s="46" t="e">
        <f t="shared" si="19"/>
        <v>#REF!</v>
      </c>
      <c r="H83" s="46" t="e">
        <f t="shared" ref="H83:H84" si="20">H$74-H76</f>
        <v>#REF!</v>
      </c>
      <c r="I83" s="315" t="e">
        <f t="shared" ref="I83:I84" si="21">H83/$B$6</f>
        <v>#REF!</v>
      </c>
      <c r="J83" s="46" t="e">
        <f t="shared" ref="J83:L84" si="22">I$74-I76</f>
        <v>#REF!</v>
      </c>
      <c r="K83" s="46" t="e">
        <f t="shared" si="22"/>
        <v>#REF!</v>
      </c>
      <c r="L83" s="46" t="e">
        <f t="shared" si="22"/>
        <v>#REF!</v>
      </c>
    </row>
    <row r="84" spans="1:12" hidden="1" x14ac:dyDescent="0.25">
      <c r="A84" t="s">
        <v>992</v>
      </c>
      <c r="B84" s="46" t="e">
        <f t="shared" si="17"/>
        <v>#REF!</v>
      </c>
      <c r="C84" s="315" t="e">
        <f t="shared" si="18"/>
        <v>#REF!</v>
      </c>
      <c r="D84" s="46" t="e">
        <f t="shared" si="19"/>
        <v>#REF!</v>
      </c>
      <c r="E84" s="46" t="e">
        <f t="shared" si="19"/>
        <v>#REF!</v>
      </c>
      <c r="F84" s="46" t="e">
        <f t="shared" si="19"/>
        <v>#REF!</v>
      </c>
      <c r="H84" s="46" t="e">
        <f t="shared" si="20"/>
        <v>#REF!</v>
      </c>
      <c r="I84" s="315" t="e">
        <f t="shared" si="21"/>
        <v>#REF!</v>
      </c>
      <c r="J84" s="46" t="e">
        <f t="shared" si="22"/>
        <v>#REF!</v>
      </c>
      <c r="K84" s="46" t="e">
        <f t="shared" si="22"/>
        <v>#REF!</v>
      </c>
      <c r="L84" s="46" t="e">
        <f>K$74-K77</f>
        <v>#REF!</v>
      </c>
    </row>
    <row r="85" spans="1:12" hidden="1" x14ac:dyDescent="0.25"/>
    <row r="86" spans="1:12" hidden="1" x14ac:dyDescent="0.25"/>
    <row r="88" spans="1:12" x14ac:dyDescent="0.25">
      <c r="A88" s="2" t="s">
        <v>1102</v>
      </c>
    </row>
    <row r="89" spans="1:12" ht="30" x14ac:dyDescent="0.25">
      <c r="A89" s="14"/>
      <c r="B89" s="383" t="s">
        <v>1565</v>
      </c>
      <c r="C89" s="383" t="s">
        <v>1566</v>
      </c>
      <c r="D89" s="383" t="s">
        <v>1557</v>
      </c>
      <c r="E89" s="383" t="s">
        <v>968</v>
      </c>
      <c r="F89" s="383" t="s">
        <v>1104</v>
      </c>
      <c r="G89" s="14" t="s">
        <v>988</v>
      </c>
      <c r="H89" s="138" t="s">
        <v>1467</v>
      </c>
    </row>
    <row r="90" spans="1:12" x14ac:dyDescent="0.25">
      <c r="A90" s="306" t="s">
        <v>2031</v>
      </c>
      <c r="B90" s="460">
        <f>'3. Crosswalk - WF vs. IWF'!E20</f>
        <v>13.3</v>
      </c>
      <c r="C90" s="340"/>
      <c r="D90" s="343">
        <f>(B90*H2)+(C90*I2)</f>
        <v>13.3</v>
      </c>
      <c r="E90" s="15">
        <f>E10</f>
        <v>3.4495804729214288</v>
      </c>
      <c r="F90" s="16" t="e">
        <f>D90*$E90*$B$6</f>
        <v>#REF!</v>
      </c>
      <c r="G90" s="11"/>
      <c r="H90" s="134"/>
    </row>
    <row r="91" spans="1:12" x14ac:dyDescent="0.25">
      <c r="A91" t="s">
        <v>1966</v>
      </c>
      <c r="B91" s="340">
        <v>3.7</v>
      </c>
      <c r="C91" s="340">
        <v>4.3</v>
      </c>
      <c r="D91" s="343">
        <f>(B91*H3)+(C91*I3)</f>
        <v>3.9296875</v>
      </c>
      <c r="E91" s="15">
        <f>E11</f>
        <v>3.4495804729214288</v>
      </c>
      <c r="F91" s="16" t="e">
        <f>D91*$E91*$B$6</f>
        <v>#REF!</v>
      </c>
      <c r="G91" s="316" t="e">
        <f>F$90-F91</f>
        <v>#REF!</v>
      </c>
      <c r="H91" s="196" t="e">
        <f>G91/748</f>
        <v>#REF!</v>
      </c>
    </row>
    <row r="92" spans="1:12" x14ac:dyDescent="0.25">
      <c r="A92" t="s">
        <v>1967</v>
      </c>
      <c r="B92" s="344">
        <v>3.2</v>
      </c>
      <c r="C92" s="344">
        <v>3.5</v>
      </c>
      <c r="D92" s="343">
        <f>(B92*H4)+(C92*I4)</f>
        <v>3.2065934065934067</v>
      </c>
      <c r="E92" s="15">
        <f>E12</f>
        <v>3.4495804729214288</v>
      </c>
      <c r="F92" s="16" t="e">
        <f t="shared" ref="F92:F93" si="23">D92*$E92*$B$6</f>
        <v>#REF!</v>
      </c>
      <c r="G92" s="316" t="e">
        <f t="shared" ref="G92:G93" si="24">F$90-F92</f>
        <v>#REF!</v>
      </c>
      <c r="H92" s="196" t="e">
        <f t="shared" ref="H92:H93" si="25">G92/748</f>
        <v>#REF!</v>
      </c>
    </row>
    <row r="93" spans="1:12" x14ac:dyDescent="0.25">
      <c r="A93" t="s">
        <v>992</v>
      </c>
      <c r="B93" s="344">
        <v>3.2</v>
      </c>
      <c r="C93" s="344"/>
      <c r="D93" s="343">
        <f>(B93*H5)+(C93*I5)</f>
        <v>3.2</v>
      </c>
      <c r="E93" s="15">
        <f>E13</f>
        <v>3.4495804729214288</v>
      </c>
      <c r="F93" s="16" t="e">
        <f t="shared" si="23"/>
        <v>#REF!</v>
      </c>
      <c r="G93" s="316" t="e">
        <f t="shared" si="24"/>
        <v>#REF!</v>
      </c>
      <c r="H93" s="196" t="e">
        <f t="shared" si="25"/>
        <v>#REF!</v>
      </c>
    </row>
  </sheetData>
  <mergeCells count="16">
    <mergeCell ref="B25:E25"/>
    <mergeCell ref="F2:F6"/>
    <mergeCell ref="J8:K8"/>
    <mergeCell ref="B16:D16"/>
    <mergeCell ref="E16:G16"/>
    <mergeCell ref="H16:J16"/>
    <mergeCell ref="B80:F80"/>
    <mergeCell ref="H80:L80"/>
    <mergeCell ref="A39:A41"/>
    <mergeCell ref="A57:A59"/>
    <mergeCell ref="B33:E33"/>
    <mergeCell ref="G33:J33"/>
    <mergeCell ref="B43:E43"/>
    <mergeCell ref="B51:E51"/>
    <mergeCell ref="B72:E72"/>
    <mergeCell ref="H72:K72"/>
  </mergeCells>
  <pageMargins left="0.7" right="0.7" top="0.75" bottom="0.75" header="0.3" footer="0.3"/>
  <pageSetup orientation="portrait" horizontalDpi="4294967294" verticalDpi="12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dimension ref="A1:W93"/>
  <sheetViews>
    <sheetView topLeftCell="A58" workbookViewId="0">
      <selection activeCell="D23" sqref="D23"/>
    </sheetView>
  </sheetViews>
  <sheetFormatPr defaultRowHeight="15" x14ac:dyDescent="0.25"/>
  <cols>
    <col min="1" max="1" width="33.140625" customWidth="1"/>
    <col min="2" max="2" width="14.28515625" customWidth="1"/>
    <col min="3" max="3" width="10.5703125" bestFit="1" customWidth="1"/>
    <col min="4" max="4" width="13.42578125" customWidth="1"/>
    <col min="5" max="5" width="12.7109375" customWidth="1"/>
    <col min="6" max="6" width="14.140625" customWidth="1"/>
    <col min="7" max="7" width="11.5703125" customWidth="1"/>
    <col min="8" max="8" width="11.42578125" customWidth="1"/>
    <col min="9" max="9" width="20.5703125" bestFit="1" customWidth="1"/>
    <col min="10" max="10" width="20.42578125" bestFit="1" customWidth="1"/>
    <col min="11" max="11" width="18.85546875" customWidth="1"/>
  </cols>
  <sheetData>
    <row r="1" spans="1:11" x14ac:dyDescent="0.25">
      <c r="H1" t="s">
        <v>1550</v>
      </c>
      <c r="I1" t="s">
        <v>1540</v>
      </c>
    </row>
    <row r="2" spans="1:11" x14ac:dyDescent="0.25">
      <c r="F2" s="561" t="s">
        <v>1551</v>
      </c>
      <c r="G2" t="s">
        <v>0</v>
      </c>
      <c r="H2" s="439">
        <v>0</v>
      </c>
      <c r="I2" s="439">
        <v>1</v>
      </c>
    </row>
    <row r="3" spans="1:11" x14ac:dyDescent="0.25">
      <c r="F3" s="562"/>
      <c r="G3" t="s">
        <v>986</v>
      </c>
      <c r="H3" s="439">
        <f>'CEC List - 8-28-14'!G1316</f>
        <v>0.6171875</v>
      </c>
      <c r="I3" s="439">
        <f>'CEC List - 8-28-14'!F1316</f>
        <v>0.3828125</v>
      </c>
      <c r="J3" s="306" t="s">
        <v>2038</v>
      </c>
    </row>
    <row r="4" spans="1:11" x14ac:dyDescent="0.25">
      <c r="F4" s="562"/>
      <c r="G4" t="s">
        <v>1552</v>
      </c>
      <c r="H4" s="439">
        <f>'CEC List - 8-28-14'!G1317</f>
        <v>0.97802197802197799</v>
      </c>
      <c r="I4" s="439">
        <f>'CEC List - 8-28-14'!F1317</f>
        <v>2.197802197802198E-2</v>
      </c>
      <c r="J4" s="306"/>
    </row>
    <row r="5" spans="1:11" x14ac:dyDescent="0.25">
      <c r="A5" s="2" t="s">
        <v>12</v>
      </c>
      <c r="F5" s="562"/>
      <c r="G5" t="s">
        <v>992</v>
      </c>
      <c r="H5" s="440">
        <v>1</v>
      </c>
      <c r="I5" s="440">
        <v>0</v>
      </c>
      <c r="J5" s="306"/>
    </row>
    <row r="6" spans="1:11" x14ac:dyDescent="0.25">
      <c r="A6" t="s">
        <v>13</v>
      </c>
      <c r="B6" t="e">
        <f>'MF Savings Average'!B6</f>
        <v>#REF!</v>
      </c>
      <c r="C6" t="s">
        <v>969</v>
      </c>
      <c r="F6" s="562"/>
    </row>
    <row r="7" spans="1:11" x14ac:dyDescent="0.25">
      <c r="J7" t="s">
        <v>1553</v>
      </c>
    </row>
    <row r="8" spans="1:11" x14ac:dyDescent="0.25">
      <c r="A8" s="2" t="s">
        <v>983</v>
      </c>
      <c r="J8" s="563" t="s">
        <v>1554</v>
      </c>
      <c r="K8" s="563"/>
    </row>
    <row r="9" spans="1:11" s="14" customFormat="1" ht="44.25" customHeight="1" x14ac:dyDescent="0.25">
      <c r="B9" s="383" t="s">
        <v>1555</v>
      </c>
      <c r="C9" s="383" t="s">
        <v>1556</v>
      </c>
      <c r="D9" s="383" t="s">
        <v>1557</v>
      </c>
      <c r="E9" s="383" t="s">
        <v>968</v>
      </c>
      <c r="F9" s="383" t="s">
        <v>981</v>
      </c>
      <c r="G9" s="14" t="s">
        <v>988</v>
      </c>
      <c r="J9" s="383" t="s">
        <v>1047</v>
      </c>
      <c r="K9" s="383" t="s">
        <v>1046</v>
      </c>
    </row>
    <row r="10" spans="1:11" x14ac:dyDescent="0.25">
      <c r="A10" t="s">
        <v>0</v>
      </c>
      <c r="B10" s="379"/>
      <c r="C10" s="437">
        <f>'2. Crosswalk - MEF vs. IMEF'!B16</f>
        <v>0.74</v>
      </c>
      <c r="D10" s="438">
        <f>(B10*H2)+(C10*I2)</f>
        <v>0.74</v>
      </c>
      <c r="E10" s="15">
        <f>AVERAGEIF('CEC List - 8-28-14'!H2:H1312,"&lt;&gt;FALSE",'CEC List - 8-28-14'!$H$2:$H$1312)</f>
        <v>3.4495804729214288</v>
      </c>
      <c r="F10" s="15" t="e">
        <f>E10/D10*$B$6</f>
        <v>#REF!</v>
      </c>
      <c r="G10" s="11"/>
      <c r="I10" s="307">
        <f>2.2*H2+1.72*I2</f>
        <v>1.72</v>
      </c>
      <c r="J10" s="308" t="s">
        <v>1558</v>
      </c>
      <c r="K10" s="309" t="s">
        <v>1559</v>
      </c>
    </row>
    <row r="11" spans="1:11" x14ac:dyDescent="0.25">
      <c r="A11" t="s">
        <v>1966</v>
      </c>
      <c r="B11" s="379">
        <v>2.38</v>
      </c>
      <c r="C11" s="379">
        <v>2.0699999999999998</v>
      </c>
      <c r="D11" s="15">
        <f>(B11*H3)+(C11*I3)</f>
        <v>2.2613281249999999</v>
      </c>
      <c r="E11" s="15">
        <f>E10</f>
        <v>3.4495804729214288</v>
      </c>
      <c r="F11" s="15" t="e">
        <f t="shared" ref="F11:F13" si="0">E11/D11*$B$6</f>
        <v>#REF!</v>
      </c>
      <c r="G11" s="310" t="e">
        <f>F$10-F11</f>
        <v>#REF!</v>
      </c>
      <c r="I11" s="307">
        <f>2.8*H3+2.51*I3</f>
        <v>2.688984375</v>
      </c>
      <c r="J11" s="308" t="s">
        <v>1560</v>
      </c>
      <c r="K11" s="308" t="s">
        <v>1561</v>
      </c>
    </row>
    <row r="12" spans="1:11" x14ac:dyDescent="0.25">
      <c r="A12" t="s">
        <v>1967</v>
      </c>
      <c r="B12" s="329">
        <v>2.74</v>
      </c>
      <c r="C12" s="329">
        <v>2.76</v>
      </c>
      <c r="D12" s="15">
        <f>(B12*H4)+(C12*I4)</f>
        <v>2.7404395604395604</v>
      </c>
      <c r="E12" s="15">
        <f t="shared" ref="E12:E13" si="1">E11</f>
        <v>3.4495804729214288</v>
      </c>
      <c r="F12" s="15" t="e">
        <f t="shared" si="0"/>
        <v>#REF!</v>
      </c>
      <c r="G12" s="310" t="e">
        <f t="shared" ref="G12:G13" si="2">F$10-F12</f>
        <v>#REF!</v>
      </c>
      <c r="I12" s="334">
        <f>3.2*H4+3.2*I4</f>
        <v>3.2</v>
      </c>
      <c r="J12" s="335" t="s">
        <v>1562</v>
      </c>
      <c r="K12" s="336" t="s">
        <v>1563</v>
      </c>
    </row>
    <row r="13" spans="1:11" x14ac:dyDescent="0.25">
      <c r="A13" t="s">
        <v>992</v>
      </c>
      <c r="B13" s="329">
        <v>2.92</v>
      </c>
      <c r="C13" s="329"/>
      <c r="D13" s="330">
        <f t="shared" ref="D13" si="3">(B13*H5)+(C13*I5)</f>
        <v>2.92</v>
      </c>
      <c r="E13" s="15">
        <f t="shared" si="1"/>
        <v>3.4495804729214288</v>
      </c>
      <c r="F13" s="15" t="e">
        <f t="shared" si="0"/>
        <v>#REF!</v>
      </c>
      <c r="G13" s="310" t="e">
        <f t="shared" si="2"/>
        <v>#REF!</v>
      </c>
      <c r="I13" s="334">
        <f>3.4*H5+3.4*I5</f>
        <v>3.4</v>
      </c>
      <c r="J13" s="335" t="s">
        <v>1968</v>
      </c>
      <c r="K13" s="336" t="s">
        <v>1969</v>
      </c>
    </row>
    <row r="14" spans="1:11" x14ac:dyDescent="0.25">
      <c r="G14" s="14"/>
    </row>
    <row r="15" spans="1:11" x14ac:dyDescent="0.25">
      <c r="A15" s="2" t="s">
        <v>984</v>
      </c>
      <c r="B15" t="s">
        <v>977</v>
      </c>
      <c r="D15" s="311" t="s">
        <v>1564</v>
      </c>
      <c r="E15" s="306"/>
    </row>
    <row r="16" spans="1:11" x14ac:dyDescent="0.25">
      <c r="B16" s="508" t="s">
        <v>6</v>
      </c>
      <c r="C16" s="508"/>
      <c r="D16" s="508"/>
      <c r="E16" s="508" t="s">
        <v>7</v>
      </c>
      <c r="F16" s="508"/>
      <c r="G16" s="508"/>
      <c r="H16" s="508" t="s">
        <v>11</v>
      </c>
      <c r="I16" s="508"/>
      <c r="J16" s="508"/>
    </row>
    <row r="17" spans="1:10" x14ac:dyDescent="0.25">
      <c r="B17" s="379" t="s">
        <v>8</v>
      </c>
      <c r="C17" s="379" t="s">
        <v>9</v>
      </c>
      <c r="D17" s="379" t="s">
        <v>10</v>
      </c>
      <c r="E17" s="379" t="s">
        <v>8</v>
      </c>
      <c r="F17" s="379" t="s">
        <v>9</v>
      </c>
      <c r="G17" s="379" t="s">
        <v>10</v>
      </c>
      <c r="H17" s="379" t="s">
        <v>8</v>
      </c>
      <c r="I17" s="379" t="s">
        <v>9</v>
      </c>
      <c r="J17" s="379" t="s">
        <v>10</v>
      </c>
    </row>
    <row r="18" spans="1:10" x14ac:dyDescent="0.25">
      <c r="A18" t="s">
        <v>0</v>
      </c>
      <c r="B18" s="42">
        <f>'DOE Energy &amp; Water Use (2)'!AC7</f>
        <v>7.4640070970695985E-2</v>
      </c>
      <c r="C18" s="42">
        <f>'DOE Energy &amp; Water Use (2)'!AD7</f>
        <v>0.33482562487930406</v>
      </c>
      <c r="D18" s="42">
        <f>'DOE Energy &amp; Water Use (2)'!AE7</f>
        <v>0.59053430415000008</v>
      </c>
      <c r="E18" s="44">
        <f>'DOE Energy &amp; Water Use (2)'!AC20</f>
        <v>7.6772934113933239E-2</v>
      </c>
      <c r="F18" s="44">
        <f>'DOE Energy &amp; Water Use (2)'!AD20</f>
        <v>0.30026711255735983</v>
      </c>
      <c r="G18" s="44">
        <f>'DOE Energy &amp; Water Use (2)'!AE20</f>
        <v>0.62295995332870691</v>
      </c>
      <c r="H18" s="299">
        <f t="shared" ref="H18:J21" si="4">(E18*$H2)+(B18*$I2)</f>
        <v>7.4640070970695985E-2</v>
      </c>
      <c r="I18" s="299">
        <f t="shared" si="4"/>
        <v>0.33482562487930406</v>
      </c>
      <c r="J18" s="299">
        <f t="shared" si="4"/>
        <v>0.59053430415000008</v>
      </c>
    </row>
    <row r="19" spans="1:10" x14ac:dyDescent="0.25">
      <c r="A19" t="s">
        <v>1966</v>
      </c>
      <c r="B19" s="42">
        <f>'DOE Energy &amp; Water Use (2)'!AC8</f>
        <v>4.1721951219512193E-2</v>
      </c>
      <c r="C19" s="42">
        <f>'DOE Energy &amp; Water Use (2)'!AD8</f>
        <v>0.32921413658536586</v>
      </c>
      <c r="D19" s="42">
        <f>'DOE Energy &amp; Water Use (2)'!AE8</f>
        <v>0.62906391219512192</v>
      </c>
      <c r="E19" s="44">
        <f>'DOE Energy &amp; Water Use (2)'!AC21</f>
        <v>0.10506820560660426</v>
      </c>
      <c r="F19" s="44">
        <f>'DOE Energy &amp; Water Use (2)'!AD21</f>
        <v>0.17486267568664238</v>
      </c>
      <c r="G19" s="44">
        <f>'DOE Energy &amp; Water Use (2)'!AE21</f>
        <v>0.72006911870675328</v>
      </c>
      <c r="H19" s="299">
        <f t="shared" si="4"/>
        <v>8.0818467599045596E-2</v>
      </c>
      <c r="I19" s="299">
        <f t="shared" si="4"/>
        <v>0.23395034431193495</v>
      </c>
      <c r="J19" s="299">
        <f t="shared" si="4"/>
        <v>0.68523118808901939</v>
      </c>
    </row>
    <row r="20" spans="1:10" x14ac:dyDescent="0.25">
      <c r="A20" t="s">
        <v>1967</v>
      </c>
      <c r="B20" s="43">
        <f>'DOE Energy &amp; Water Use (2)'!AC9</f>
        <v>4.2443902439024392E-2</v>
      </c>
      <c r="C20" s="43">
        <f>'DOE Energy &amp; Water Use (2)'!AD9</f>
        <v>0.29037499317073179</v>
      </c>
      <c r="D20" s="43">
        <f>'DOE Energy &amp; Water Use (2)'!AE9</f>
        <v>0.66718110439024381</v>
      </c>
      <c r="E20" s="44">
        <f>'DOE Energy &amp; Water Use (2)'!AC22</f>
        <v>0.13858321469444446</v>
      </c>
      <c r="F20" s="44">
        <f>'DOE Energy &amp; Water Use (2)'!AD22</f>
        <v>9.6115885305555426E-2</v>
      </c>
      <c r="G20" s="44">
        <f>'DOE Energy &amp; Water Use (2)'!AE22</f>
        <v>0.76530090000000017</v>
      </c>
      <c r="H20" s="299">
        <f t="shared" si="4"/>
        <v>0.13647026277674293</v>
      </c>
      <c r="I20" s="299">
        <f t="shared" si="4"/>
        <v>0.10038531624764721</v>
      </c>
      <c r="J20" s="299">
        <f t="shared" si="4"/>
        <v>0.76314442097560986</v>
      </c>
    </row>
    <row r="21" spans="1:10" x14ac:dyDescent="0.25">
      <c r="A21" t="s">
        <v>992</v>
      </c>
      <c r="B21" s="331"/>
      <c r="C21" s="331"/>
      <c r="D21" s="331"/>
      <c r="E21" s="332">
        <f>E20</f>
        <v>0.13858321469444446</v>
      </c>
      <c r="F21" s="332">
        <f t="shared" ref="F21:G21" si="5">F20</f>
        <v>9.6115885305555426E-2</v>
      </c>
      <c r="G21" s="332">
        <f t="shared" si="5"/>
        <v>0.76530090000000017</v>
      </c>
      <c r="H21" s="299">
        <f t="shared" si="4"/>
        <v>0.13858321469444446</v>
      </c>
      <c r="I21" s="299">
        <f t="shared" si="4"/>
        <v>9.6115885305555426E-2</v>
      </c>
      <c r="J21" s="299">
        <f t="shared" si="4"/>
        <v>0.76530090000000017</v>
      </c>
    </row>
    <row r="24" spans="1:10" x14ac:dyDescent="0.25">
      <c r="A24" s="2" t="s">
        <v>982</v>
      </c>
    </row>
    <row r="25" spans="1:10" x14ac:dyDescent="0.25">
      <c r="B25" s="508" t="s">
        <v>975</v>
      </c>
      <c r="C25" s="508"/>
      <c r="D25" s="508"/>
      <c r="E25" s="508"/>
    </row>
    <row r="26" spans="1:10" x14ac:dyDescent="0.25">
      <c r="B26" s="379" t="s">
        <v>970</v>
      </c>
      <c r="C26" s="379" t="s">
        <v>972</v>
      </c>
      <c r="D26" s="379" t="s">
        <v>971</v>
      </c>
      <c r="E26" s="379" t="s">
        <v>973</v>
      </c>
    </row>
    <row r="27" spans="1:10" x14ac:dyDescent="0.25">
      <c r="A27" t="s">
        <v>0</v>
      </c>
      <c r="B27" s="378" t="e">
        <f>$F10</f>
        <v>#REF!</v>
      </c>
      <c r="C27" s="378" t="e">
        <f>$F10*($H18+$J18)</f>
        <v>#REF!</v>
      </c>
      <c r="D27" s="378" t="e">
        <f>$F10*($H18+$I18)</f>
        <v>#REF!</v>
      </c>
      <c r="E27" s="378" t="e">
        <f>$F10*$H18</f>
        <v>#REF!</v>
      </c>
      <c r="G27" s="18"/>
    </row>
    <row r="28" spans="1:10" x14ac:dyDescent="0.25">
      <c r="A28" t="s">
        <v>1966</v>
      </c>
      <c r="B28" s="378" t="e">
        <f t="shared" ref="B28:B30" si="6">$F11</f>
        <v>#REF!</v>
      </c>
      <c r="C28" s="378" t="e">
        <f t="shared" ref="C28:C30" si="7">$F11*($H19+$J19)</f>
        <v>#REF!</v>
      </c>
      <c r="D28" s="378" t="e">
        <f t="shared" ref="D28:D30" si="8">$F11*($H19+$I19)</f>
        <v>#REF!</v>
      </c>
      <c r="E28" s="378" t="e">
        <f t="shared" ref="E28:E30" si="9">$F11*$H19</f>
        <v>#REF!</v>
      </c>
      <c r="G28" s="18"/>
    </row>
    <row r="29" spans="1:10" x14ac:dyDescent="0.25">
      <c r="A29" t="s">
        <v>1967</v>
      </c>
      <c r="B29" s="378" t="e">
        <f t="shared" si="6"/>
        <v>#REF!</v>
      </c>
      <c r="C29" s="378" t="e">
        <f t="shared" si="7"/>
        <v>#REF!</v>
      </c>
      <c r="D29" s="378" t="e">
        <f t="shared" si="8"/>
        <v>#REF!</v>
      </c>
      <c r="E29" s="378" t="e">
        <f t="shared" si="9"/>
        <v>#REF!</v>
      </c>
      <c r="G29" s="18"/>
    </row>
    <row r="30" spans="1:10" x14ac:dyDescent="0.25">
      <c r="A30" t="s">
        <v>992</v>
      </c>
      <c r="B30" s="378" t="e">
        <f t="shared" si="6"/>
        <v>#REF!</v>
      </c>
      <c r="C30" s="378" t="e">
        <f t="shared" si="7"/>
        <v>#REF!</v>
      </c>
      <c r="D30" s="378" t="e">
        <f t="shared" si="8"/>
        <v>#REF!</v>
      </c>
      <c r="E30" s="378" t="e">
        <f t="shared" si="9"/>
        <v>#REF!</v>
      </c>
      <c r="G30" s="18"/>
    </row>
    <row r="31" spans="1:10" x14ac:dyDescent="0.25">
      <c r="B31" s="18"/>
      <c r="C31" s="18"/>
      <c r="D31" s="18"/>
      <c r="E31" s="18"/>
    </row>
    <row r="32" spans="1:10" x14ac:dyDescent="0.25">
      <c r="A32" s="2" t="s">
        <v>1011</v>
      </c>
      <c r="B32" s="18"/>
      <c r="C32" s="18"/>
      <c r="D32" s="18"/>
      <c r="E32" s="18"/>
    </row>
    <row r="33" spans="1:10" x14ac:dyDescent="0.25">
      <c r="B33" s="559" t="s">
        <v>975</v>
      </c>
      <c r="C33" s="559"/>
      <c r="D33" s="559"/>
      <c r="E33" s="559"/>
      <c r="G33" s="557" t="s">
        <v>1547</v>
      </c>
      <c r="H33" s="558"/>
      <c r="I33" s="558"/>
      <c r="J33" s="558"/>
    </row>
    <row r="34" spans="1:10" x14ac:dyDescent="0.25">
      <c r="B34" s="382" t="s">
        <v>970</v>
      </c>
      <c r="C34" s="382" t="s">
        <v>972</v>
      </c>
      <c r="D34" s="382" t="s">
        <v>971</v>
      </c>
      <c r="E34" s="382" t="s">
        <v>973</v>
      </c>
      <c r="G34" s="382" t="s">
        <v>970</v>
      </c>
      <c r="H34" s="382" t="s">
        <v>972</v>
      </c>
      <c r="I34" s="382" t="s">
        <v>971</v>
      </c>
      <c r="J34" s="382" t="s">
        <v>973</v>
      </c>
    </row>
    <row r="35" spans="1:10" x14ac:dyDescent="0.25">
      <c r="A35" t="s">
        <v>1966</v>
      </c>
      <c r="B35" s="382" t="e">
        <f>B$27-B28</f>
        <v>#REF!</v>
      </c>
      <c r="C35" s="382" t="e">
        <f>C$27-C28</f>
        <v>#REF!</v>
      </c>
      <c r="D35" s="382" t="e">
        <f>D$27-D28</f>
        <v>#REF!</v>
      </c>
      <c r="E35" s="382" t="e">
        <f>E$27-E28</f>
        <v>#REF!</v>
      </c>
      <c r="G35" s="312" t="e">
        <f>B35/$B$6</f>
        <v>#REF!</v>
      </c>
      <c r="H35" s="312" t="e">
        <f t="shared" ref="H35:J37" si="10">C35/$B$6</f>
        <v>#REF!</v>
      </c>
      <c r="I35" s="312" t="e">
        <f t="shared" si="10"/>
        <v>#REF!</v>
      </c>
      <c r="J35" s="312" t="e">
        <f t="shared" si="10"/>
        <v>#REF!</v>
      </c>
    </row>
    <row r="36" spans="1:10" x14ac:dyDescent="0.25">
      <c r="A36" t="s">
        <v>1967</v>
      </c>
      <c r="B36" s="382" t="e">
        <f t="shared" ref="B36:E37" si="11">B$27-B29</f>
        <v>#REF!</v>
      </c>
      <c r="C36" s="382" t="e">
        <f t="shared" si="11"/>
        <v>#REF!</v>
      </c>
      <c r="D36" s="382" t="e">
        <f t="shared" si="11"/>
        <v>#REF!</v>
      </c>
      <c r="E36" s="382" t="e">
        <f t="shared" si="11"/>
        <v>#REF!</v>
      </c>
      <c r="G36" s="312" t="e">
        <f t="shared" ref="G36:G37" si="12">B36/$B$6</f>
        <v>#REF!</v>
      </c>
      <c r="H36" s="312" t="e">
        <f t="shared" si="10"/>
        <v>#REF!</v>
      </c>
      <c r="I36" s="312" t="e">
        <f t="shared" si="10"/>
        <v>#REF!</v>
      </c>
      <c r="J36" s="312" t="e">
        <f t="shared" si="10"/>
        <v>#REF!</v>
      </c>
    </row>
    <row r="37" spans="1:10" x14ac:dyDescent="0.25">
      <c r="A37" t="s">
        <v>992</v>
      </c>
      <c r="B37" s="382" t="e">
        <f t="shared" si="11"/>
        <v>#REF!</v>
      </c>
      <c r="C37" s="382" t="e">
        <f t="shared" si="11"/>
        <v>#REF!</v>
      </c>
      <c r="D37" s="382" t="e">
        <f t="shared" si="11"/>
        <v>#REF!</v>
      </c>
      <c r="E37" s="382" t="e">
        <f>E$27-E30</f>
        <v>#REF!</v>
      </c>
      <c r="G37" s="312" t="e">
        <f t="shared" si="12"/>
        <v>#REF!</v>
      </c>
      <c r="H37" s="312" t="e">
        <f t="shared" si="10"/>
        <v>#REF!</v>
      </c>
      <c r="I37" s="312" t="e">
        <f t="shared" si="10"/>
        <v>#REF!</v>
      </c>
      <c r="J37" s="312" t="e">
        <f t="shared" si="10"/>
        <v>#REF!</v>
      </c>
    </row>
    <row r="39" spans="1:10" x14ac:dyDescent="0.25">
      <c r="A39" s="566" t="s">
        <v>2032</v>
      </c>
      <c r="B39" s="439" t="e">
        <f>'MF Savings Average'!B35/'MF Retro Savings - Top'!B35</f>
        <v>#REF!</v>
      </c>
      <c r="C39" s="439" t="e">
        <f>'MF Savings Average'!C35/'MF Retro Savings - Top'!C35</f>
        <v>#REF!</v>
      </c>
      <c r="D39" s="439" t="e">
        <f>'MF Savings Average'!D35/'MF Retro Savings - Top'!D35</f>
        <v>#REF!</v>
      </c>
      <c r="E39" s="439" t="e">
        <f>'MF Savings Average'!E35/'MF Retro Savings - Top'!E35</f>
        <v>#REF!</v>
      </c>
    </row>
    <row r="40" spans="1:10" x14ac:dyDescent="0.25">
      <c r="A40" s="566"/>
      <c r="B40" s="439" t="e">
        <f>'MF Savings Average'!B36/'MF Retro Savings - Top'!B36</f>
        <v>#REF!</v>
      </c>
      <c r="C40" s="439" t="e">
        <f>'MF Savings Average'!C36/'MF Retro Savings - Top'!C36</f>
        <v>#REF!</v>
      </c>
      <c r="D40" s="439" t="e">
        <f>'MF Savings Average'!D36/'MF Retro Savings - Top'!D36</f>
        <v>#REF!</v>
      </c>
      <c r="E40" s="439" t="e">
        <f>'MF Savings Average'!E36/'MF Retro Savings - Top'!E36</f>
        <v>#REF!</v>
      </c>
    </row>
    <row r="41" spans="1:10" x14ac:dyDescent="0.25">
      <c r="A41" s="566"/>
      <c r="B41" s="439" t="e">
        <f>'MF Savings Average'!B37/'MF Retro Savings - Top'!B37</f>
        <v>#REF!</v>
      </c>
      <c r="C41" s="439" t="e">
        <f>'MF Savings Average'!C37/'MF Retro Savings - Top'!C37</f>
        <v>#REF!</v>
      </c>
      <c r="D41" s="439" t="e">
        <f>'MF Savings Average'!D37/'MF Retro Savings - Top'!D37</f>
        <v>#REF!</v>
      </c>
      <c r="E41" s="439" t="e">
        <f>'MF Savings Average'!E37/'MF Retro Savings - Top'!E37</f>
        <v>#REF!</v>
      </c>
    </row>
    <row r="42" spans="1:10" x14ac:dyDescent="0.25">
      <c r="A42" s="2" t="s">
        <v>1012</v>
      </c>
    </row>
    <row r="43" spans="1:10" x14ac:dyDescent="0.25">
      <c r="B43" s="508" t="s">
        <v>975</v>
      </c>
      <c r="C43" s="508"/>
      <c r="D43" s="508"/>
      <c r="E43" s="508"/>
    </row>
    <row r="44" spans="1:10" x14ac:dyDescent="0.25">
      <c r="B44" s="379" t="s">
        <v>970</v>
      </c>
      <c r="C44" s="379" t="s">
        <v>972</v>
      </c>
      <c r="D44" s="379" t="s">
        <v>971</v>
      </c>
      <c r="E44" s="379" t="s">
        <v>973</v>
      </c>
    </row>
    <row r="45" spans="1:10" x14ac:dyDescent="0.25">
      <c r="A45" t="s">
        <v>0</v>
      </c>
      <c r="B45" s="378">
        <v>0</v>
      </c>
      <c r="C45" s="378" t="e">
        <f>F10*I18*1.26*0.003413</f>
        <v>#REF!</v>
      </c>
      <c r="D45" s="378" t="e">
        <f>F10*J18*0.003413</f>
        <v>#REF!</v>
      </c>
      <c r="E45" s="378" t="e">
        <f>F10*((I18*1.26)+J18)*0.003413</f>
        <v>#REF!</v>
      </c>
    </row>
    <row r="46" spans="1:10" x14ac:dyDescent="0.25">
      <c r="A46" t="s">
        <v>1966</v>
      </c>
      <c r="B46" s="378">
        <v>0</v>
      </c>
      <c r="C46" s="378" t="e">
        <f>F11*I19*1.26*0.003413</f>
        <v>#REF!</v>
      </c>
      <c r="D46" s="378" t="e">
        <f>F11*J19*0.003413</f>
        <v>#REF!</v>
      </c>
      <c r="E46" s="378" t="e">
        <f>F11*((I19*1.26)+J19)*0.003413</f>
        <v>#REF!</v>
      </c>
    </row>
    <row r="47" spans="1:10" x14ac:dyDescent="0.25">
      <c r="A47" t="s">
        <v>1967</v>
      </c>
      <c r="B47" s="378">
        <v>0</v>
      </c>
      <c r="C47" s="378" t="e">
        <f>F12*I20*1.26*0.003413</f>
        <v>#REF!</v>
      </c>
      <c r="D47" s="378" t="e">
        <f>F12*J20*0.003413</f>
        <v>#REF!</v>
      </c>
      <c r="E47" s="378" t="e">
        <f>F12*((I20*1.26)+J20)*0.003413</f>
        <v>#REF!</v>
      </c>
    </row>
    <row r="48" spans="1:10" x14ac:dyDescent="0.25">
      <c r="A48" t="s">
        <v>992</v>
      </c>
      <c r="B48" s="378">
        <v>0</v>
      </c>
      <c r="C48" s="378" t="e">
        <f>F13*I21*1.26*0.003413</f>
        <v>#REF!</v>
      </c>
      <c r="D48" s="378" t="e">
        <f>F13*J21*0.003413</f>
        <v>#REF!</v>
      </c>
      <c r="E48" s="378" t="e">
        <f>F13*((I21*1.26)+J21)*0.003413</f>
        <v>#REF!</v>
      </c>
    </row>
    <row r="50" spans="1:7" x14ac:dyDescent="0.25">
      <c r="A50" s="2" t="s">
        <v>1013</v>
      </c>
      <c r="B50" s="18"/>
      <c r="C50" s="18"/>
      <c r="D50" s="18"/>
      <c r="E50" s="18"/>
    </row>
    <row r="51" spans="1:7" x14ac:dyDescent="0.25">
      <c r="B51" s="559" t="s">
        <v>975</v>
      </c>
      <c r="C51" s="559"/>
      <c r="D51" s="559"/>
      <c r="E51" s="559"/>
    </row>
    <row r="52" spans="1:7" x14ac:dyDescent="0.25">
      <c r="B52" s="382" t="s">
        <v>970</v>
      </c>
      <c r="C52" s="382" t="s">
        <v>972</v>
      </c>
      <c r="D52" s="382" t="s">
        <v>971</v>
      </c>
      <c r="E52" s="382" t="s">
        <v>973</v>
      </c>
    </row>
    <row r="53" spans="1:7" x14ac:dyDescent="0.25">
      <c r="A53" t="s">
        <v>1966</v>
      </c>
      <c r="B53" s="382">
        <f>B$45-B46</f>
        <v>0</v>
      </c>
      <c r="C53" s="382" t="e">
        <f>C$45-C46</f>
        <v>#REF!</v>
      </c>
      <c r="D53" s="382" t="e">
        <f>D$45-D46</f>
        <v>#REF!</v>
      </c>
      <c r="E53" s="382" t="e">
        <f>E$45-E46</f>
        <v>#REF!</v>
      </c>
    </row>
    <row r="54" spans="1:7" x14ac:dyDescent="0.25">
      <c r="A54" t="s">
        <v>1967</v>
      </c>
      <c r="B54" s="382">
        <f>B$45-B47</f>
        <v>0</v>
      </c>
      <c r="C54" s="382" t="e">
        <f t="shared" ref="C54:E55" si="13">C$45-C47</f>
        <v>#REF!</v>
      </c>
      <c r="D54" s="382" t="e">
        <f t="shared" si="13"/>
        <v>#REF!</v>
      </c>
      <c r="E54" s="382" t="e">
        <f t="shared" si="13"/>
        <v>#REF!</v>
      </c>
    </row>
    <row r="55" spans="1:7" x14ac:dyDescent="0.25">
      <c r="A55" t="s">
        <v>992</v>
      </c>
      <c r="B55" s="382">
        <f>B$45-B48</f>
        <v>0</v>
      </c>
      <c r="C55" s="382" t="e">
        <f t="shared" si="13"/>
        <v>#REF!</v>
      </c>
      <c r="D55" s="382" t="e">
        <f t="shared" si="13"/>
        <v>#REF!</v>
      </c>
      <c r="E55" s="382" t="e">
        <f t="shared" si="13"/>
        <v>#REF!</v>
      </c>
    </row>
    <row r="57" spans="1:7" x14ac:dyDescent="0.25">
      <c r="A57" s="566" t="s">
        <v>2032</v>
      </c>
      <c r="B57" s="439" t="s">
        <v>1010</v>
      </c>
      <c r="C57" s="439" t="e">
        <f>'MF Savings Average'!C50/'MF Retro Savings - Top'!C53</f>
        <v>#REF!</v>
      </c>
      <c r="D57" s="439" t="e">
        <f>'MF Savings Average'!D50/'MF Retro Savings - Top'!D53</f>
        <v>#REF!</v>
      </c>
      <c r="E57" s="439" t="e">
        <f>'MF Savings Average'!E50/'MF Retro Savings - Top'!E53</f>
        <v>#REF!</v>
      </c>
    </row>
    <row r="58" spans="1:7" x14ac:dyDescent="0.25">
      <c r="A58" s="566"/>
      <c r="B58" s="439" t="s">
        <v>1010</v>
      </c>
      <c r="C58" s="439" t="e">
        <f>'MF Savings Average'!C51/'MF Retro Savings - Top'!C54</f>
        <v>#REF!</v>
      </c>
      <c r="D58" s="439" t="e">
        <f>'MF Savings Average'!D51/'MF Retro Savings - Top'!D54</f>
        <v>#REF!</v>
      </c>
      <c r="E58" s="439" t="e">
        <f>'MF Savings Average'!E51/'MF Retro Savings - Top'!E54</f>
        <v>#REF!</v>
      </c>
    </row>
    <row r="59" spans="1:7" x14ac:dyDescent="0.25">
      <c r="A59" s="566"/>
      <c r="B59" s="439" t="s">
        <v>1010</v>
      </c>
      <c r="C59" s="439" t="e">
        <f>'MF Savings Average'!C52/'MF Retro Savings - Top'!C55</f>
        <v>#REF!</v>
      </c>
      <c r="D59" s="439" t="e">
        <f>'MF Savings Average'!D52/'MF Retro Savings - Top'!D55</f>
        <v>#REF!</v>
      </c>
      <c r="E59" s="439" t="e">
        <f>'MF Savings Average'!E52/'MF Retro Savings - Top'!E55</f>
        <v>#REF!</v>
      </c>
    </row>
    <row r="61" spans="1:7" hidden="1" x14ac:dyDescent="0.25">
      <c r="A61" s="2" t="s">
        <v>1981</v>
      </c>
      <c r="B61" t="s">
        <v>1014</v>
      </c>
      <c r="C61" t="s">
        <v>1287</v>
      </c>
      <c r="D61" t="s">
        <v>1288</v>
      </c>
      <c r="E61" t="s">
        <v>1273</v>
      </c>
    </row>
    <row r="62" spans="1:7" hidden="1" x14ac:dyDescent="0.25">
      <c r="A62" t="s">
        <v>1016</v>
      </c>
      <c r="B62" s="34">
        <v>0.31</v>
      </c>
      <c r="C62" s="34">
        <v>0.2</v>
      </c>
      <c r="D62" s="300">
        <v>0.12</v>
      </c>
      <c r="E62" s="300">
        <v>0.37</v>
      </c>
      <c r="G62" t="s">
        <v>1549</v>
      </c>
    </row>
    <row r="63" spans="1:7" hidden="1" x14ac:dyDescent="0.25">
      <c r="A63" t="s">
        <v>1017</v>
      </c>
      <c r="B63" s="34">
        <v>0.84</v>
      </c>
      <c r="C63" s="34">
        <v>0.05</v>
      </c>
      <c r="D63" s="300">
        <v>0.11</v>
      </c>
    </row>
    <row r="64" spans="1:7" hidden="1" x14ac:dyDescent="0.25"/>
    <row r="65" spans="1:23" hidden="1" x14ac:dyDescent="0.25">
      <c r="A65" s="2" t="s">
        <v>1982</v>
      </c>
      <c r="B65" t="s">
        <v>1014</v>
      </c>
      <c r="C65" t="s">
        <v>1287</v>
      </c>
      <c r="D65" t="s">
        <v>1288</v>
      </c>
      <c r="E65" t="s">
        <v>1273</v>
      </c>
      <c r="N65" t="s">
        <v>1014</v>
      </c>
      <c r="O65" t="s">
        <v>1287</v>
      </c>
      <c r="P65" t="s">
        <v>1288</v>
      </c>
      <c r="Q65" t="s">
        <v>1273</v>
      </c>
      <c r="R65" t="s">
        <v>1970</v>
      </c>
      <c r="S65" t="s">
        <v>1971</v>
      </c>
      <c r="T65" t="s">
        <v>1972</v>
      </c>
    </row>
    <row r="66" spans="1:23" hidden="1" x14ac:dyDescent="0.25">
      <c r="A66" t="s">
        <v>1016</v>
      </c>
      <c r="B66" s="45">
        <f>N68</f>
        <v>6.9727891156462579E-2</v>
      </c>
      <c r="C66" s="45">
        <f t="shared" ref="C66:E66" si="14">O68</f>
        <v>0.14285714285714285</v>
      </c>
      <c r="D66" s="45">
        <f t="shared" si="14"/>
        <v>0.65816326530612235</v>
      </c>
      <c r="E66" s="45">
        <f t="shared" si="14"/>
        <v>0.10204081632653061</v>
      </c>
      <c r="F66" t="s">
        <v>1973</v>
      </c>
      <c r="H66" t="s">
        <v>1974</v>
      </c>
      <c r="M66" t="s">
        <v>1975</v>
      </c>
      <c r="N66" s="45">
        <v>0.06</v>
      </c>
      <c r="O66" s="45">
        <v>0.14000000000000001</v>
      </c>
      <c r="P66" s="341">
        <v>0.63</v>
      </c>
      <c r="Q66" s="341">
        <v>0.1</v>
      </c>
      <c r="R66" s="341">
        <v>0.03</v>
      </c>
      <c r="S66" s="341">
        <v>0.01</v>
      </c>
      <c r="T66" s="341">
        <v>0.01</v>
      </c>
      <c r="U66" s="341">
        <f>SUM(N66:T66)</f>
        <v>0.98000000000000009</v>
      </c>
    </row>
    <row r="67" spans="1:23" hidden="1" x14ac:dyDescent="0.25">
      <c r="A67" t="s">
        <v>1017</v>
      </c>
      <c r="B67" s="45">
        <f>0.71+((71/97)*0.03)</f>
        <v>0.73195876288659789</v>
      </c>
      <c r="C67" s="45">
        <f>0.06+((6/97)*0.03)</f>
        <v>6.1855670103092779E-2</v>
      </c>
      <c r="D67" s="45">
        <f>0.2+((20/97)*0.03)</f>
        <v>0.2061855670103093</v>
      </c>
      <c r="H67" t="s">
        <v>1976</v>
      </c>
      <c r="M67" t="s">
        <v>1977</v>
      </c>
      <c r="N67" s="45">
        <f>N66/$U$66*1</f>
        <v>6.1224489795918359E-2</v>
      </c>
      <c r="O67" s="45">
        <f t="shared" ref="O67:Q67" si="15">O66/$U$66*1</f>
        <v>0.14285714285714285</v>
      </c>
      <c r="P67" s="45">
        <f t="shared" si="15"/>
        <v>0.64285714285714279</v>
      </c>
      <c r="Q67" s="45">
        <f t="shared" si="15"/>
        <v>0.10204081632653061</v>
      </c>
      <c r="R67" s="45">
        <f>R66/$U$66*1</f>
        <v>3.0612244897959179E-2</v>
      </c>
      <c r="S67" s="45">
        <f t="shared" ref="S67:T67" si="16">S66/$U$66*1</f>
        <v>1.020408163265306E-2</v>
      </c>
      <c r="T67" s="45">
        <f t="shared" si="16"/>
        <v>1.020408163265306E-2</v>
      </c>
      <c r="U67" s="45">
        <f>SUM(N67:T67)</f>
        <v>1</v>
      </c>
    </row>
    <row r="68" spans="1:23" hidden="1" x14ac:dyDescent="0.25">
      <c r="M68" t="s">
        <v>1978</v>
      </c>
      <c r="N68" s="45">
        <f>N67+(S67*1/3)+(0.5*T67)</f>
        <v>6.9727891156462579E-2</v>
      </c>
      <c r="O68" s="45">
        <f>O67</f>
        <v>0.14285714285714285</v>
      </c>
      <c r="P68" s="45">
        <f>P67+((1/3)*R67)+(0.5*T67)</f>
        <v>0.65816326530612235</v>
      </c>
      <c r="Q68" s="45">
        <f>Q67</f>
        <v>0.10204081632653061</v>
      </c>
      <c r="U68" s="341">
        <f>SUM(N68:Q68)</f>
        <v>0.97278911564625836</v>
      </c>
      <c r="V68" s="297" t="s">
        <v>1979</v>
      </c>
      <c r="W68" s="45">
        <f>R67*2/3+S67*2/3</f>
        <v>2.7210884353741496E-2</v>
      </c>
    </row>
    <row r="69" spans="1:23" hidden="1" x14ac:dyDescent="0.25">
      <c r="M69" s="342" t="s">
        <v>1980</v>
      </c>
    </row>
    <row r="70" spans="1:23" hidden="1" x14ac:dyDescent="0.25"/>
    <row r="71" spans="1:23" hidden="1" x14ac:dyDescent="0.25">
      <c r="A71" s="2" t="s">
        <v>982</v>
      </c>
    </row>
    <row r="72" spans="1:23" hidden="1" x14ac:dyDescent="0.25">
      <c r="B72" s="560" t="s">
        <v>1983</v>
      </c>
      <c r="C72" s="560"/>
      <c r="D72" s="560"/>
      <c r="E72" s="560"/>
      <c r="H72" s="560" t="s">
        <v>1984</v>
      </c>
      <c r="I72" s="560"/>
      <c r="J72" s="560"/>
      <c r="K72" s="560"/>
    </row>
    <row r="73" spans="1:23" hidden="1" x14ac:dyDescent="0.25">
      <c r="B73" s="381" t="s">
        <v>1014</v>
      </c>
      <c r="C73" s="165" t="s">
        <v>1287</v>
      </c>
      <c r="D73" t="s">
        <v>1288</v>
      </c>
      <c r="E73" t="s">
        <v>1273</v>
      </c>
      <c r="H73" s="381" t="s">
        <v>1014</v>
      </c>
      <c r="I73" s="165" t="s">
        <v>1287</v>
      </c>
      <c r="J73" t="s">
        <v>1288</v>
      </c>
      <c r="K73" t="s">
        <v>1273</v>
      </c>
    </row>
    <row r="74" spans="1:23" hidden="1" x14ac:dyDescent="0.25">
      <c r="A74" t="s">
        <v>0</v>
      </c>
      <c r="B74" s="313" t="e">
        <f>F10*($H18+($I18*B$62)+($J18*B$63))</f>
        <v>#REF!</v>
      </c>
      <c r="C74" s="313" t="e">
        <f>F10*0.003413*(($I18*$C$62*1.26)+($J18*$C$63))</f>
        <v>#REF!</v>
      </c>
      <c r="D74" s="313" t="e">
        <f>$F10*0.003413*(($I18*$D$62*1.26)+($J18*$D$63))</f>
        <v>#REF!</v>
      </c>
      <c r="E74" s="313" t="e">
        <f>$F10*0.003413*(($I18*$E$62*1.26))</f>
        <v>#REF!</v>
      </c>
      <c r="H74" s="313" t="e">
        <f>F10*($H18+($I18*B$66)+($J18*B$67))</f>
        <v>#REF!</v>
      </c>
      <c r="I74" s="313" t="e">
        <f>F10*0.003413*(($I18*$C$66*1.26)+($J18*$C$67))</f>
        <v>#REF!</v>
      </c>
      <c r="J74" s="313" t="e">
        <f>$F10*0.003413*(($I18*$D$66*1.26)+($J18*$D$67))</f>
        <v>#REF!</v>
      </c>
      <c r="K74" s="313" t="e">
        <f>$F10*0.003413*(($I18*$E$66*1.26))</f>
        <v>#REF!</v>
      </c>
    </row>
    <row r="75" spans="1:23" hidden="1" x14ac:dyDescent="0.25">
      <c r="A75" t="s">
        <v>1966</v>
      </c>
      <c r="B75" s="313" t="e">
        <f>F11*($H19+($I19*B$62)+($J19*B$63))</f>
        <v>#REF!</v>
      </c>
      <c r="C75" s="313" t="e">
        <f>F11*0.003413*(($I19*$C$62*1.26)+($J19*$C$63))</f>
        <v>#REF!</v>
      </c>
      <c r="D75" s="313" t="e">
        <f>$F11*0.003413*(($I19*$D$62*1.26)+($J19*$D$63))</f>
        <v>#REF!</v>
      </c>
      <c r="E75" s="313" t="e">
        <f>$F11*0.003413*(($I19*$E$62*1.26))</f>
        <v>#REF!</v>
      </c>
      <c r="H75" s="313" t="e">
        <f>F11*($H19+($I19*B$66)+($J19*B$67))</f>
        <v>#REF!</v>
      </c>
      <c r="I75" s="313" t="e">
        <f>F11*0.003413*(($I19*$C$66*1.26)+($J19*$C$67))</f>
        <v>#REF!</v>
      </c>
      <c r="J75" s="313" t="e">
        <f>$F11*0.003413*(($I19*$D$66*1.26)+($J19*$D$67))</f>
        <v>#REF!</v>
      </c>
      <c r="K75" s="313" t="e">
        <f>$F11*0.003413*(($I19*$E$66*1.26))</f>
        <v>#REF!</v>
      </c>
    </row>
    <row r="76" spans="1:23" hidden="1" x14ac:dyDescent="0.25">
      <c r="A76" t="s">
        <v>1967</v>
      </c>
      <c r="B76" s="313" t="e">
        <f>F12*($H20+($I20*B$62)+($J20*B$63))</f>
        <v>#REF!</v>
      </c>
      <c r="C76" s="313" t="e">
        <f>F12*0.003413*(($I20*$C$62*1.26)+($J20*$C$63))</f>
        <v>#REF!</v>
      </c>
      <c r="D76" s="313" t="e">
        <f>$F12*0.003413*(($I20*$D$62*1.26)+($J20*$D$63))</f>
        <v>#REF!</v>
      </c>
      <c r="E76" s="313" t="e">
        <f>$F12*0.003413*(($I20*$E$62*1.26))</f>
        <v>#REF!</v>
      </c>
      <c r="H76" s="313" t="e">
        <f>F12*($H20+($I20*B$66)+($J20*B$67))</f>
        <v>#REF!</v>
      </c>
      <c r="I76" s="313" t="e">
        <f>F12*0.003413*(($I20*$C$66*1.26)+($J20*$C$67))</f>
        <v>#REF!</v>
      </c>
      <c r="J76" s="313" t="e">
        <f>$F12*0.003413*(($I20*$D$66*1.26)+($J20*$D$67))</f>
        <v>#REF!</v>
      </c>
      <c r="K76" s="313" t="e">
        <f>$F12*0.003413*(($I20*$E$66*1.26))</f>
        <v>#REF!</v>
      </c>
    </row>
    <row r="77" spans="1:23" hidden="1" x14ac:dyDescent="0.25">
      <c r="A77" t="s">
        <v>992</v>
      </c>
      <c r="B77" s="313" t="e">
        <f>F13*($H21+($I21*B$62)+($J21*B$63))</f>
        <v>#REF!</v>
      </c>
      <c r="C77" s="313" t="e">
        <f>F13*0.003413*(($I21*$C$62*1.26)+($J21*$C$63))</f>
        <v>#REF!</v>
      </c>
      <c r="D77" s="313" t="e">
        <f>$F13*0.003413*(($I21*$D$62*1.26)+($J21*$D$63))</f>
        <v>#REF!</v>
      </c>
      <c r="E77" s="313" t="e">
        <f>$F13*0.003413*(($I21*$E$62*1.26))</f>
        <v>#REF!</v>
      </c>
      <c r="H77" s="313" t="e">
        <f>F13*($H21+($I21*B$66)+($J21*B$67))</f>
        <v>#REF!</v>
      </c>
      <c r="I77" s="313" t="e">
        <f>F13*0.003413*(($I21*$C$66*1.26)+($J21*$C$67))</f>
        <v>#REF!</v>
      </c>
      <c r="J77" s="313" t="e">
        <f>$F13*0.003413*(($I21*$D$66*1.26)+($J21*$D$67))</f>
        <v>#REF!</v>
      </c>
      <c r="K77" s="313" t="e">
        <f>$F13*0.003413*(($I21*$E$66*1.26))</f>
        <v>#REF!</v>
      </c>
    </row>
    <row r="78" spans="1:23" hidden="1" x14ac:dyDescent="0.25"/>
    <row r="79" spans="1:23" hidden="1" x14ac:dyDescent="0.25">
      <c r="A79" s="2" t="s">
        <v>978</v>
      </c>
    </row>
    <row r="80" spans="1:23" hidden="1" x14ac:dyDescent="0.25">
      <c r="B80" s="560" t="s">
        <v>1983</v>
      </c>
      <c r="C80" s="560"/>
      <c r="D80" s="560"/>
      <c r="E80" s="560"/>
      <c r="F80" s="560"/>
      <c r="H80" s="560" t="s">
        <v>1984</v>
      </c>
      <c r="I80" s="560"/>
      <c r="J80" s="560"/>
      <c r="K80" s="560"/>
      <c r="L80" s="560"/>
    </row>
    <row r="81" spans="1:12" hidden="1" x14ac:dyDescent="0.25">
      <c r="B81" s="314" t="s">
        <v>1014</v>
      </c>
      <c r="C81" s="328" t="s">
        <v>1547</v>
      </c>
      <c r="D81" s="328" t="s">
        <v>1287</v>
      </c>
      <c r="E81" s="328" t="s">
        <v>1288</v>
      </c>
      <c r="F81" s="328" t="s">
        <v>1273</v>
      </c>
      <c r="H81" s="314" t="s">
        <v>1014</v>
      </c>
      <c r="I81" s="328" t="s">
        <v>1547</v>
      </c>
      <c r="J81" s="328" t="s">
        <v>1287</v>
      </c>
      <c r="K81" s="328" t="s">
        <v>1288</v>
      </c>
      <c r="L81" s="328" t="s">
        <v>1273</v>
      </c>
    </row>
    <row r="82" spans="1:12" hidden="1" x14ac:dyDescent="0.25">
      <c r="A82" t="s">
        <v>1966</v>
      </c>
      <c r="B82" s="46" t="e">
        <f>B$74-B75</f>
        <v>#REF!</v>
      </c>
      <c r="C82" s="315" t="e">
        <f>B82/$B$6</f>
        <v>#REF!</v>
      </c>
      <c r="D82" s="46" t="e">
        <f>C$74-C75</f>
        <v>#REF!</v>
      </c>
      <c r="E82" s="46" t="e">
        <f>D$74-D75</f>
        <v>#REF!</v>
      </c>
      <c r="F82" s="46" t="e">
        <f>E$74-E75</f>
        <v>#REF!</v>
      </c>
      <c r="H82" s="46" t="e">
        <f>H$74-H75</f>
        <v>#REF!</v>
      </c>
      <c r="I82" s="315" t="e">
        <f>H82/$B$6</f>
        <v>#REF!</v>
      </c>
      <c r="J82" s="46" t="e">
        <f>I$74-I75</f>
        <v>#REF!</v>
      </c>
      <c r="K82" s="46" t="e">
        <f>J$74-J75</f>
        <v>#REF!</v>
      </c>
      <c r="L82" s="46" t="e">
        <f>K$74-K75</f>
        <v>#REF!</v>
      </c>
    </row>
    <row r="83" spans="1:12" hidden="1" x14ac:dyDescent="0.25">
      <c r="A83" t="s">
        <v>1967</v>
      </c>
      <c r="B83" s="46" t="e">
        <f t="shared" ref="B83:B84" si="17">B$74-B76</f>
        <v>#REF!</v>
      </c>
      <c r="C83" s="315" t="e">
        <f t="shared" ref="C83:C84" si="18">B83/$B$6</f>
        <v>#REF!</v>
      </c>
      <c r="D83" s="46" t="e">
        <f t="shared" ref="D83:F84" si="19">C$74-C76</f>
        <v>#REF!</v>
      </c>
      <c r="E83" s="46" t="e">
        <f t="shared" si="19"/>
        <v>#REF!</v>
      </c>
      <c r="F83" s="46" t="e">
        <f t="shared" si="19"/>
        <v>#REF!</v>
      </c>
      <c r="H83" s="46" t="e">
        <f t="shared" ref="H83:H84" si="20">H$74-H76</f>
        <v>#REF!</v>
      </c>
      <c r="I83" s="315" t="e">
        <f t="shared" ref="I83:I84" si="21">H83/$B$6</f>
        <v>#REF!</v>
      </c>
      <c r="J83" s="46" t="e">
        <f t="shared" ref="J83:L84" si="22">I$74-I76</f>
        <v>#REF!</v>
      </c>
      <c r="K83" s="46" t="e">
        <f t="shared" si="22"/>
        <v>#REF!</v>
      </c>
      <c r="L83" s="46" t="e">
        <f t="shared" si="22"/>
        <v>#REF!</v>
      </c>
    </row>
    <row r="84" spans="1:12" hidden="1" x14ac:dyDescent="0.25">
      <c r="A84" t="s">
        <v>992</v>
      </c>
      <c r="B84" s="46" t="e">
        <f t="shared" si="17"/>
        <v>#REF!</v>
      </c>
      <c r="C84" s="315" t="e">
        <f t="shared" si="18"/>
        <v>#REF!</v>
      </c>
      <c r="D84" s="46" t="e">
        <f t="shared" si="19"/>
        <v>#REF!</v>
      </c>
      <c r="E84" s="46" t="e">
        <f t="shared" si="19"/>
        <v>#REF!</v>
      </c>
      <c r="F84" s="46" t="e">
        <f t="shared" si="19"/>
        <v>#REF!</v>
      </c>
      <c r="H84" s="46" t="e">
        <f t="shared" si="20"/>
        <v>#REF!</v>
      </c>
      <c r="I84" s="315" t="e">
        <f t="shared" si="21"/>
        <v>#REF!</v>
      </c>
      <c r="J84" s="46" t="e">
        <f t="shared" si="22"/>
        <v>#REF!</v>
      </c>
      <c r="K84" s="46" t="e">
        <f t="shared" si="22"/>
        <v>#REF!</v>
      </c>
      <c r="L84" s="46" t="e">
        <f>K$74-K77</f>
        <v>#REF!</v>
      </c>
    </row>
    <row r="85" spans="1:12" hidden="1" x14ac:dyDescent="0.25"/>
    <row r="86" spans="1:12" hidden="1" x14ac:dyDescent="0.25"/>
    <row r="88" spans="1:12" x14ac:dyDescent="0.25">
      <c r="A88" s="2" t="s">
        <v>1102</v>
      </c>
    </row>
    <row r="89" spans="1:12" ht="30" x14ac:dyDescent="0.25">
      <c r="A89" s="14"/>
      <c r="B89" s="383" t="s">
        <v>1565</v>
      </c>
      <c r="C89" s="383" t="s">
        <v>1566</v>
      </c>
      <c r="D89" s="383" t="s">
        <v>1557</v>
      </c>
      <c r="E89" s="383" t="s">
        <v>968</v>
      </c>
      <c r="F89" s="383" t="s">
        <v>1104</v>
      </c>
      <c r="G89" s="14" t="s">
        <v>988</v>
      </c>
      <c r="H89" s="138" t="s">
        <v>1467</v>
      </c>
    </row>
    <row r="90" spans="1:12" x14ac:dyDescent="0.25">
      <c r="A90" s="306" t="s">
        <v>2031</v>
      </c>
      <c r="B90" s="340"/>
      <c r="C90" s="460">
        <f>'3. Crosswalk - WF vs. IWF'!B16</f>
        <v>13.2</v>
      </c>
      <c r="D90" s="343">
        <f>(B90*H2)+(C90*I2)</f>
        <v>13.2</v>
      </c>
      <c r="E90" s="15">
        <f>E10</f>
        <v>3.4495804729214288</v>
      </c>
      <c r="F90" s="16" t="e">
        <f>D90*$E90*$B$6</f>
        <v>#REF!</v>
      </c>
      <c r="G90" s="11"/>
      <c r="H90" s="134"/>
    </row>
    <row r="91" spans="1:12" x14ac:dyDescent="0.25">
      <c r="A91" t="s">
        <v>1966</v>
      </c>
      <c r="B91" s="340">
        <v>3.7</v>
      </c>
      <c r="C91" s="340">
        <v>4.3</v>
      </c>
      <c r="D91" s="343">
        <f>(B91*H3)+(C91*I3)</f>
        <v>3.9296875</v>
      </c>
      <c r="E91" s="15">
        <f>E11</f>
        <v>3.4495804729214288</v>
      </c>
      <c r="F91" s="16" t="e">
        <f>D91*$E91*$B$6</f>
        <v>#REF!</v>
      </c>
      <c r="G91" s="316" t="e">
        <f>F$90-F91</f>
        <v>#REF!</v>
      </c>
      <c r="H91" s="196" t="e">
        <f>G91/748</f>
        <v>#REF!</v>
      </c>
    </row>
    <row r="92" spans="1:12" x14ac:dyDescent="0.25">
      <c r="A92" t="s">
        <v>1967</v>
      </c>
      <c r="B92" s="344">
        <v>3.2</v>
      </c>
      <c r="C92" s="344">
        <v>3.5</v>
      </c>
      <c r="D92" s="343">
        <f>(B92*H4)+(C92*I4)</f>
        <v>3.2065934065934067</v>
      </c>
      <c r="E92" s="15">
        <f>E12</f>
        <v>3.4495804729214288</v>
      </c>
      <c r="F92" s="16" t="e">
        <f t="shared" ref="F92:F93" si="23">D92*$E92*$B$6</f>
        <v>#REF!</v>
      </c>
      <c r="G92" s="316" t="e">
        <f t="shared" ref="G92:G93" si="24">F$90-F92</f>
        <v>#REF!</v>
      </c>
      <c r="H92" s="196" t="e">
        <f t="shared" ref="H92:H93" si="25">G92/748</f>
        <v>#REF!</v>
      </c>
    </row>
    <row r="93" spans="1:12" x14ac:dyDescent="0.25">
      <c r="A93" t="s">
        <v>992</v>
      </c>
      <c r="B93" s="344">
        <v>3.2</v>
      </c>
      <c r="C93" s="344"/>
      <c r="D93" s="343">
        <f>(B93*H5)+(C93*I5)</f>
        <v>3.2</v>
      </c>
      <c r="E93" s="15">
        <f>E13</f>
        <v>3.4495804729214288</v>
      </c>
      <c r="F93" s="16" t="e">
        <f t="shared" si="23"/>
        <v>#REF!</v>
      </c>
      <c r="G93" s="316" t="e">
        <f t="shared" si="24"/>
        <v>#REF!</v>
      </c>
      <c r="H93" s="196" t="e">
        <f t="shared" si="25"/>
        <v>#REF!</v>
      </c>
    </row>
  </sheetData>
  <mergeCells count="16">
    <mergeCell ref="B25:E25"/>
    <mergeCell ref="F2:F6"/>
    <mergeCell ref="J8:K8"/>
    <mergeCell ref="B16:D16"/>
    <mergeCell ref="E16:G16"/>
    <mergeCell ref="H16:J16"/>
    <mergeCell ref="B80:F80"/>
    <mergeCell ref="H80:L80"/>
    <mergeCell ref="A39:A41"/>
    <mergeCell ref="A57:A59"/>
    <mergeCell ref="B33:E33"/>
    <mergeCell ref="G33:J33"/>
    <mergeCell ref="B43:E43"/>
    <mergeCell ref="B51:E51"/>
    <mergeCell ref="B72:E72"/>
    <mergeCell ref="H72:K72"/>
  </mergeCells>
  <pageMargins left="0.7" right="0.7" top="0.75" bottom="0.75" header="0.3" footer="0.3"/>
  <pageSetup orientation="portrait" horizontalDpi="4294967294" verticalDpi="12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dimension ref="A1:L1317"/>
  <sheetViews>
    <sheetView showGridLines="0" topLeftCell="C1" workbookViewId="0">
      <selection activeCell="I7" sqref="I7:I14"/>
    </sheetView>
  </sheetViews>
  <sheetFormatPr defaultRowHeight="15" x14ac:dyDescent="0.25"/>
  <cols>
    <col min="1" max="1" width="8.85546875" bestFit="1" customWidth="1"/>
    <col min="2" max="2" width="36.5703125" bestFit="1" customWidth="1"/>
    <col min="3" max="3" width="31.140625" bestFit="1" customWidth="1"/>
    <col min="4" max="4" width="19.28515625" bestFit="1" customWidth="1"/>
    <col min="5" max="5" width="13.42578125" bestFit="1" customWidth="1"/>
    <col min="6" max="6" width="12.28515625" bestFit="1" customWidth="1"/>
    <col min="7" max="7" width="21.85546875" bestFit="1" customWidth="1"/>
    <col min="8" max="8" width="21.85546875" customWidth="1"/>
    <col min="11" max="11" width="14.42578125" customWidth="1"/>
  </cols>
  <sheetData>
    <row r="1" spans="1:12" x14ac:dyDescent="0.25">
      <c r="A1" s="5" t="s">
        <v>18</v>
      </c>
      <c r="B1" s="5" t="s">
        <v>19</v>
      </c>
      <c r="C1" s="5" t="s">
        <v>20</v>
      </c>
      <c r="D1" s="5" t="s">
        <v>21</v>
      </c>
      <c r="E1" s="5" t="s">
        <v>22</v>
      </c>
      <c r="F1" s="5" t="s">
        <v>24</v>
      </c>
      <c r="G1" s="5" t="s">
        <v>25</v>
      </c>
      <c r="H1" t="s">
        <v>23</v>
      </c>
      <c r="I1" s="317" t="s">
        <v>1033</v>
      </c>
      <c r="J1" s="318"/>
    </row>
    <row r="2" spans="1:12" ht="30" x14ac:dyDescent="0.25">
      <c r="A2" s="5">
        <v>5682</v>
      </c>
      <c r="B2" s="5" t="s">
        <v>56</v>
      </c>
      <c r="C2" s="5" t="s">
        <v>1567</v>
      </c>
      <c r="D2" s="5" t="s">
        <v>1568</v>
      </c>
      <c r="E2" s="5" t="s">
        <v>6</v>
      </c>
      <c r="F2" s="5">
        <v>8.4</v>
      </c>
      <c r="G2" s="319">
        <v>1.65</v>
      </c>
      <c r="H2" s="138">
        <v>3.3</v>
      </c>
      <c r="I2" t="b">
        <f>IF(E2="Top-Loading",IF(AND(G2&gt;=3.2,F2&lt;=3),"ME",IF(AND(G2&gt;=2.51,F2&lt;=3.8),"ES",IF(AND(G2&gt;=1.72,F2&lt;=8),"F"))),IF(AND(G2&gt;=3.2,F2&lt;=3),"ME",IF(AND(G2&gt;=2.8,F2&lt;=3.5),"ES",IF(AND(G2&gt;=2.2,F2&lt;=4.5),"F"))))</f>
        <v>0</v>
      </c>
      <c r="K2" s="303" t="s">
        <v>1047</v>
      </c>
      <c r="L2" s="303" t="s">
        <v>1046</v>
      </c>
    </row>
    <row r="3" spans="1:12" ht="30" x14ac:dyDescent="0.25">
      <c r="A3" s="5">
        <v>5683</v>
      </c>
      <c r="B3" s="5" t="s">
        <v>56</v>
      </c>
      <c r="C3" s="5" t="s">
        <v>1567</v>
      </c>
      <c r="D3" s="5" t="s">
        <v>1569</v>
      </c>
      <c r="E3" s="5" t="s">
        <v>6</v>
      </c>
      <c r="F3" s="5">
        <v>8.4</v>
      </c>
      <c r="G3" s="319">
        <v>1.65</v>
      </c>
      <c r="H3" s="138">
        <v>3.3</v>
      </c>
      <c r="I3" t="b">
        <f t="shared" ref="I3:I66" si="0">IF(E3="Top-Loading",IF(AND(G3&gt;=3.2,F3&lt;=3),"ME",IF(AND(G3&gt;=2.51,F3&lt;=3.8),"ES",IF(AND(G3&gt;=1.72,F3&lt;=8),"F"))),IF(AND(G3&gt;=3.2,F3&lt;=3),"ME",IF(AND(G3&gt;=2.8,F3&lt;=3.5),"ES",IF(AND(G3&gt;=2.2,F3&lt;=4.5),"F"))))</f>
        <v>0</v>
      </c>
      <c r="K3" s="320" t="s">
        <v>1558</v>
      </c>
      <c r="L3" s="321" t="s">
        <v>1559</v>
      </c>
    </row>
    <row r="4" spans="1:12" x14ac:dyDescent="0.25">
      <c r="A4" s="5">
        <v>759</v>
      </c>
      <c r="B4" s="5" t="s">
        <v>56</v>
      </c>
      <c r="C4" s="5" t="s">
        <v>57</v>
      </c>
      <c r="D4" s="5" t="s">
        <v>389</v>
      </c>
      <c r="E4" s="5" t="s">
        <v>7</v>
      </c>
      <c r="F4" s="5"/>
      <c r="G4" s="319">
        <v>1.89</v>
      </c>
      <c r="H4" s="138">
        <v>2.8</v>
      </c>
      <c r="I4" t="b">
        <f t="shared" si="0"/>
        <v>0</v>
      </c>
      <c r="K4" s="320" t="s">
        <v>1560</v>
      </c>
      <c r="L4" s="320" t="s">
        <v>1561</v>
      </c>
    </row>
    <row r="5" spans="1:12" ht="30" x14ac:dyDescent="0.25">
      <c r="A5" s="5">
        <v>760</v>
      </c>
      <c r="B5" s="5" t="s">
        <v>56</v>
      </c>
      <c r="C5" s="5" t="s">
        <v>57</v>
      </c>
      <c r="D5" s="5" t="s">
        <v>390</v>
      </c>
      <c r="E5" s="5" t="s">
        <v>7</v>
      </c>
      <c r="F5" s="5"/>
      <c r="G5" s="319">
        <v>1.89</v>
      </c>
      <c r="H5" s="138">
        <v>2.8</v>
      </c>
      <c r="I5" t="b">
        <f t="shared" si="0"/>
        <v>0</v>
      </c>
      <c r="K5" s="320" t="s">
        <v>1562</v>
      </c>
      <c r="L5" s="321" t="s">
        <v>1563</v>
      </c>
    </row>
    <row r="6" spans="1:12" x14ac:dyDescent="0.25">
      <c r="A6" s="5">
        <v>1446</v>
      </c>
      <c r="B6" s="5" t="s">
        <v>56</v>
      </c>
      <c r="C6" s="5" t="s">
        <v>57</v>
      </c>
      <c r="D6" s="5" t="s">
        <v>481</v>
      </c>
      <c r="E6" s="5" t="s">
        <v>7</v>
      </c>
      <c r="F6" s="5">
        <v>4.9000000000000004</v>
      </c>
      <c r="G6" s="319">
        <v>2.04</v>
      </c>
      <c r="H6" s="138">
        <v>2.8</v>
      </c>
      <c r="I6" t="b">
        <f t="shared" si="0"/>
        <v>0</v>
      </c>
    </row>
    <row r="7" spans="1:12" x14ac:dyDescent="0.25">
      <c r="A7" s="5">
        <v>1447</v>
      </c>
      <c r="B7" s="5" t="s">
        <v>56</v>
      </c>
      <c r="C7" s="5" t="s">
        <v>57</v>
      </c>
      <c r="D7" s="5" t="s">
        <v>482</v>
      </c>
      <c r="E7" s="5" t="s">
        <v>7</v>
      </c>
      <c r="F7" s="5">
        <v>4.9000000000000004</v>
      </c>
      <c r="G7" s="319">
        <v>2.04</v>
      </c>
      <c r="H7" s="138">
        <v>2.8</v>
      </c>
      <c r="I7" t="b">
        <f t="shared" si="0"/>
        <v>0</v>
      </c>
    </row>
    <row r="8" spans="1:12" x14ac:dyDescent="0.25">
      <c r="A8" s="5">
        <v>5661</v>
      </c>
      <c r="B8" s="5" t="s">
        <v>56</v>
      </c>
      <c r="C8" s="5" t="s">
        <v>57</v>
      </c>
      <c r="D8" s="5" t="s">
        <v>1570</v>
      </c>
      <c r="E8" s="5" t="s">
        <v>7</v>
      </c>
      <c r="F8" s="5">
        <v>4.5</v>
      </c>
      <c r="G8" s="319">
        <v>2.2000000000000002</v>
      </c>
      <c r="H8" s="138">
        <v>2.8</v>
      </c>
      <c r="I8" t="str">
        <f t="shared" si="0"/>
        <v>F</v>
      </c>
    </row>
    <row r="9" spans="1:12" x14ac:dyDescent="0.25">
      <c r="A9" s="5">
        <v>5662</v>
      </c>
      <c r="B9" s="5" t="s">
        <v>56</v>
      </c>
      <c r="C9" s="5" t="s">
        <v>57</v>
      </c>
      <c r="D9" s="5" t="s">
        <v>1571</v>
      </c>
      <c r="E9" s="5" t="s">
        <v>7</v>
      </c>
      <c r="F9" s="5">
        <v>4</v>
      </c>
      <c r="G9" s="319">
        <v>2.4</v>
      </c>
      <c r="H9" s="138">
        <v>2.8</v>
      </c>
      <c r="I9" t="str">
        <f t="shared" si="0"/>
        <v>F</v>
      </c>
    </row>
    <row r="10" spans="1:12" x14ac:dyDescent="0.25">
      <c r="A10" s="5">
        <v>5664</v>
      </c>
      <c r="B10" s="5" t="s">
        <v>56</v>
      </c>
      <c r="C10" s="5" t="s">
        <v>57</v>
      </c>
      <c r="D10" s="5" t="s">
        <v>1572</v>
      </c>
      <c r="E10" s="5" t="s">
        <v>7</v>
      </c>
      <c r="F10" s="5">
        <v>4.5</v>
      </c>
      <c r="G10" s="319">
        <v>2.2000000000000002</v>
      </c>
      <c r="H10" s="138">
        <v>2.8</v>
      </c>
      <c r="I10" t="str">
        <f t="shared" si="0"/>
        <v>F</v>
      </c>
    </row>
    <row r="11" spans="1:12" x14ac:dyDescent="0.25">
      <c r="A11" s="5">
        <v>5665</v>
      </c>
      <c r="B11" s="5" t="s">
        <v>56</v>
      </c>
      <c r="C11" s="5" t="s">
        <v>57</v>
      </c>
      <c r="D11" s="5" t="s">
        <v>1573</v>
      </c>
      <c r="E11" s="5" t="s">
        <v>7</v>
      </c>
      <c r="F11" s="5">
        <v>4</v>
      </c>
      <c r="G11" s="319">
        <v>2.4</v>
      </c>
      <c r="H11" s="138">
        <v>2.8</v>
      </c>
      <c r="I11" t="str">
        <f t="shared" si="0"/>
        <v>F</v>
      </c>
    </row>
    <row r="12" spans="1:12" x14ac:dyDescent="0.25">
      <c r="A12" s="5">
        <v>5666</v>
      </c>
      <c r="B12" s="5" t="s">
        <v>56</v>
      </c>
      <c r="C12" s="5" t="s">
        <v>57</v>
      </c>
      <c r="D12" s="5" t="s">
        <v>1574</v>
      </c>
      <c r="E12" s="5" t="s">
        <v>7</v>
      </c>
      <c r="F12" s="5">
        <v>4.5</v>
      </c>
      <c r="G12" s="319">
        <v>2.2000000000000002</v>
      </c>
      <c r="H12" s="138">
        <v>2.8</v>
      </c>
      <c r="I12" t="str">
        <f t="shared" si="0"/>
        <v>F</v>
      </c>
      <c r="J12" s="339"/>
      <c r="K12" s="339"/>
    </row>
    <row r="13" spans="1:12" x14ac:dyDescent="0.25">
      <c r="A13" s="5">
        <v>5667</v>
      </c>
      <c r="B13" s="5" t="s">
        <v>56</v>
      </c>
      <c r="C13" s="5" t="s">
        <v>57</v>
      </c>
      <c r="D13" s="5" t="s">
        <v>1575</v>
      </c>
      <c r="E13" s="5" t="s">
        <v>7</v>
      </c>
      <c r="F13" s="5">
        <v>4</v>
      </c>
      <c r="G13" s="319">
        <v>2.4</v>
      </c>
      <c r="H13" s="138">
        <v>2.8</v>
      </c>
      <c r="I13" t="str">
        <f t="shared" si="0"/>
        <v>F</v>
      </c>
      <c r="J13" s="339"/>
      <c r="K13" s="339"/>
    </row>
    <row r="14" spans="1:12" x14ac:dyDescent="0.25">
      <c r="A14" s="5">
        <v>5684</v>
      </c>
      <c r="B14" s="5" t="s">
        <v>56</v>
      </c>
      <c r="C14" s="5" t="s">
        <v>57</v>
      </c>
      <c r="D14" s="5" t="s">
        <v>1576</v>
      </c>
      <c r="E14" s="5" t="s">
        <v>6</v>
      </c>
      <c r="F14" s="5">
        <v>8.4</v>
      </c>
      <c r="G14" s="319">
        <v>1.7</v>
      </c>
      <c r="H14" s="138">
        <v>3.3</v>
      </c>
      <c r="I14" t="b">
        <f t="shared" si="0"/>
        <v>0</v>
      </c>
    </row>
    <row r="15" spans="1:12" x14ac:dyDescent="0.25">
      <c r="A15" s="5">
        <v>5685</v>
      </c>
      <c r="B15" s="5" t="s">
        <v>56</v>
      </c>
      <c r="C15" s="5" t="s">
        <v>57</v>
      </c>
      <c r="D15" s="5" t="s">
        <v>1577</v>
      </c>
      <c r="E15" s="5" t="s">
        <v>6</v>
      </c>
      <c r="F15" s="5">
        <v>8.4</v>
      </c>
      <c r="G15" s="319">
        <v>1.75</v>
      </c>
      <c r="H15" s="138">
        <v>3.3</v>
      </c>
      <c r="I15" t="b">
        <f t="shared" si="0"/>
        <v>0</v>
      </c>
    </row>
    <row r="16" spans="1:12" x14ac:dyDescent="0.25">
      <c r="A16" s="5">
        <v>5851</v>
      </c>
      <c r="B16" s="5" t="s">
        <v>56</v>
      </c>
      <c r="C16" s="5" t="s">
        <v>57</v>
      </c>
      <c r="D16" s="5" t="s">
        <v>1578</v>
      </c>
      <c r="E16" s="5" t="s">
        <v>6</v>
      </c>
      <c r="F16" s="5">
        <v>6</v>
      </c>
      <c r="G16" s="319">
        <v>1.7</v>
      </c>
      <c r="H16" s="138">
        <v>2.9</v>
      </c>
      <c r="I16" t="b">
        <f t="shared" si="0"/>
        <v>0</v>
      </c>
    </row>
    <row r="17" spans="1:9" x14ac:dyDescent="0.25">
      <c r="A17" s="5">
        <v>5852</v>
      </c>
      <c r="B17" s="5" t="s">
        <v>56</v>
      </c>
      <c r="C17" s="5" t="s">
        <v>57</v>
      </c>
      <c r="D17" s="5" t="s">
        <v>1579</v>
      </c>
      <c r="E17" s="5" t="s">
        <v>6</v>
      </c>
      <c r="F17" s="5">
        <v>6</v>
      </c>
      <c r="G17" s="319">
        <v>1.7</v>
      </c>
      <c r="H17" s="138">
        <v>2.9</v>
      </c>
      <c r="I17" t="b">
        <f t="shared" si="0"/>
        <v>0</v>
      </c>
    </row>
    <row r="18" spans="1:9" x14ac:dyDescent="0.25">
      <c r="A18" s="5">
        <v>5853</v>
      </c>
      <c r="B18" s="5" t="s">
        <v>56</v>
      </c>
      <c r="C18" s="5" t="s">
        <v>57</v>
      </c>
      <c r="D18" s="5" t="s">
        <v>1580</v>
      </c>
      <c r="E18" s="5" t="s">
        <v>6</v>
      </c>
      <c r="F18" s="5">
        <v>6</v>
      </c>
      <c r="G18" s="319">
        <v>1.7</v>
      </c>
      <c r="H18" s="138">
        <v>2.9</v>
      </c>
      <c r="I18" t="b">
        <f t="shared" si="0"/>
        <v>0</v>
      </c>
    </row>
    <row r="19" spans="1:9" x14ac:dyDescent="0.25">
      <c r="A19" s="5">
        <v>5854</v>
      </c>
      <c r="B19" s="5" t="s">
        <v>56</v>
      </c>
      <c r="C19" s="5" t="s">
        <v>57</v>
      </c>
      <c r="D19" s="5" t="s">
        <v>1581</v>
      </c>
      <c r="E19" s="5" t="s">
        <v>6</v>
      </c>
      <c r="F19" s="5">
        <v>6</v>
      </c>
      <c r="G19" s="319">
        <v>1.7</v>
      </c>
      <c r="H19" s="138">
        <v>2.9</v>
      </c>
      <c r="I19" t="b">
        <f t="shared" si="0"/>
        <v>0</v>
      </c>
    </row>
    <row r="20" spans="1:9" x14ac:dyDescent="0.25">
      <c r="A20" s="5">
        <v>5855</v>
      </c>
      <c r="B20" s="5" t="s">
        <v>56</v>
      </c>
      <c r="C20" s="5" t="s">
        <v>57</v>
      </c>
      <c r="D20" s="5" t="s">
        <v>1582</v>
      </c>
      <c r="E20" s="5" t="s">
        <v>6</v>
      </c>
      <c r="F20" s="5">
        <v>6</v>
      </c>
      <c r="G20" s="319">
        <v>1.7</v>
      </c>
      <c r="H20" s="138">
        <v>2.9</v>
      </c>
      <c r="I20" t="b">
        <f t="shared" si="0"/>
        <v>0</v>
      </c>
    </row>
    <row r="21" spans="1:9" x14ac:dyDescent="0.25">
      <c r="A21" s="5">
        <v>5686</v>
      </c>
      <c r="B21" s="5" t="s">
        <v>56</v>
      </c>
      <c r="C21" s="5" t="s">
        <v>57</v>
      </c>
      <c r="D21" s="5" t="s">
        <v>1583</v>
      </c>
      <c r="E21" s="5" t="s">
        <v>6</v>
      </c>
      <c r="F21" s="5">
        <v>8.4</v>
      </c>
      <c r="G21" s="319">
        <v>1.65</v>
      </c>
      <c r="H21" s="138">
        <v>3.3</v>
      </c>
      <c r="I21" t="b">
        <f t="shared" si="0"/>
        <v>0</v>
      </c>
    </row>
    <row r="22" spans="1:9" x14ac:dyDescent="0.25">
      <c r="A22" s="5">
        <v>5687</v>
      </c>
      <c r="B22" s="5" t="s">
        <v>56</v>
      </c>
      <c r="C22" s="5" t="s">
        <v>57</v>
      </c>
      <c r="D22" s="5" t="s">
        <v>1584</v>
      </c>
      <c r="E22" s="5" t="s">
        <v>6</v>
      </c>
      <c r="F22" s="5">
        <v>8.4</v>
      </c>
      <c r="G22" s="319">
        <v>1.65</v>
      </c>
      <c r="H22" s="138">
        <v>3.3</v>
      </c>
      <c r="I22" t="b">
        <f t="shared" si="0"/>
        <v>0</v>
      </c>
    </row>
    <row r="23" spans="1:9" x14ac:dyDescent="0.25">
      <c r="A23" s="5">
        <v>761</v>
      </c>
      <c r="B23" s="5" t="s">
        <v>56</v>
      </c>
      <c r="C23" s="5" t="s">
        <v>57</v>
      </c>
      <c r="D23" s="5" t="s">
        <v>391</v>
      </c>
      <c r="E23" s="5" t="s">
        <v>7</v>
      </c>
      <c r="F23" s="5"/>
      <c r="G23" s="319">
        <v>1.89</v>
      </c>
      <c r="H23" s="138">
        <v>2.8</v>
      </c>
      <c r="I23" t="b">
        <f t="shared" si="0"/>
        <v>0</v>
      </c>
    </row>
    <row r="24" spans="1:9" x14ac:dyDescent="0.25">
      <c r="A24" s="5">
        <v>830</v>
      </c>
      <c r="B24" s="5" t="s">
        <v>56</v>
      </c>
      <c r="C24" s="5" t="s">
        <v>57</v>
      </c>
      <c r="D24" s="5" t="s">
        <v>392</v>
      </c>
      <c r="E24" s="5" t="s">
        <v>7</v>
      </c>
      <c r="F24" s="5"/>
      <c r="G24" s="319">
        <v>1.89</v>
      </c>
      <c r="H24" s="138">
        <v>2.8</v>
      </c>
      <c r="I24" t="b">
        <f t="shared" si="0"/>
        <v>0</v>
      </c>
    </row>
    <row r="25" spans="1:9" x14ac:dyDescent="0.25">
      <c r="A25" s="5">
        <v>831</v>
      </c>
      <c r="B25" s="5" t="s">
        <v>56</v>
      </c>
      <c r="C25" s="5" t="s">
        <v>57</v>
      </c>
      <c r="D25" s="5" t="s">
        <v>393</v>
      </c>
      <c r="E25" s="5" t="s">
        <v>7</v>
      </c>
      <c r="F25" s="5"/>
      <c r="G25" s="319">
        <v>1.89</v>
      </c>
      <c r="H25" s="138">
        <v>2.8</v>
      </c>
      <c r="I25" t="b">
        <f t="shared" si="0"/>
        <v>0</v>
      </c>
    </row>
    <row r="26" spans="1:9" x14ac:dyDescent="0.25">
      <c r="A26" s="5">
        <v>1431</v>
      </c>
      <c r="B26" s="5" t="s">
        <v>56</v>
      </c>
      <c r="C26" s="5" t="s">
        <v>57</v>
      </c>
      <c r="D26" s="5" t="s">
        <v>483</v>
      </c>
      <c r="E26" s="5" t="s">
        <v>7</v>
      </c>
      <c r="F26" s="5">
        <v>4.9000000000000004</v>
      </c>
      <c r="G26" s="319">
        <v>2.04</v>
      </c>
      <c r="H26" s="138">
        <v>2.8</v>
      </c>
      <c r="I26" t="b">
        <f t="shared" si="0"/>
        <v>0</v>
      </c>
    </row>
    <row r="27" spans="1:9" x14ac:dyDescent="0.25">
      <c r="A27" s="5">
        <v>1432</v>
      </c>
      <c r="B27" s="5" t="s">
        <v>56</v>
      </c>
      <c r="C27" s="5" t="s">
        <v>57</v>
      </c>
      <c r="D27" s="5" t="s">
        <v>484</v>
      </c>
      <c r="E27" s="5" t="s">
        <v>7</v>
      </c>
      <c r="F27" s="5">
        <v>4.9000000000000004</v>
      </c>
      <c r="G27" s="319">
        <v>2.04</v>
      </c>
      <c r="H27" s="138">
        <v>2.8</v>
      </c>
      <c r="I27" t="b">
        <f t="shared" si="0"/>
        <v>0</v>
      </c>
    </row>
    <row r="28" spans="1:9" x14ac:dyDescent="0.25">
      <c r="A28" s="5">
        <v>1433</v>
      </c>
      <c r="B28" s="5" t="s">
        <v>56</v>
      </c>
      <c r="C28" s="5" t="s">
        <v>57</v>
      </c>
      <c r="D28" s="5" t="s">
        <v>485</v>
      </c>
      <c r="E28" s="5" t="s">
        <v>7</v>
      </c>
      <c r="F28" s="5">
        <v>4.9000000000000004</v>
      </c>
      <c r="G28" s="319">
        <v>2.04</v>
      </c>
      <c r="H28" s="138">
        <v>2.8</v>
      </c>
      <c r="I28" t="b">
        <f t="shared" si="0"/>
        <v>0</v>
      </c>
    </row>
    <row r="29" spans="1:9" x14ac:dyDescent="0.25">
      <c r="A29" s="5">
        <v>1435</v>
      </c>
      <c r="B29" s="5" t="s">
        <v>56</v>
      </c>
      <c r="C29" s="5" t="s">
        <v>57</v>
      </c>
      <c r="D29" s="5" t="s">
        <v>58</v>
      </c>
      <c r="E29" s="5" t="s">
        <v>6</v>
      </c>
      <c r="F29" s="5">
        <v>11</v>
      </c>
      <c r="G29" s="319">
        <v>1.27</v>
      </c>
      <c r="H29" s="138">
        <v>3.3</v>
      </c>
      <c r="I29" t="b">
        <f t="shared" si="0"/>
        <v>0</v>
      </c>
    </row>
    <row r="30" spans="1:9" x14ac:dyDescent="0.25">
      <c r="A30" s="5">
        <v>5668</v>
      </c>
      <c r="B30" s="5" t="s">
        <v>56</v>
      </c>
      <c r="C30" s="5" t="s">
        <v>1585</v>
      </c>
      <c r="D30" s="5" t="s">
        <v>1586</v>
      </c>
      <c r="E30" s="5" t="s">
        <v>7</v>
      </c>
      <c r="F30" s="5">
        <v>4.5</v>
      </c>
      <c r="G30" s="319">
        <v>2.2000000000000002</v>
      </c>
      <c r="H30" s="138">
        <v>2.8</v>
      </c>
      <c r="I30" t="str">
        <f t="shared" si="0"/>
        <v>F</v>
      </c>
    </row>
    <row r="31" spans="1:9" x14ac:dyDescent="0.25">
      <c r="A31" s="5">
        <v>5669</v>
      </c>
      <c r="B31" s="5" t="s">
        <v>56</v>
      </c>
      <c r="C31" s="5" t="s">
        <v>1585</v>
      </c>
      <c r="D31" s="5" t="s">
        <v>1587</v>
      </c>
      <c r="E31" s="5" t="s">
        <v>7</v>
      </c>
      <c r="F31" s="5">
        <v>4.5</v>
      </c>
      <c r="G31" s="319">
        <v>2.2000000000000002</v>
      </c>
      <c r="H31" s="138">
        <v>2.8</v>
      </c>
      <c r="I31" t="str">
        <f t="shared" si="0"/>
        <v>F</v>
      </c>
    </row>
    <row r="32" spans="1:9" x14ac:dyDescent="0.25">
      <c r="A32" s="5">
        <v>5670</v>
      </c>
      <c r="B32" s="5" t="s">
        <v>56</v>
      </c>
      <c r="C32" s="5" t="s">
        <v>1585</v>
      </c>
      <c r="D32" s="5" t="s">
        <v>1588</v>
      </c>
      <c r="E32" s="5" t="s">
        <v>7</v>
      </c>
      <c r="F32" s="5">
        <v>4.5</v>
      </c>
      <c r="G32" s="319">
        <v>2.2000000000000002</v>
      </c>
      <c r="H32" s="138">
        <v>2.8</v>
      </c>
      <c r="I32" t="str">
        <f t="shared" si="0"/>
        <v>F</v>
      </c>
    </row>
    <row r="33" spans="1:9" x14ac:dyDescent="0.25">
      <c r="A33" s="5">
        <v>5679</v>
      </c>
      <c r="B33" s="5" t="s">
        <v>56</v>
      </c>
      <c r="C33" s="5" t="s">
        <v>1585</v>
      </c>
      <c r="D33" s="5" t="s">
        <v>1589</v>
      </c>
      <c r="E33" s="5" t="s">
        <v>6</v>
      </c>
      <c r="F33" s="5">
        <v>8.4</v>
      </c>
      <c r="G33" s="319">
        <v>1.7</v>
      </c>
      <c r="H33" s="138">
        <v>3.3</v>
      </c>
      <c r="I33" t="b">
        <f t="shared" si="0"/>
        <v>0</v>
      </c>
    </row>
    <row r="34" spans="1:9" x14ac:dyDescent="0.25">
      <c r="A34" s="5">
        <v>5680</v>
      </c>
      <c r="B34" s="5" t="s">
        <v>56</v>
      </c>
      <c r="C34" s="5" t="s">
        <v>1585</v>
      </c>
      <c r="D34" s="5" t="s">
        <v>1590</v>
      </c>
      <c r="E34" s="5" t="s">
        <v>6</v>
      </c>
      <c r="F34" s="5">
        <v>8.4</v>
      </c>
      <c r="G34" s="319">
        <v>1.65</v>
      </c>
      <c r="H34" s="138">
        <v>3.3</v>
      </c>
      <c r="I34" t="b">
        <f t="shared" si="0"/>
        <v>0</v>
      </c>
    </row>
    <row r="35" spans="1:9" x14ac:dyDescent="0.25">
      <c r="A35" s="5">
        <v>5681</v>
      </c>
      <c r="B35" s="5" t="s">
        <v>56</v>
      </c>
      <c r="C35" s="5" t="s">
        <v>1585</v>
      </c>
      <c r="D35" s="5" t="s">
        <v>1591</v>
      </c>
      <c r="E35" s="5" t="s">
        <v>6</v>
      </c>
      <c r="F35" s="5">
        <v>8.4</v>
      </c>
      <c r="G35" s="319">
        <v>1.65</v>
      </c>
      <c r="H35" s="138">
        <v>3.3</v>
      </c>
      <c r="I35" t="b">
        <f t="shared" si="0"/>
        <v>0</v>
      </c>
    </row>
    <row r="36" spans="1:9" x14ac:dyDescent="0.25">
      <c r="A36" s="5">
        <v>599</v>
      </c>
      <c r="B36" s="5" t="s">
        <v>56</v>
      </c>
      <c r="C36" s="5" t="s">
        <v>431</v>
      </c>
      <c r="D36" s="5" t="s">
        <v>432</v>
      </c>
      <c r="E36" s="5" t="s">
        <v>7</v>
      </c>
      <c r="F36" s="5">
        <v>4.9000000000000004</v>
      </c>
      <c r="G36" s="319">
        <v>1.96</v>
      </c>
      <c r="H36" s="138">
        <v>2.8</v>
      </c>
      <c r="I36" t="b">
        <f t="shared" si="0"/>
        <v>0</v>
      </c>
    </row>
    <row r="37" spans="1:9" x14ac:dyDescent="0.25">
      <c r="A37" s="5">
        <v>603</v>
      </c>
      <c r="B37" s="5" t="s">
        <v>56</v>
      </c>
      <c r="C37" s="5" t="s">
        <v>431</v>
      </c>
      <c r="D37" s="5" t="s">
        <v>433</v>
      </c>
      <c r="E37" s="5" t="s">
        <v>7</v>
      </c>
      <c r="F37" s="5">
        <v>4.9000000000000004</v>
      </c>
      <c r="G37" s="319">
        <v>1.96</v>
      </c>
      <c r="H37" s="138">
        <v>2.8</v>
      </c>
      <c r="I37" t="b">
        <f t="shared" si="0"/>
        <v>0</v>
      </c>
    </row>
    <row r="38" spans="1:9" x14ac:dyDescent="0.25">
      <c r="A38" s="5">
        <v>602</v>
      </c>
      <c r="B38" s="5" t="s">
        <v>56</v>
      </c>
      <c r="C38" s="5" t="s">
        <v>431</v>
      </c>
      <c r="D38" s="5" t="s">
        <v>434</v>
      </c>
      <c r="E38" s="5" t="s">
        <v>7</v>
      </c>
      <c r="F38" s="5">
        <v>4.9000000000000004</v>
      </c>
      <c r="G38" s="319">
        <v>1.96</v>
      </c>
      <c r="H38" s="138">
        <v>2.8</v>
      </c>
      <c r="I38" t="b">
        <f t="shared" si="0"/>
        <v>0</v>
      </c>
    </row>
    <row r="39" spans="1:9" x14ac:dyDescent="0.25">
      <c r="A39" s="5">
        <v>521</v>
      </c>
      <c r="B39" s="5" t="s">
        <v>56</v>
      </c>
      <c r="C39" s="5" t="s">
        <v>59</v>
      </c>
      <c r="D39" s="5" t="s">
        <v>610</v>
      </c>
      <c r="E39" s="5" t="s">
        <v>7</v>
      </c>
      <c r="F39" s="5">
        <v>4.5</v>
      </c>
      <c r="G39" s="319">
        <v>2.2400000000000002</v>
      </c>
      <c r="H39" s="138">
        <v>2.8</v>
      </c>
      <c r="I39" t="str">
        <f t="shared" si="0"/>
        <v>F</v>
      </c>
    </row>
    <row r="40" spans="1:9" x14ac:dyDescent="0.25">
      <c r="A40" s="5">
        <v>949</v>
      </c>
      <c r="B40" s="5" t="s">
        <v>56</v>
      </c>
      <c r="C40" s="5" t="s">
        <v>59</v>
      </c>
      <c r="D40" s="5" t="s">
        <v>407</v>
      </c>
      <c r="E40" s="5" t="s">
        <v>7</v>
      </c>
      <c r="F40" s="5"/>
      <c r="G40" s="319">
        <v>1.89</v>
      </c>
      <c r="H40" s="138">
        <v>3.3</v>
      </c>
      <c r="I40" t="b">
        <f t="shared" si="0"/>
        <v>0</v>
      </c>
    </row>
    <row r="41" spans="1:9" x14ac:dyDescent="0.25">
      <c r="A41" s="5">
        <v>63</v>
      </c>
      <c r="B41" s="5" t="s">
        <v>56</v>
      </c>
      <c r="C41" s="5" t="s">
        <v>59</v>
      </c>
      <c r="D41" s="5" t="s">
        <v>486</v>
      </c>
      <c r="E41" s="5" t="s">
        <v>7</v>
      </c>
      <c r="F41" s="5">
        <v>4.9000000000000004</v>
      </c>
      <c r="G41" s="319">
        <v>2.04</v>
      </c>
      <c r="H41" s="138">
        <v>2.8</v>
      </c>
      <c r="I41" t="b">
        <f t="shared" si="0"/>
        <v>0</v>
      </c>
    </row>
    <row r="42" spans="1:9" x14ac:dyDescent="0.25">
      <c r="A42" s="5">
        <v>1417</v>
      </c>
      <c r="B42" s="5" t="s">
        <v>56</v>
      </c>
      <c r="C42" s="5" t="s">
        <v>59</v>
      </c>
      <c r="D42" s="5" t="s">
        <v>435</v>
      </c>
      <c r="E42" s="5" t="s">
        <v>7</v>
      </c>
      <c r="F42" s="5">
        <v>4.9000000000000004</v>
      </c>
      <c r="G42" s="319">
        <v>1.96</v>
      </c>
      <c r="H42" s="138">
        <v>2.8</v>
      </c>
      <c r="I42" t="b">
        <f t="shared" si="0"/>
        <v>0</v>
      </c>
    </row>
    <row r="43" spans="1:9" x14ac:dyDescent="0.25">
      <c r="A43" s="5">
        <v>6167</v>
      </c>
      <c r="B43" s="5" t="s">
        <v>56</v>
      </c>
      <c r="C43" s="5" t="s">
        <v>59</v>
      </c>
      <c r="D43" s="5" t="s">
        <v>1592</v>
      </c>
      <c r="E43" s="5" t="s">
        <v>6</v>
      </c>
      <c r="F43" s="5">
        <v>9.4</v>
      </c>
      <c r="G43" s="319">
        <v>1.33</v>
      </c>
      <c r="H43" s="138">
        <v>3.3</v>
      </c>
      <c r="I43" t="b">
        <f t="shared" si="0"/>
        <v>0</v>
      </c>
    </row>
    <row r="44" spans="1:9" x14ac:dyDescent="0.25">
      <c r="A44" s="5">
        <v>1418</v>
      </c>
      <c r="B44" s="5" t="s">
        <v>56</v>
      </c>
      <c r="C44" s="5" t="s">
        <v>59</v>
      </c>
      <c r="D44" s="5" t="s">
        <v>60</v>
      </c>
      <c r="E44" s="5" t="s">
        <v>6</v>
      </c>
      <c r="F44" s="5">
        <v>11</v>
      </c>
      <c r="G44" s="319">
        <v>1.27</v>
      </c>
      <c r="H44" s="138">
        <v>3.3</v>
      </c>
      <c r="I44" t="b">
        <f t="shared" si="0"/>
        <v>0</v>
      </c>
    </row>
    <row r="45" spans="1:9" x14ac:dyDescent="0.25">
      <c r="A45" s="5">
        <v>1419</v>
      </c>
      <c r="B45" s="5" t="s">
        <v>56</v>
      </c>
      <c r="C45" s="5" t="s">
        <v>59</v>
      </c>
      <c r="D45" s="5" t="s">
        <v>61</v>
      </c>
      <c r="E45" s="5" t="s">
        <v>6</v>
      </c>
      <c r="F45" s="5">
        <v>11</v>
      </c>
      <c r="G45" s="319">
        <v>1.27</v>
      </c>
      <c r="H45" s="138">
        <v>3.3</v>
      </c>
      <c r="I45" t="b">
        <f t="shared" si="0"/>
        <v>0</v>
      </c>
    </row>
    <row r="46" spans="1:9" x14ac:dyDescent="0.25">
      <c r="A46" s="5">
        <v>947</v>
      </c>
      <c r="B46" s="5" t="s">
        <v>56</v>
      </c>
      <c r="C46" s="5" t="s">
        <v>59</v>
      </c>
      <c r="D46" s="5" t="s">
        <v>332</v>
      </c>
      <c r="E46" s="5" t="s">
        <v>6</v>
      </c>
      <c r="F46" s="5"/>
      <c r="G46" s="319">
        <v>1.55</v>
      </c>
      <c r="H46" s="138">
        <v>3.3</v>
      </c>
      <c r="I46" t="b">
        <f t="shared" si="0"/>
        <v>0</v>
      </c>
    </row>
    <row r="47" spans="1:9" x14ac:dyDescent="0.25">
      <c r="A47" s="5">
        <v>1443</v>
      </c>
      <c r="B47" s="5" t="s">
        <v>56</v>
      </c>
      <c r="C47" s="5" t="s">
        <v>59</v>
      </c>
      <c r="D47" s="5" t="s">
        <v>62</v>
      </c>
      <c r="E47" s="5" t="s">
        <v>6</v>
      </c>
      <c r="F47" s="5">
        <v>11</v>
      </c>
      <c r="G47" s="319">
        <v>1.27</v>
      </c>
      <c r="H47" s="138">
        <v>3.3</v>
      </c>
      <c r="I47" t="b">
        <f t="shared" si="0"/>
        <v>0</v>
      </c>
    </row>
    <row r="48" spans="1:9" x14ac:dyDescent="0.25">
      <c r="A48" s="5">
        <v>97</v>
      </c>
      <c r="B48" s="5" t="s">
        <v>56</v>
      </c>
      <c r="C48" s="5" t="s">
        <v>59</v>
      </c>
      <c r="D48" s="5" t="s">
        <v>304</v>
      </c>
      <c r="E48" s="5" t="s">
        <v>6</v>
      </c>
      <c r="F48" s="5">
        <v>9.4</v>
      </c>
      <c r="G48" s="319">
        <v>1.47</v>
      </c>
      <c r="H48" s="138">
        <v>3.3</v>
      </c>
      <c r="I48" t="b">
        <f t="shared" si="0"/>
        <v>0</v>
      </c>
    </row>
    <row r="49" spans="1:9" x14ac:dyDescent="0.25">
      <c r="A49" s="5">
        <v>64</v>
      </c>
      <c r="B49" s="5" t="s">
        <v>56</v>
      </c>
      <c r="C49" s="5" t="s">
        <v>59</v>
      </c>
      <c r="D49" s="5" t="s">
        <v>63</v>
      </c>
      <c r="E49" s="5" t="s">
        <v>6</v>
      </c>
      <c r="F49" s="5">
        <v>11</v>
      </c>
      <c r="G49" s="319">
        <v>1.27</v>
      </c>
      <c r="H49" s="138">
        <v>3.3</v>
      </c>
      <c r="I49" t="b">
        <f t="shared" si="0"/>
        <v>0</v>
      </c>
    </row>
    <row r="50" spans="1:9" x14ac:dyDescent="0.25">
      <c r="A50" s="5">
        <v>950</v>
      </c>
      <c r="B50" s="5" t="s">
        <v>56</v>
      </c>
      <c r="C50" s="5" t="s">
        <v>59</v>
      </c>
      <c r="D50" s="5" t="s">
        <v>406</v>
      </c>
      <c r="E50" s="5" t="s">
        <v>7</v>
      </c>
      <c r="F50" s="5"/>
      <c r="G50" s="319">
        <v>1.89</v>
      </c>
      <c r="H50" s="138">
        <v>2.9</v>
      </c>
      <c r="I50" t="b">
        <f t="shared" si="0"/>
        <v>0</v>
      </c>
    </row>
    <row r="51" spans="1:9" x14ac:dyDescent="0.25">
      <c r="A51" s="5">
        <v>951</v>
      </c>
      <c r="B51" s="5" t="s">
        <v>56</v>
      </c>
      <c r="C51" s="5" t="s">
        <v>59</v>
      </c>
      <c r="D51" s="5" t="s">
        <v>394</v>
      </c>
      <c r="E51" s="5" t="s">
        <v>7</v>
      </c>
      <c r="F51" s="5"/>
      <c r="G51" s="319">
        <v>1.89</v>
      </c>
      <c r="H51" s="138">
        <v>2.8</v>
      </c>
      <c r="I51" t="b">
        <f t="shared" si="0"/>
        <v>0</v>
      </c>
    </row>
    <row r="52" spans="1:9" x14ac:dyDescent="0.25">
      <c r="A52" s="5">
        <v>952</v>
      </c>
      <c r="B52" s="5" t="s">
        <v>56</v>
      </c>
      <c r="C52" s="5" t="s">
        <v>59</v>
      </c>
      <c r="D52" s="5" t="s">
        <v>395</v>
      </c>
      <c r="E52" s="5" t="s">
        <v>7</v>
      </c>
      <c r="F52" s="5"/>
      <c r="G52" s="319">
        <v>1.89</v>
      </c>
      <c r="H52" s="138">
        <v>2.8</v>
      </c>
      <c r="I52" t="b">
        <f t="shared" si="0"/>
        <v>0</v>
      </c>
    </row>
    <row r="53" spans="1:9" x14ac:dyDescent="0.25">
      <c r="A53" s="5">
        <v>1420</v>
      </c>
      <c r="B53" s="5" t="s">
        <v>56</v>
      </c>
      <c r="C53" s="5" t="s">
        <v>59</v>
      </c>
      <c r="D53" s="5" t="s">
        <v>487</v>
      </c>
      <c r="E53" s="5" t="s">
        <v>7</v>
      </c>
      <c r="F53" s="5">
        <v>4.9000000000000004</v>
      </c>
      <c r="G53" s="319">
        <v>2.04</v>
      </c>
      <c r="H53" s="138">
        <v>2.8</v>
      </c>
      <c r="I53" t="b">
        <f t="shared" si="0"/>
        <v>0</v>
      </c>
    </row>
    <row r="54" spans="1:9" x14ac:dyDescent="0.25">
      <c r="A54" s="5">
        <v>1444</v>
      </c>
      <c r="B54" s="5" t="s">
        <v>56</v>
      </c>
      <c r="C54" s="5" t="s">
        <v>59</v>
      </c>
      <c r="D54" s="5" t="s">
        <v>488</v>
      </c>
      <c r="E54" s="5" t="s">
        <v>7</v>
      </c>
      <c r="F54" s="5">
        <v>4.9000000000000004</v>
      </c>
      <c r="G54" s="319">
        <v>2.04</v>
      </c>
      <c r="H54" s="138">
        <v>2.8</v>
      </c>
      <c r="I54" t="b">
        <f t="shared" si="0"/>
        <v>0</v>
      </c>
    </row>
    <row r="55" spans="1:9" x14ac:dyDescent="0.25">
      <c r="A55" s="5">
        <v>1421</v>
      </c>
      <c r="B55" s="5" t="s">
        <v>56</v>
      </c>
      <c r="C55" s="5" t="s">
        <v>59</v>
      </c>
      <c r="D55" s="5" t="s">
        <v>489</v>
      </c>
      <c r="E55" s="5" t="s">
        <v>7</v>
      </c>
      <c r="F55" s="5">
        <v>4.9000000000000004</v>
      </c>
      <c r="G55" s="319">
        <v>2.04</v>
      </c>
      <c r="H55" s="138">
        <v>2.8</v>
      </c>
      <c r="I55" t="b">
        <f t="shared" si="0"/>
        <v>0</v>
      </c>
    </row>
    <row r="56" spans="1:9" x14ac:dyDescent="0.25">
      <c r="A56" s="5">
        <v>762</v>
      </c>
      <c r="B56" s="5" t="s">
        <v>56</v>
      </c>
      <c r="C56" s="5" t="s">
        <v>59</v>
      </c>
      <c r="D56" s="5" t="s">
        <v>396</v>
      </c>
      <c r="E56" s="5" t="s">
        <v>7</v>
      </c>
      <c r="F56" s="5"/>
      <c r="G56" s="319">
        <v>1.89</v>
      </c>
      <c r="H56" s="138">
        <v>2.8</v>
      </c>
      <c r="I56" t="b">
        <f t="shared" si="0"/>
        <v>0</v>
      </c>
    </row>
    <row r="57" spans="1:9" x14ac:dyDescent="0.25">
      <c r="A57" s="5">
        <v>763</v>
      </c>
      <c r="B57" s="5" t="s">
        <v>56</v>
      </c>
      <c r="C57" s="5" t="s">
        <v>59</v>
      </c>
      <c r="D57" s="5" t="s">
        <v>397</v>
      </c>
      <c r="E57" s="5" t="s">
        <v>7</v>
      </c>
      <c r="F57" s="5"/>
      <c r="G57" s="319">
        <v>1.89</v>
      </c>
      <c r="H57" s="138">
        <v>2.8</v>
      </c>
      <c r="I57" t="b">
        <f t="shared" si="0"/>
        <v>0</v>
      </c>
    </row>
    <row r="58" spans="1:9" x14ac:dyDescent="0.25">
      <c r="A58" s="5">
        <v>1422</v>
      </c>
      <c r="B58" s="5" t="s">
        <v>56</v>
      </c>
      <c r="C58" s="5" t="s">
        <v>59</v>
      </c>
      <c r="D58" s="5" t="s">
        <v>490</v>
      </c>
      <c r="E58" s="5" t="s">
        <v>7</v>
      </c>
      <c r="F58" s="5">
        <v>4.9000000000000004</v>
      </c>
      <c r="G58" s="319">
        <v>2.04</v>
      </c>
      <c r="H58" s="138">
        <v>2.8</v>
      </c>
      <c r="I58" t="b">
        <f t="shared" si="0"/>
        <v>0</v>
      </c>
    </row>
    <row r="59" spans="1:9" x14ac:dyDescent="0.25">
      <c r="A59" s="5">
        <v>1423</v>
      </c>
      <c r="B59" s="5" t="s">
        <v>56</v>
      </c>
      <c r="C59" s="5" t="s">
        <v>59</v>
      </c>
      <c r="D59" s="5" t="s">
        <v>491</v>
      </c>
      <c r="E59" s="5" t="s">
        <v>7</v>
      </c>
      <c r="F59" s="5">
        <v>4.9000000000000004</v>
      </c>
      <c r="G59" s="319">
        <v>2.04</v>
      </c>
      <c r="H59" s="138">
        <v>2.8</v>
      </c>
      <c r="I59" t="b">
        <f t="shared" si="0"/>
        <v>0</v>
      </c>
    </row>
    <row r="60" spans="1:9" x14ac:dyDescent="0.25">
      <c r="A60" s="5">
        <v>5663</v>
      </c>
      <c r="B60" s="5" t="s">
        <v>56</v>
      </c>
      <c r="C60" s="5" t="s">
        <v>59</v>
      </c>
      <c r="D60" s="5" t="s">
        <v>1593</v>
      </c>
      <c r="E60" s="5" t="s">
        <v>7</v>
      </c>
      <c r="F60" s="5">
        <v>4</v>
      </c>
      <c r="G60" s="319">
        <v>2.4</v>
      </c>
      <c r="H60" s="138">
        <v>2.8</v>
      </c>
      <c r="I60" t="str">
        <f t="shared" si="0"/>
        <v>F</v>
      </c>
    </row>
    <row r="61" spans="1:9" x14ac:dyDescent="0.25">
      <c r="A61" s="5">
        <v>3364</v>
      </c>
      <c r="B61" s="5" t="s">
        <v>56</v>
      </c>
      <c r="C61" s="5" t="s">
        <v>59</v>
      </c>
      <c r="D61" s="5" t="s">
        <v>611</v>
      </c>
      <c r="E61" s="5" t="s">
        <v>7</v>
      </c>
      <c r="F61" s="5">
        <v>4.5</v>
      </c>
      <c r="G61" s="319">
        <v>2.2400000000000002</v>
      </c>
      <c r="H61" s="138">
        <v>2.8</v>
      </c>
      <c r="I61" t="str">
        <f t="shared" si="0"/>
        <v>F</v>
      </c>
    </row>
    <row r="62" spans="1:9" x14ac:dyDescent="0.25">
      <c r="A62" s="5">
        <v>764</v>
      </c>
      <c r="B62" s="5" t="s">
        <v>56</v>
      </c>
      <c r="C62" s="5" t="s">
        <v>59</v>
      </c>
      <c r="D62" s="5" t="s">
        <v>398</v>
      </c>
      <c r="E62" s="5" t="s">
        <v>7</v>
      </c>
      <c r="F62" s="5"/>
      <c r="G62" s="319">
        <v>1.89</v>
      </c>
      <c r="H62" s="138">
        <v>2.8</v>
      </c>
      <c r="I62" t="b">
        <f t="shared" si="0"/>
        <v>0</v>
      </c>
    </row>
    <row r="63" spans="1:9" x14ac:dyDescent="0.25">
      <c r="A63" s="5">
        <v>765</v>
      </c>
      <c r="B63" s="5" t="s">
        <v>56</v>
      </c>
      <c r="C63" s="5" t="s">
        <v>59</v>
      </c>
      <c r="D63" s="5" t="s">
        <v>476</v>
      </c>
      <c r="E63" s="5" t="s">
        <v>7</v>
      </c>
      <c r="F63" s="5"/>
      <c r="G63" s="319">
        <v>2.0299999999999998</v>
      </c>
      <c r="H63" s="138">
        <v>2.8</v>
      </c>
      <c r="I63" t="b">
        <f t="shared" si="0"/>
        <v>0</v>
      </c>
    </row>
    <row r="64" spans="1:9" x14ac:dyDescent="0.25">
      <c r="A64" s="5">
        <v>832</v>
      </c>
      <c r="B64" s="5" t="s">
        <v>56</v>
      </c>
      <c r="C64" s="5" t="s">
        <v>59</v>
      </c>
      <c r="D64" s="5" t="s">
        <v>399</v>
      </c>
      <c r="E64" s="5" t="s">
        <v>7</v>
      </c>
      <c r="F64" s="5"/>
      <c r="G64" s="319">
        <v>1.89</v>
      </c>
      <c r="H64" s="138">
        <v>2.8</v>
      </c>
      <c r="I64" t="b">
        <f t="shared" si="0"/>
        <v>0</v>
      </c>
    </row>
    <row r="65" spans="1:9" x14ac:dyDescent="0.25">
      <c r="A65" s="5">
        <v>833</v>
      </c>
      <c r="B65" s="5" t="s">
        <v>56</v>
      </c>
      <c r="C65" s="5" t="s">
        <v>59</v>
      </c>
      <c r="D65" s="5" t="s">
        <v>400</v>
      </c>
      <c r="E65" s="5" t="s">
        <v>7</v>
      </c>
      <c r="F65" s="5"/>
      <c r="G65" s="319">
        <v>1.89</v>
      </c>
      <c r="H65" s="138">
        <v>2.8</v>
      </c>
      <c r="I65" t="b">
        <f t="shared" si="0"/>
        <v>0</v>
      </c>
    </row>
    <row r="66" spans="1:9" x14ac:dyDescent="0.25">
      <c r="A66" s="5">
        <v>1425</v>
      </c>
      <c r="B66" s="5" t="s">
        <v>56</v>
      </c>
      <c r="C66" s="5" t="s">
        <v>59</v>
      </c>
      <c r="D66" s="5" t="s">
        <v>492</v>
      </c>
      <c r="E66" s="5" t="s">
        <v>7</v>
      </c>
      <c r="F66" s="5">
        <v>4.9000000000000004</v>
      </c>
      <c r="G66" s="319">
        <v>2.04</v>
      </c>
      <c r="H66" s="138">
        <v>2.8</v>
      </c>
      <c r="I66" t="b">
        <f t="shared" si="0"/>
        <v>0</v>
      </c>
    </row>
    <row r="67" spans="1:9" x14ac:dyDescent="0.25">
      <c r="A67" s="5">
        <v>1426</v>
      </c>
      <c r="B67" s="5" t="s">
        <v>56</v>
      </c>
      <c r="C67" s="5" t="s">
        <v>59</v>
      </c>
      <c r="D67" s="5" t="s">
        <v>436</v>
      </c>
      <c r="E67" s="5" t="s">
        <v>7</v>
      </c>
      <c r="F67" s="5">
        <v>4.9000000000000004</v>
      </c>
      <c r="G67" s="319">
        <v>1.96</v>
      </c>
      <c r="H67" s="138">
        <v>2.8</v>
      </c>
      <c r="I67" t="b">
        <f t="shared" ref="I67:I130" si="1">IF(E67="Top-Loading",IF(AND(G67&gt;=3.2,F67&lt;=3),"ME",IF(AND(G67&gt;=2.51,F67&lt;=3.8),"ES",IF(AND(G67&gt;=1.72,F67&lt;=8),"F"))),IF(AND(G67&gt;=3.2,F67&lt;=3),"ME",IF(AND(G67&gt;=2.8,F67&lt;=3.5),"ES",IF(AND(G67&gt;=2.2,F67&lt;=4.5),"F"))))</f>
        <v>0</v>
      </c>
    </row>
    <row r="68" spans="1:9" x14ac:dyDescent="0.25">
      <c r="A68" s="5">
        <v>1427</v>
      </c>
      <c r="B68" s="5" t="s">
        <v>56</v>
      </c>
      <c r="C68" s="5" t="s">
        <v>59</v>
      </c>
      <c r="D68" s="5" t="s">
        <v>493</v>
      </c>
      <c r="E68" s="5" t="s">
        <v>7</v>
      </c>
      <c r="F68" s="5">
        <v>4.9000000000000004</v>
      </c>
      <c r="G68" s="319">
        <v>2.04</v>
      </c>
      <c r="H68" s="138">
        <v>2.8</v>
      </c>
      <c r="I68" t="b">
        <f t="shared" si="1"/>
        <v>0</v>
      </c>
    </row>
    <row r="69" spans="1:9" x14ac:dyDescent="0.25">
      <c r="A69" s="5">
        <v>1428</v>
      </c>
      <c r="B69" s="5" t="s">
        <v>56</v>
      </c>
      <c r="C69" s="5" t="s">
        <v>59</v>
      </c>
      <c r="D69" s="5" t="s">
        <v>494</v>
      </c>
      <c r="E69" s="5" t="s">
        <v>7</v>
      </c>
      <c r="F69" s="5">
        <v>4.9000000000000004</v>
      </c>
      <c r="G69" s="319">
        <v>2.04</v>
      </c>
      <c r="H69" s="138">
        <v>2.8</v>
      </c>
      <c r="I69" t="b">
        <f t="shared" si="1"/>
        <v>0</v>
      </c>
    </row>
    <row r="70" spans="1:9" x14ac:dyDescent="0.25">
      <c r="A70" s="5">
        <v>5563</v>
      </c>
      <c r="B70" s="5" t="s">
        <v>56</v>
      </c>
      <c r="C70" s="5" t="s">
        <v>59</v>
      </c>
      <c r="D70" s="5" t="s">
        <v>202</v>
      </c>
      <c r="E70" s="5" t="s">
        <v>6</v>
      </c>
      <c r="F70" s="5">
        <v>9.4</v>
      </c>
      <c r="G70" s="319">
        <v>1.29</v>
      </c>
      <c r="H70" s="138">
        <v>3.3</v>
      </c>
      <c r="I70" t="b">
        <f t="shared" si="1"/>
        <v>0</v>
      </c>
    </row>
    <row r="71" spans="1:9" x14ac:dyDescent="0.25">
      <c r="A71" s="5">
        <v>5564</v>
      </c>
      <c r="B71" s="5" t="s">
        <v>56</v>
      </c>
      <c r="C71" s="5" t="s">
        <v>59</v>
      </c>
      <c r="D71" s="5" t="s">
        <v>203</v>
      </c>
      <c r="E71" s="5" t="s">
        <v>6</v>
      </c>
      <c r="F71" s="5">
        <v>9.4</v>
      </c>
      <c r="G71" s="319">
        <v>1.29</v>
      </c>
      <c r="H71" s="138">
        <v>3.3</v>
      </c>
      <c r="I71" t="b">
        <f t="shared" si="1"/>
        <v>0</v>
      </c>
    </row>
    <row r="72" spans="1:9" x14ac:dyDescent="0.25">
      <c r="A72" s="5">
        <v>5565</v>
      </c>
      <c r="B72" s="5" t="s">
        <v>56</v>
      </c>
      <c r="C72" s="5" t="s">
        <v>59</v>
      </c>
      <c r="D72" s="5" t="s">
        <v>204</v>
      </c>
      <c r="E72" s="5" t="s">
        <v>6</v>
      </c>
      <c r="F72" s="5">
        <v>9.4</v>
      </c>
      <c r="G72" s="319">
        <v>1.29</v>
      </c>
      <c r="H72" s="138">
        <v>3.3</v>
      </c>
      <c r="I72" t="b">
        <f t="shared" si="1"/>
        <v>0</v>
      </c>
    </row>
    <row r="73" spans="1:9" x14ac:dyDescent="0.25">
      <c r="A73" s="5">
        <v>5566</v>
      </c>
      <c r="B73" s="5" t="s">
        <v>56</v>
      </c>
      <c r="C73" s="5" t="s">
        <v>59</v>
      </c>
      <c r="D73" s="5" t="s">
        <v>205</v>
      </c>
      <c r="E73" s="5" t="s">
        <v>6</v>
      </c>
      <c r="F73" s="5">
        <v>9.4</v>
      </c>
      <c r="G73" s="319">
        <v>1.29</v>
      </c>
      <c r="H73" s="138">
        <v>3.3</v>
      </c>
      <c r="I73" t="b">
        <f t="shared" si="1"/>
        <v>0</v>
      </c>
    </row>
    <row r="74" spans="1:9" x14ac:dyDescent="0.25">
      <c r="A74" s="5">
        <v>6283</v>
      </c>
      <c r="B74" s="5" t="s">
        <v>56</v>
      </c>
      <c r="C74" s="5" t="s">
        <v>59</v>
      </c>
      <c r="D74" s="5" t="s">
        <v>1594</v>
      </c>
      <c r="E74" s="5" t="s">
        <v>6</v>
      </c>
      <c r="F74" s="5">
        <v>6</v>
      </c>
      <c r="G74" s="319">
        <v>2</v>
      </c>
      <c r="H74" s="138">
        <v>3.1</v>
      </c>
      <c r="I74" t="str">
        <f t="shared" si="1"/>
        <v>F</v>
      </c>
    </row>
    <row r="75" spans="1:9" x14ac:dyDescent="0.25">
      <c r="A75" s="5">
        <v>556</v>
      </c>
      <c r="B75" s="5" t="s">
        <v>56</v>
      </c>
      <c r="C75" s="5" t="s">
        <v>59</v>
      </c>
      <c r="D75" s="5" t="s">
        <v>380</v>
      </c>
      <c r="E75" s="5" t="s">
        <v>6</v>
      </c>
      <c r="F75" s="5">
        <v>7</v>
      </c>
      <c r="G75" s="319">
        <v>1.82</v>
      </c>
      <c r="H75" s="138">
        <v>3.3</v>
      </c>
      <c r="I75" t="str">
        <f t="shared" si="1"/>
        <v>F</v>
      </c>
    </row>
    <row r="76" spans="1:9" x14ac:dyDescent="0.25">
      <c r="A76" s="5">
        <v>1448</v>
      </c>
      <c r="B76" s="5" t="s">
        <v>56</v>
      </c>
      <c r="C76" s="5" t="s">
        <v>59</v>
      </c>
      <c r="D76" s="5" t="s">
        <v>64</v>
      </c>
      <c r="E76" s="5" t="s">
        <v>6</v>
      </c>
      <c r="F76" s="5">
        <v>11</v>
      </c>
      <c r="G76" s="319">
        <v>1.27</v>
      </c>
      <c r="H76" s="138">
        <v>3.3</v>
      </c>
      <c r="I76" t="b">
        <f t="shared" si="1"/>
        <v>0</v>
      </c>
    </row>
    <row r="77" spans="1:9" x14ac:dyDescent="0.25">
      <c r="A77" s="5">
        <v>839</v>
      </c>
      <c r="B77" s="5" t="s">
        <v>56</v>
      </c>
      <c r="C77" s="5" t="s">
        <v>59</v>
      </c>
      <c r="D77" s="5" t="s">
        <v>97</v>
      </c>
      <c r="E77" s="5" t="s">
        <v>6</v>
      </c>
      <c r="F77" s="5"/>
      <c r="G77" s="319">
        <v>1.28</v>
      </c>
      <c r="H77" s="138">
        <v>3.3</v>
      </c>
      <c r="I77" t="b">
        <f t="shared" si="1"/>
        <v>0</v>
      </c>
    </row>
    <row r="78" spans="1:9" x14ac:dyDescent="0.25">
      <c r="A78" s="5">
        <v>1434</v>
      </c>
      <c r="B78" s="5" t="s">
        <v>56</v>
      </c>
      <c r="C78" s="5" t="s">
        <v>59</v>
      </c>
      <c r="D78" s="5" t="s">
        <v>333</v>
      </c>
      <c r="E78" s="5" t="s">
        <v>6</v>
      </c>
      <c r="F78" s="5">
        <v>8.6</v>
      </c>
      <c r="G78" s="319">
        <v>1.55</v>
      </c>
      <c r="H78" s="138">
        <v>3.3</v>
      </c>
      <c r="I78" t="b">
        <f t="shared" si="1"/>
        <v>0</v>
      </c>
    </row>
    <row r="79" spans="1:9" x14ac:dyDescent="0.25">
      <c r="A79" s="5">
        <v>1449</v>
      </c>
      <c r="B79" s="5" t="s">
        <v>56</v>
      </c>
      <c r="C79" s="5" t="s">
        <v>59</v>
      </c>
      <c r="D79" s="5" t="s">
        <v>65</v>
      </c>
      <c r="E79" s="5" t="s">
        <v>6</v>
      </c>
      <c r="F79" s="5">
        <v>11</v>
      </c>
      <c r="G79" s="319">
        <v>1.27</v>
      </c>
      <c r="H79" s="138">
        <v>3.3</v>
      </c>
      <c r="I79" t="b">
        <f t="shared" si="1"/>
        <v>0</v>
      </c>
    </row>
    <row r="80" spans="1:9" x14ac:dyDescent="0.25">
      <c r="A80" s="5">
        <v>1450</v>
      </c>
      <c r="B80" s="5" t="s">
        <v>56</v>
      </c>
      <c r="C80" s="5" t="s">
        <v>59</v>
      </c>
      <c r="D80" s="5" t="s">
        <v>66</v>
      </c>
      <c r="E80" s="5" t="s">
        <v>6</v>
      </c>
      <c r="F80" s="5">
        <v>11</v>
      </c>
      <c r="G80" s="319">
        <v>1.27</v>
      </c>
      <c r="H80" s="138">
        <v>3.3</v>
      </c>
      <c r="I80" t="b">
        <f t="shared" si="1"/>
        <v>0</v>
      </c>
    </row>
    <row r="81" spans="1:9" x14ac:dyDescent="0.25">
      <c r="A81" s="5">
        <v>1451</v>
      </c>
      <c r="B81" s="5" t="s">
        <v>56</v>
      </c>
      <c r="C81" s="5" t="s">
        <v>59</v>
      </c>
      <c r="D81" s="5" t="s">
        <v>67</v>
      </c>
      <c r="E81" s="5" t="s">
        <v>6</v>
      </c>
      <c r="F81" s="5">
        <v>11</v>
      </c>
      <c r="G81" s="319">
        <v>1.27</v>
      </c>
      <c r="H81" s="138">
        <v>3.3</v>
      </c>
      <c r="I81" t="b">
        <f t="shared" si="1"/>
        <v>0</v>
      </c>
    </row>
    <row r="82" spans="1:9" x14ac:dyDescent="0.25">
      <c r="A82" s="5">
        <v>844</v>
      </c>
      <c r="B82" s="5" t="s">
        <v>56</v>
      </c>
      <c r="C82" s="5" t="s">
        <v>59</v>
      </c>
      <c r="D82" s="5" t="s">
        <v>334</v>
      </c>
      <c r="E82" s="5" t="s">
        <v>6</v>
      </c>
      <c r="F82" s="5"/>
      <c r="G82" s="319">
        <v>1.55</v>
      </c>
      <c r="H82" s="138">
        <v>3.3</v>
      </c>
      <c r="I82" t="b">
        <f t="shared" si="1"/>
        <v>0</v>
      </c>
    </row>
    <row r="83" spans="1:9" x14ac:dyDescent="0.25">
      <c r="A83" s="5">
        <v>5567</v>
      </c>
      <c r="B83" s="5" t="s">
        <v>56</v>
      </c>
      <c r="C83" s="5" t="s">
        <v>59</v>
      </c>
      <c r="D83" s="5" t="s">
        <v>206</v>
      </c>
      <c r="E83" s="5" t="s">
        <v>6</v>
      </c>
      <c r="F83" s="5">
        <v>9.4</v>
      </c>
      <c r="G83" s="319">
        <v>1.29</v>
      </c>
      <c r="H83" s="138">
        <v>3.3</v>
      </c>
      <c r="I83" t="b">
        <f t="shared" si="1"/>
        <v>0</v>
      </c>
    </row>
    <row r="84" spans="1:9" x14ac:dyDescent="0.25">
      <c r="A84" s="5">
        <v>5568</v>
      </c>
      <c r="B84" s="5" t="s">
        <v>56</v>
      </c>
      <c r="C84" s="5" t="s">
        <v>59</v>
      </c>
      <c r="D84" s="5" t="s">
        <v>207</v>
      </c>
      <c r="E84" s="5" t="s">
        <v>6</v>
      </c>
      <c r="F84" s="5">
        <v>9.4</v>
      </c>
      <c r="G84" s="319">
        <v>1.29</v>
      </c>
      <c r="H84" s="138">
        <v>3.3</v>
      </c>
      <c r="I84" t="b">
        <f t="shared" si="1"/>
        <v>0</v>
      </c>
    </row>
    <row r="85" spans="1:9" x14ac:dyDescent="0.25">
      <c r="A85" s="5">
        <v>5569</v>
      </c>
      <c r="B85" s="5" t="s">
        <v>56</v>
      </c>
      <c r="C85" s="5" t="s">
        <v>59</v>
      </c>
      <c r="D85" s="5" t="s">
        <v>208</v>
      </c>
      <c r="E85" s="5" t="s">
        <v>6</v>
      </c>
      <c r="F85" s="5">
        <v>9.4</v>
      </c>
      <c r="G85" s="319">
        <v>1.29</v>
      </c>
      <c r="H85" s="138">
        <v>3.3</v>
      </c>
      <c r="I85" t="b">
        <f t="shared" si="1"/>
        <v>0</v>
      </c>
    </row>
    <row r="86" spans="1:9" x14ac:dyDescent="0.25">
      <c r="A86" s="5">
        <v>5671</v>
      </c>
      <c r="B86" s="5" t="s">
        <v>56</v>
      </c>
      <c r="C86" s="5" t="s">
        <v>59</v>
      </c>
      <c r="D86" s="5" t="s">
        <v>1595</v>
      </c>
      <c r="E86" s="5" t="s">
        <v>7</v>
      </c>
      <c r="F86" s="5">
        <v>4.5</v>
      </c>
      <c r="G86" s="319">
        <v>2.2000000000000002</v>
      </c>
      <c r="H86" s="138">
        <v>2.8</v>
      </c>
      <c r="I86" t="str">
        <f t="shared" si="1"/>
        <v>F</v>
      </c>
    </row>
    <row r="87" spans="1:9" x14ac:dyDescent="0.25">
      <c r="A87" s="5">
        <v>5672</v>
      </c>
      <c r="B87" s="5" t="s">
        <v>56</v>
      </c>
      <c r="C87" s="5" t="s">
        <v>59</v>
      </c>
      <c r="D87" s="5" t="s">
        <v>1596</v>
      </c>
      <c r="E87" s="5" t="s">
        <v>7</v>
      </c>
      <c r="F87" s="5">
        <v>4</v>
      </c>
      <c r="G87" s="319">
        <v>2.4</v>
      </c>
      <c r="H87" s="138">
        <v>2.8</v>
      </c>
      <c r="I87" t="str">
        <f t="shared" si="1"/>
        <v>F</v>
      </c>
    </row>
    <row r="88" spans="1:9" x14ac:dyDescent="0.25">
      <c r="A88" s="5">
        <v>5673</v>
      </c>
      <c r="B88" s="5" t="s">
        <v>56</v>
      </c>
      <c r="C88" s="5" t="s">
        <v>59</v>
      </c>
      <c r="D88" s="5" t="s">
        <v>1597</v>
      </c>
      <c r="E88" s="5" t="s">
        <v>7</v>
      </c>
      <c r="F88" s="5">
        <v>4</v>
      </c>
      <c r="G88" s="319">
        <v>2.4</v>
      </c>
      <c r="H88" s="138">
        <v>2.8</v>
      </c>
      <c r="I88" t="str">
        <f t="shared" si="1"/>
        <v>F</v>
      </c>
    </row>
    <row r="89" spans="1:9" x14ac:dyDescent="0.25">
      <c r="A89" s="5">
        <v>5674</v>
      </c>
      <c r="B89" s="5" t="s">
        <v>56</v>
      </c>
      <c r="C89" s="5" t="s">
        <v>59</v>
      </c>
      <c r="D89" s="5" t="s">
        <v>1598</v>
      </c>
      <c r="E89" s="5" t="s">
        <v>7</v>
      </c>
      <c r="F89" s="5">
        <v>4</v>
      </c>
      <c r="G89" s="319">
        <v>2.4</v>
      </c>
      <c r="H89" s="138">
        <v>2.8</v>
      </c>
      <c r="I89" t="str">
        <f t="shared" si="1"/>
        <v>F</v>
      </c>
    </row>
    <row r="90" spans="1:9" x14ac:dyDescent="0.25">
      <c r="A90" s="5">
        <v>6572</v>
      </c>
      <c r="B90" s="5" t="s">
        <v>56</v>
      </c>
      <c r="C90" s="5" t="s">
        <v>59</v>
      </c>
      <c r="D90" s="5" t="s">
        <v>1599</v>
      </c>
      <c r="E90" s="5" t="s">
        <v>7</v>
      </c>
      <c r="F90" s="5">
        <v>4</v>
      </c>
      <c r="G90" s="319">
        <v>2.4</v>
      </c>
      <c r="H90" s="138">
        <v>2.8</v>
      </c>
      <c r="I90" t="str">
        <f t="shared" si="1"/>
        <v>F</v>
      </c>
    </row>
    <row r="91" spans="1:9" x14ac:dyDescent="0.25">
      <c r="A91" s="5">
        <v>5675</v>
      </c>
      <c r="B91" s="5" t="s">
        <v>56</v>
      </c>
      <c r="C91" s="5" t="s">
        <v>59</v>
      </c>
      <c r="D91" s="5" t="s">
        <v>1600</v>
      </c>
      <c r="E91" s="5" t="s">
        <v>7</v>
      </c>
      <c r="F91" s="5">
        <v>4.5</v>
      </c>
      <c r="G91" s="319">
        <v>2.2000000000000002</v>
      </c>
      <c r="H91" s="138">
        <v>2.8</v>
      </c>
      <c r="I91" t="str">
        <f t="shared" si="1"/>
        <v>F</v>
      </c>
    </row>
    <row r="92" spans="1:9" x14ac:dyDescent="0.25">
      <c r="A92" s="5">
        <v>5676</v>
      </c>
      <c r="B92" s="5" t="s">
        <v>56</v>
      </c>
      <c r="C92" s="5" t="s">
        <v>59</v>
      </c>
      <c r="D92" s="5" t="s">
        <v>1601</v>
      </c>
      <c r="E92" s="5" t="s">
        <v>7</v>
      </c>
      <c r="F92" s="5">
        <v>4</v>
      </c>
      <c r="G92" s="319">
        <v>2.4</v>
      </c>
      <c r="H92" s="138">
        <v>2.8</v>
      </c>
      <c r="I92" t="str">
        <f t="shared" si="1"/>
        <v>F</v>
      </c>
    </row>
    <row r="93" spans="1:9" x14ac:dyDescent="0.25">
      <c r="A93" s="5">
        <v>6573</v>
      </c>
      <c r="B93" s="5" t="s">
        <v>56</v>
      </c>
      <c r="C93" s="5" t="s">
        <v>59</v>
      </c>
      <c r="D93" s="5" t="s">
        <v>1602</v>
      </c>
      <c r="E93" s="5" t="s">
        <v>7</v>
      </c>
      <c r="F93" s="5">
        <v>4</v>
      </c>
      <c r="G93" s="319">
        <v>2.4</v>
      </c>
      <c r="H93" s="138">
        <v>2.8</v>
      </c>
      <c r="I93" t="str">
        <f t="shared" si="1"/>
        <v>F</v>
      </c>
    </row>
    <row r="94" spans="1:9" x14ac:dyDescent="0.25">
      <c r="A94" s="5">
        <v>5677</v>
      </c>
      <c r="B94" s="5" t="s">
        <v>56</v>
      </c>
      <c r="C94" s="5" t="s">
        <v>59</v>
      </c>
      <c r="D94" s="5" t="s">
        <v>1603</v>
      </c>
      <c r="E94" s="5" t="s">
        <v>7</v>
      </c>
      <c r="F94" s="5">
        <v>4.5</v>
      </c>
      <c r="G94" s="319">
        <v>2.2000000000000002</v>
      </c>
      <c r="H94" s="138">
        <v>2.8</v>
      </c>
      <c r="I94" t="str">
        <f t="shared" si="1"/>
        <v>F</v>
      </c>
    </row>
    <row r="95" spans="1:9" x14ac:dyDescent="0.25">
      <c r="A95" s="5">
        <v>5678</v>
      </c>
      <c r="B95" s="5" t="s">
        <v>56</v>
      </c>
      <c r="C95" s="5" t="s">
        <v>59</v>
      </c>
      <c r="D95" s="5" t="s">
        <v>1604</v>
      </c>
      <c r="E95" s="5" t="s">
        <v>7</v>
      </c>
      <c r="F95" s="5">
        <v>4</v>
      </c>
      <c r="G95" s="319">
        <v>2.4</v>
      </c>
      <c r="H95" s="138">
        <v>2.8</v>
      </c>
      <c r="I95" t="str">
        <f t="shared" si="1"/>
        <v>F</v>
      </c>
    </row>
    <row r="96" spans="1:9" x14ac:dyDescent="0.25">
      <c r="A96" s="5">
        <v>6574</v>
      </c>
      <c r="B96" s="5" t="s">
        <v>56</v>
      </c>
      <c r="C96" s="5" t="s">
        <v>59</v>
      </c>
      <c r="D96" s="5" t="s">
        <v>1605</v>
      </c>
      <c r="E96" s="5" t="s">
        <v>7</v>
      </c>
      <c r="F96" s="5">
        <v>4</v>
      </c>
      <c r="G96" s="319">
        <v>2.4</v>
      </c>
      <c r="H96" s="138">
        <v>2.8</v>
      </c>
      <c r="I96" t="str">
        <f t="shared" si="1"/>
        <v>F</v>
      </c>
    </row>
    <row r="97" spans="1:9" x14ac:dyDescent="0.25">
      <c r="A97" s="5">
        <v>5688</v>
      </c>
      <c r="B97" s="5" t="s">
        <v>56</v>
      </c>
      <c r="C97" s="5" t="s">
        <v>59</v>
      </c>
      <c r="D97" s="5" t="s">
        <v>1606</v>
      </c>
      <c r="E97" s="5" t="s">
        <v>6</v>
      </c>
      <c r="F97" s="5">
        <v>8.4</v>
      </c>
      <c r="G97" s="319">
        <v>1.7</v>
      </c>
      <c r="H97" s="138">
        <v>3.3</v>
      </c>
      <c r="I97" t="b">
        <f t="shared" si="1"/>
        <v>0</v>
      </c>
    </row>
    <row r="98" spans="1:9" x14ac:dyDescent="0.25">
      <c r="A98" s="5">
        <v>5689</v>
      </c>
      <c r="B98" s="5" t="s">
        <v>56</v>
      </c>
      <c r="C98" s="5" t="s">
        <v>59</v>
      </c>
      <c r="D98" s="5" t="s">
        <v>1607</v>
      </c>
      <c r="E98" s="5" t="s">
        <v>6</v>
      </c>
      <c r="F98" s="5">
        <v>8.4</v>
      </c>
      <c r="G98" s="319">
        <v>1.75</v>
      </c>
      <c r="H98" s="138">
        <v>3.3</v>
      </c>
      <c r="I98" t="b">
        <f t="shared" si="1"/>
        <v>0</v>
      </c>
    </row>
    <row r="99" spans="1:9" x14ac:dyDescent="0.25">
      <c r="A99" s="5">
        <v>5845</v>
      </c>
      <c r="B99" s="5" t="s">
        <v>56</v>
      </c>
      <c r="C99" s="5" t="s">
        <v>59</v>
      </c>
      <c r="D99" s="5" t="s">
        <v>1608</v>
      </c>
      <c r="E99" s="5" t="s">
        <v>6</v>
      </c>
      <c r="F99" s="5">
        <v>6</v>
      </c>
      <c r="G99" s="319">
        <v>1.7</v>
      </c>
      <c r="H99" s="138">
        <v>2.9</v>
      </c>
      <c r="I99" t="b">
        <f t="shared" si="1"/>
        <v>0</v>
      </c>
    </row>
    <row r="100" spans="1:9" x14ac:dyDescent="0.25">
      <c r="A100" s="5">
        <v>5846</v>
      </c>
      <c r="B100" s="5" t="s">
        <v>56</v>
      </c>
      <c r="C100" s="5" t="s">
        <v>59</v>
      </c>
      <c r="D100" s="5" t="s">
        <v>1609</v>
      </c>
      <c r="E100" s="5" t="s">
        <v>6</v>
      </c>
      <c r="F100" s="5">
        <v>6</v>
      </c>
      <c r="G100" s="319">
        <v>1.7</v>
      </c>
      <c r="H100" s="138">
        <v>2.9</v>
      </c>
      <c r="I100" t="b">
        <f t="shared" si="1"/>
        <v>0</v>
      </c>
    </row>
    <row r="101" spans="1:9" x14ac:dyDescent="0.25">
      <c r="A101" s="5">
        <v>5847</v>
      </c>
      <c r="B101" s="5" t="s">
        <v>56</v>
      </c>
      <c r="C101" s="5" t="s">
        <v>59</v>
      </c>
      <c r="D101" s="5" t="s">
        <v>1610</v>
      </c>
      <c r="E101" s="5" t="s">
        <v>6</v>
      </c>
      <c r="F101" s="5">
        <v>6</v>
      </c>
      <c r="G101" s="319">
        <v>1.7</v>
      </c>
      <c r="H101" s="138">
        <v>2.9</v>
      </c>
      <c r="I101" t="b">
        <f t="shared" si="1"/>
        <v>0</v>
      </c>
    </row>
    <row r="102" spans="1:9" x14ac:dyDescent="0.25">
      <c r="A102" s="5">
        <v>5848</v>
      </c>
      <c r="B102" s="5" t="s">
        <v>56</v>
      </c>
      <c r="C102" s="5" t="s">
        <v>59</v>
      </c>
      <c r="D102" s="5" t="s">
        <v>1611</v>
      </c>
      <c r="E102" s="5" t="s">
        <v>6</v>
      </c>
      <c r="F102" s="5">
        <v>6</v>
      </c>
      <c r="G102" s="319">
        <v>1.7</v>
      </c>
      <c r="H102" s="138">
        <v>2.9</v>
      </c>
      <c r="I102" t="b">
        <f t="shared" si="1"/>
        <v>0</v>
      </c>
    </row>
    <row r="103" spans="1:9" x14ac:dyDescent="0.25">
      <c r="A103" s="5">
        <v>5849</v>
      </c>
      <c r="B103" s="5" t="s">
        <v>56</v>
      </c>
      <c r="C103" s="5" t="s">
        <v>59</v>
      </c>
      <c r="D103" s="5" t="s">
        <v>1612</v>
      </c>
      <c r="E103" s="5" t="s">
        <v>6</v>
      </c>
      <c r="F103" s="5">
        <v>6</v>
      </c>
      <c r="G103" s="319">
        <v>1.7</v>
      </c>
      <c r="H103" s="138">
        <v>2.9</v>
      </c>
      <c r="I103" t="b">
        <f t="shared" si="1"/>
        <v>0</v>
      </c>
    </row>
    <row r="104" spans="1:9" x14ac:dyDescent="0.25">
      <c r="A104" s="5">
        <v>5850</v>
      </c>
      <c r="B104" s="5" t="s">
        <v>56</v>
      </c>
      <c r="C104" s="5" t="s">
        <v>59</v>
      </c>
      <c r="D104" s="5" t="s">
        <v>1613</v>
      </c>
      <c r="E104" s="5" t="s">
        <v>6</v>
      </c>
      <c r="F104" s="5">
        <v>6</v>
      </c>
      <c r="G104" s="319">
        <v>1.7</v>
      </c>
      <c r="H104" s="138">
        <v>2.9</v>
      </c>
      <c r="I104" t="b">
        <f t="shared" si="1"/>
        <v>0</v>
      </c>
    </row>
    <row r="105" spans="1:9" x14ac:dyDescent="0.25">
      <c r="A105" s="5">
        <v>5690</v>
      </c>
      <c r="B105" s="5" t="s">
        <v>56</v>
      </c>
      <c r="C105" s="5" t="s">
        <v>59</v>
      </c>
      <c r="D105" s="5" t="s">
        <v>1614</v>
      </c>
      <c r="E105" s="5" t="s">
        <v>6</v>
      </c>
      <c r="F105" s="5">
        <v>8.4</v>
      </c>
      <c r="G105" s="319">
        <v>1.65</v>
      </c>
      <c r="H105" s="138">
        <v>3.3</v>
      </c>
      <c r="I105" t="b">
        <f t="shared" si="1"/>
        <v>0</v>
      </c>
    </row>
    <row r="106" spans="1:9" x14ac:dyDescent="0.25">
      <c r="A106" s="5">
        <v>5691</v>
      </c>
      <c r="B106" s="5" t="s">
        <v>56</v>
      </c>
      <c r="C106" s="5" t="s">
        <v>59</v>
      </c>
      <c r="D106" s="5" t="s">
        <v>1615</v>
      </c>
      <c r="E106" s="5" t="s">
        <v>6</v>
      </c>
      <c r="F106" s="5">
        <v>8.4</v>
      </c>
      <c r="G106" s="319">
        <v>1.65</v>
      </c>
      <c r="H106" s="138">
        <v>3.3</v>
      </c>
      <c r="I106" t="b">
        <f t="shared" si="1"/>
        <v>0</v>
      </c>
    </row>
    <row r="107" spans="1:9" x14ac:dyDescent="0.25">
      <c r="A107" s="5">
        <v>6570</v>
      </c>
      <c r="B107" s="5" t="s">
        <v>56</v>
      </c>
      <c r="C107" s="5" t="s">
        <v>59</v>
      </c>
      <c r="D107" s="5" t="s">
        <v>1616</v>
      </c>
      <c r="E107" s="5" t="s">
        <v>6</v>
      </c>
      <c r="F107" s="5">
        <v>6</v>
      </c>
      <c r="G107" s="319">
        <v>1.7</v>
      </c>
      <c r="H107" s="138">
        <v>2.9</v>
      </c>
      <c r="I107" t="b">
        <f t="shared" si="1"/>
        <v>0</v>
      </c>
    </row>
    <row r="108" spans="1:9" x14ac:dyDescent="0.25">
      <c r="A108" s="5">
        <v>6571</v>
      </c>
      <c r="B108" s="5" t="s">
        <v>56</v>
      </c>
      <c r="C108" s="5" t="s">
        <v>59</v>
      </c>
      <c r="D108" s="5" t="s">
        <v>1617</v>
      </c>
      <c r="E108" s="5" t="s">
        <v>6</v>
      </c>
      <c r="F108" s="5">
        <v>6</v>
      </c>
      <c r="G108" s="319">
        <v>1.7</v>
      </c>
      <c r="H108" s="138">
        <v>2.9</v>
      </c>
      <c r="I108" t="b">
        <f t="shared" si="1"/>
        <v>0</v>
      </c>
    </row>
    <row r="109" spans="1:9" x14ac:dyDescent="0.25">
      <c r="A109" s="5">
        <v>766</v>
      </c>
      <c r="B109" s="5" t="s">
        <v>56</v>
      </c>
      <c r="C109" s="5" t="s">
        <v>401</v>
      </c>
      <c r="D109" s="5" t="s">
        <v>402</v>
      </c>
      <c r="E109" s="5" t="s">
        <v>7</v>
      </c>
      <c r="F109" s="5"/>
      <c r="G109" s="319">
        <v>1.89</v>
      </c>
      <c r="H109" s="138">
        <v>2.8</v>
      </c>
      <c r="I109" t="b">
        <f t="shared" si="1"/>
        <v>0</v>
      </c>
    </row>
    <row r="110" spans="1:9" x14ac:dyDescent="0.25">
      <c r="A110" s="5">
        <v>767</v>
      </c>
      <c r="B110" s="5" t="s">
        <v>56</v>
      </c>
      <c r="C110" s="5" t="s">
        <v>401</v>
      </c>
      <c r="D110" s="5" t="s">
        <v>403</v>
      </c>
      <c r="E110" s="5" t="s">
        <v>7</v>
      </c>
      <c r="F110" s="5"/>
      <c r="G110" s="319">
        <v>1.89</v>
      </c>
      <c r="H110" s="138">
        <v>2.8</v>
      </c>
      <c r="I110" t="b">
        <f t="shared" si="1"/>
        <v>0</v>
      </c>
    </row>
    <row r="111" spans="1:9" x14ac:dyDescent="0.25">
      <c r="A111" s="5">
        <v>1424</v>
      </c>
      <c r="B111" s="5" t="s">
        <v>56</v>
      </c>
      <c r="C111" s="5" t="s">
        <v>401</v>
      </c>
      <c r="D111" s="5" t="s">
        <v>495</v>
      </c>
      <c r="E111" s="5" t="s">
        <v>7</v>
      </c>
      <c r="F111" s="5">
        <v>4.9000000000000004</v>
      </c>
      <c r="G111" s="319">
        <v>2.04</v>
      </c>
      <c r="H111" s="138">
        <v>2.8</v>
      </c>
      <c r="I111" t="b">
        <f t="shared" si="1"/>
        <v>0</v>
      </c>
    </row>
    <row r="112" spans="1:9" x14ac:dyDescent="0.25">
      <c r="A112" s="5">
        <v>1445</v>
      </c>
      <c r="B112" s="5" t="s">
        <v>56</v>
      </c>
      <c r="C112" s="5" t="s">
        <v>401</v>
      </c>
      <c r="D112" s="5" t="s">
        <v>496</v>
      </c>
      <c r="E112" s="5" t="s">
        <v>7</v>
      </c>
      <c r="F112" s="5">
        <v>4.9000000000000004</v>
      </c>
      <c r="G112" s="319">
        <v>2.04</v>
      </c>
      <c r="H112" s="138">
        <v>2.8</v>
      </c>
      <c r="I112" t="b">
        <f t="shared" si="1"/>
        <v>0</v>
      </c>
    </row>
    <row r="113" spans="1:9" x14ac:dyDescent="0.25">
      <c r="A113" s="5">
        <v>834</v>
      </c>
      <c r="B113" s="5" t="s">
        <v>56</v>
      </c>
      <c r="C113" s="5" t="s">
        <v>401</v>
      </c>
      <c r="D113" s="5" t="s">
        <v>404</v>
      </c>
      <c r="E113" s="5" t="s">
        <v>7</v>
      </c>
      <c r="F113" s="5"/>
      <c r="G113" s="319">
        <v>1.89</v>
      </c>
      <c r="H113" s="138">
        <v>2.8</v>
      </c>
      <c r="I113" t="b">
        <f t="shared" si="1"/>
        <v>0</v>
      </c>
    </row>
    <row r="114" spans="1:9" x14ac:dyDescent="0.25">
      <c r="A114" s="5">
        <v>835</v>
      </c>
      <c r="B114" s="5" t="s">
        <v>56</v>
      </c>
      <c r="C114" s="5" t="s">
        <v>401</v>
      </c>
      <c r="D114" s="5" t="s">
        <v>405</v>
      </c>
      <c r="E114" s="5" t="s">
        <v>7</v>
      </c>
      <c r="F114" s="5"/>
      <c r="G114" s="319">
        <v>1.89</v>
      </c>
      <c r="H114" s="138">
        <v>2.8</v>
      </c>
      <c r="I114" t="b">
        <f t="shared" si="1"/>
        <v>0</v>
      </c>
    </row>
    <row r="115" spans="1:9" x14ac:dyDescent="0.25">
      <c r="A115" s="5">
        <v>1429</v>
      </c>
      <c r="B115" s="5" t="s">
        <v>56</v>
      </c>
      <c r="C115" s="5" t="s">
        <v>401</v>
      </c>
      <c r="D115" s="5" t="s">
        <v>497</v>
      </c>
      <c r="E115" s="5" t="s">
        <v>7</v>
      </c>
      <c r="F115" s="5">
        <v>4.9000000000000004</v>
      </c>
      <c r="G115" s="319">
        <v>2.04</v>
      </c>
      <c r="H115" s="138">
        <v>2.8</v>
      </c>
      <c r="I115" t="b">
        <f t="shared" si="1"/>
        <v>0</v>
      </c>
    </row>
    <row r="116" spans="1:9" x14ac:dyDescent="0.25">
      <c r="A116" s="5">
        <v>1430</v>
      </c>
      <c r="B116" s="5" t="s">
        <v>56</v>
      </c>
      <c r="C116" s="5" t="s">
        <v>401</v>
      </c>
      <c r="D116" s="5" t="s">
        <v>498</v>
      </c>
      <c r="E116" s="5" t="s">
        <v>7</v>
      </c>
      <c r="F116" s="5">
        <v>4.9000000000000004</v>
      </c>
      <c r="G116" s="319">
        <v>2.04</v>
      </c>
      <c r="H116" s="138">
        <v>2.8</v>
      </c>
      <c r="I116" t="b">
        <f t="shared" si="1"/>
        <v>0</v>
      </c>
    </row>
    <row r="117" spans="1:9" x14ac:dyDescent="0.25">
      <c r="A117" s="5">
        <v>5692</v>
      </c>
      <c r="B117" s="5" t="s">
        <v>56</v>
      </c>
      <c r="C117" s="5" t="s">
        <v>401</v>
      </c>
      <c r="D117" s="5" t="s">
        <v>1618</v>
      </c>
      <c r="E117" s="5" t="s">
        <v>6</v>
      </c>
      <c r="F117" s="5">
        <v>8.4</v>
      </c>
      <c r="G117" s="319">
        <v>1.65</v>
      </c>
      <c r="H117" s="138">
        <v>3.3</v>
      </c>
      <c r="I117" t="b">
        <f t="shared" si="1"/>
        <v>0</v>
      </c>
    </row>
    <row r="118" spans="1:9" x14ac:dyDescent="0.25">
      <c r="A118" s="5">
        <v>3351</v>
      </c>
      <c r="B118" s="5" t="s">
        <v>209</v>
      </c>
      <c r="C118" s="5" t="s">
        <v>59</v>
      </c>
      <c r="D118" s="5" t="s">
        <v>437</v>
      </c>
      <c r="E118" s="5" t="s">
        <v>7</v>
      </c>
      <c r="F118" s="5">
        <v>4.9000000000000004</v>
      </c>
      <c r="G118" s="319">
        <v>1.96</v>
      </c>
      <c r="H118" s="138">
        <v>2.8</v>
      </c>
      <c r="I118" t="b">
        <f t="shared" si="1"/>
        <v>0</v>
      </c>
    </row>
    <row r="119" spans="1:9" x14ac:dyDescent="0.25">
      <c r="A119" s="5">
        <v>3348</v>
      </c>
      <c r="B119" s="5" t="s">
        <v>209</v>
      </c>
      <c r="C119" s="5" t="s">
        <v>59</v>
      </c>
      <c r="D119" s="5" t="s">
        <v>499</v>
      </c>
      <c r="E119" s="5" t="s">
        <v>7</v>
      </c>
      <c r="F119" s="5">
        <v>4.9000000000000004</v>
      </c>
      <c r="G119" s="319">
        <v>2.04</v>
      </c>
      <c r="H119" s="138">
        <v>2.8</v>
      </c>
      <c r="I119" t="b">
        <f t="shared" si="1"/>
        <v>0</v>
      </c>
    </row>
    <row r="120" spans="1:9" x14ac:dyDescent="0.25">
      <c r="A120" s="5">
        <v>3350</v>
      </c>
      <c r="B120" s="5" t="s">
        <v>209</v>
      </c>
      <c r="C120" s="5" t="s">
        <v>59</v>
      </c>
      <c r="D120" s="5" t="s">
        <v>500</v>
      </c>
      <c r="E120" s="5" t="s">
        <v>7</v>
      </c>
      <c r="F120" s="5">
        <v>4.9000000000000004</v>
      </c>
      <c r="G120" s="319">
        <v>2.04</v>
      </c>
      <c r="H120" s="138">
        <v>2.8</v>
      </c>
      <c r="I120" t="b">
        <f t="shared" si="1"/>
        <v>0</v>
      </c>
    </row>
    <row r="121" spans="1:9" x14ac:dyDescent="0.25">
      <c r="A121" s="5">
        <v>3349</v>
      </c>
      <c r="B121" s="5" t="s">
        <v>209</v>
      </c>
      <c r="C121" s="5" t="s">
        <v>59</v>
      </c>
      <c r="D121" s="5" t="s">
        <v>501</v>
      </c>
      <c r="E121" s="5" t="s">
        <v>7</v>
      </c>
      <c r="F121" s="5">
        <v>4.9000000000000004</v>
      </c>
      <c r="G121" s="319">
        <v>2.04</v>
      </c>
      <c r="H121" s="138">
        <v>2.8</v>
      </c>
      <c r="I121" t="b">
        <f t="shared" si="1"/>
        <v>0</v>
      </c>
    </row>
    <row r="122" spans="1:9" x14ac:dyDescent="0.25">
      <c r="A122" s="5">
        <v>3256</v>
      </c>
      <c r="B122" s="5" t="s">
        <v>209</v>
      </c>
      <c r="C122" s="5" t="s">
        <v>59</v>
      </c>
      <c r="D122" s="5" t="s">
        <v>502</v>
      </c>
      <c r="E122" s="5" t="s">
        <v>7</v>
      </c>
      <c r="F122" s="5">
        <v>4.9000000000000004</v>
      </c>
      <c r="G122" s="319">
        <v>2.04</v>
      </c>
      <c r="H122" s="138">
        <v>2.8</v>
      </c>
      <c r="I122" t="b">
        <f t="shared" si="1"/>
        <v>0</v>
      </c>
    </row>
    <row r="123" spans="1:9" x14ac:dyDescent="0.25">
      <c r="A123" s="5">
        <v>3257</v>
      </c>
      <c r="B123" s="5" t="s">
        <v>209</v>
      </c>
      <c r="C123" s="5" t="s">
        <v>59</v>
      </c>
      <c r="D123" s="5" t="s">
        <v>503</v>
      </c>
      <c r="E123" s="5" t="s">
        <v>7</v>
      </c>
      <c r="F123" s="5">
        <v>4.9000000000000004</v>
      </c>
      <c r="G123" s="319">
        <v>2.04</v>
      </c>
      <c r="H123" s="138">
        <v>2.8</v>
      </c>
      <c r="I123" t="b">
        <f t="shared" si="1"/>
        <v>0</v>
      </c>
    </row>
    <row r="124" spans="1:9" x14ac:dyDescent="0.25">
      <c r="A124" s="5">
        <v>5570</v>
      </c>
      <c r="B124" s="5" t="s">
        <v>209</v>
      </c>
      <c r="C124" s="5" t="s">
        <v>59</v>
      </c>
      <c r="D124" s="5" t="s">
        <v>210</v>
      </c>
      <c r="E124" s="5" t="s">
        <v>6</v>
      </c>
      <c r="F124" s="5">
        <v>9.4</v>
      </c>
      <c r="G124" s="319">
        <v>1.29</v>
      </c>
      <c r="H124" s="138">
        <v>3.3</v>
      </c>
      <c r="I124" t="b">
        <f t="shared" si="1"/>
        <v>0</v>
      </c>
    </row>
    <row r="125" spans="1:9" x14ac:dyDescent="0.25">
      <c r="A125" s="5">
        <v>5571</v>
      </c>
      <c r="B125" s="5" t="s">
        <v>209</v>
      </c>
      <c r="C125" s="5" t="s">
        <v>59</v>
      </c>
      <c r="D125" s="5" t="s">
        <v>211</v>
      </c>
      <c r="E125" s="5" t="s">
        <v>6</v>
      </c>
      <c r="F125" s="5">
        <v>9.4</v>
      </c>
      <c r="G125" s="319">
        <v>1.29</v>
      </c>
      <c r="H125" s="138">
        <v>3.3</v>
      </c>
      <c r="I125" t="b">
        <f t="shared" si="1"/>
        <v>0</v>
      </c>
    </row>
    <row r="126" spans="1:9" x14ac:dyDescent="0.25">
      <c r="A126" s="5">
        <v>5572</v>
      </c>
      <c r="B126" s="5" t="s">
        <v>209</v>
      </c>
      <c r="C126" s="5" t="s">
        <v>59</v>
      </c>
      <c r="D126" s="5" t="s">
        <v>212</v>
      </c>
      <c r="E126" s="5" t="s">
        <v>6</v>
      </c>
      <c r="F126" s="5">
        <v>9.4</v>
      </c>
      <c r="G126" s="319">
        <v>1.29</v>
      </c>
      <c r="H126" s="138">
        <v>3.3</v>
      </c>
      <c r="I126" t="b">
        <f t="shared" si="1"/>
        <v>0</v>
      </c>
    </row>
    <row r="127" spans="1:9" x14ac:dyDescent="0.25">
      <c r="A127" s="5">
        <v>6295</v>
      </c>
      <c r="B127" s="5" t="s">
        <v>35</v>
      </c>
      <c r="C127" s="5" t="s">
        <v>35</v>
      </c>
      <c r="D127" s="5" t="s">
        <v>1619</v>
      </c>
      <c r="E127" s="5" t="s">
        <v>6</v>
      </c>
      <c r="F127" s="5">
        <v>0.8</v>
      </c>
      <c r="G127" s="319">
        <v>13.74</v>
      </c>
      <c r="H127" s="138">
        <v>1</v>
      </c>
      <c r="I127" t="str">
        <f t="shared" si="1"/>
        <v>ME</v>
      </c>
    </row>
    <row r="128" spans="1:9" x14ac:dyDescent="0.25">
      <c r="A128" s="5">
        <v>6275</v>
      </c>
      <c r="B128" s="5" t="s">
        <v>35</v>
      </c>
      <c r="C128" s="5" t="s">
        <v>35</v>
      </c>
      <c r="D128" s="5" t="s">
        <v>1620</v>
      </c>
      <c r="E128" s="5" t="s">
        <v>6</v>
      </c>
      <c r="F128" s="5">
        <v>9.4</v>
      </c>
      <c r="G128" s="319">
        <v>1.34</v>
      </c>
      <c r="H128" s="138">
        <v>1.6</v>
      </c>
      <c r="I128" t="b">
        <f t="shared" si="1"/>
        <v>0</v>
      </c>
    </row>
    <row r="129" spans="1:9" x14ac:dyDescent="0.25">
      <c r="A129" s="5">
        <v>6276</v>
      </c>
      <c r="B129" s="5" t="s">
        <v>35</v>
      </c>
      <c r="C129" s="5" t="s">
        <v>35</v>
      </c>
      <c r="D129" s="5" t="s">
        <v>1621</v>
      </c>
      <c r="E129" s="5" t="s">
        <v>6</v>
      </c>
      <c r="F129" s="5">
        <v>9.4</v>
      </c>
      <c r="G129" s="319">
        <v>1.41</v>
      </c>
      <c r="H129" s="138">
        <v>2.1</v>
      </c>
      <c r="I129" t="b">
        <f t="shared" si="1"/>
        <v>0</v>
      </c>
    </row>
    <row r="130" spans="1:9" x14ac:dyDescent="0.25">
      <c r="A130" s="5">
        <v>6277</v>
      </c>
      <c r="B130" s="5" t="s">
        <v>35</v>
      </c>
      <c r="C130" s="5" t="s">
        <v>35</v>
      </c>
      <c r="D130" s="5" t="s">
        <v>1622</v>
      </c>
      <c r="E130" s="5" t="s">
        <v>6</v>
      </c>
      <c r="F130" s="5">
        <v>9.4</v>
      </c>
      <c r="G130" s="319">
        <v>1.31</v>
      </c>
      <c r="H130" s="138">
        <v>3</v>
      </c>
      <c r="I130" t="b">
        <f t="shared" si="1"/>
        <v>0</v>
      </c>
    </row>
    <row r="131" spans="1:9" x14ac:dyDescent="0.25">
      <c r="A131" s="5">
        <v>5129</v>
      </c>
      <c r="B131" s="5" t="s">
        <v>35</v>
      </c>
      <c r="C131" s="5" t="s">
        <v>35</v>
      </c>
      <c r="D131" s="5" t="s">
        <v>36</v>
      </c>
      <c r="E131" s="5" t="s">
        <v>6</v>
      </c>
      <c r="F131" s="5">
        <v>19.5</v>
      </c>
      <c r="G131" s="319">
        <v>1.04</v>
      </c>
      <c r="H131" s="138">
        <v>1.4</v>
      </c>
      <c r="I131" t="b">
        <f t="shared" ref="I131:I194" si="2">IF(E131="Top-Loading",IF(AND(G131&gt;=3.2,F131&lt;=3),"ME",IF(AND(G131&gt;=2.51,F131&lt;=3.8),"ES",IF(AND(G131&gt;=1.72,F131&lt;=8),"F"))),IF(AND(G131&gt;=3.2,F131&lt;=3),"ME",IF(AND(G131&gt;=2.8,F131&lt;=3.5),"ES",IF(AND(G131&gt;=2.2,F131&lt;=4.5),"F"))))</f>
        <v>0</v>
      </c>
    </row>
    <row r="132" spans="1:9" x14ac:dyDescent="0.25">
      <c r="A132" s="5">
        <v>5197</v>
      </c>
      <c r="B132" s="5" t="s">
        <v>35</v>
      </c>
      <c r="C132" s="5" t="s">
        <v>35</v>
      </c>
      <c r="D132" s="5" t="s">
        <v>281</v>
      </c>
      <c r="E132" s="5" t="s">
        <v>6</v>
      </c>
      <c r="F132" s="5">
        <v>8</v>
      </c>
      <c r="G132" s="319">
        <v>1.41</v>
      </c>
      <c r="H132" s="138">
        <v>2.1</v>
      </c>
      <c r="I132" t="b">
        <f t="shared" si="2"/>
        <v>0</v>
      </c>
    </row>
    <row r="133" spans="1:9" x14ac:dyDescent="0.25">
      <c r="A133" s="5">
        <v>5198</v>
      </c>
      <c r="B133" s="5" t="s">
        <v>35</v>
      </c>
      <c r="C133" s="5" t="s">
        <v>35</v>
      </c>
      <c r="D133" s="5" t="s">
        <v>282</v>
      </c>
      <c r="E133" s="5" t="s">
        <v>6</v>
      </c>
      <c r="F133" s="5">
        <v>8</v>
      </c>
      <c r="G133" s="319">
        <v>1.41</v>
      </c>
      <c r="H133" s="138">
        <v>2.1</v>
      </c>
      <c r="I133" t="b">
        <f t="shared" si="2"/>
        <v>0</v>
      </c>
    </row>
    <row r="134" spans="1:9" x14ac:dyDescent="0.25">
      <c r="A134" s="5">
        <v>5130</v>
      </c>
      <c r="B134" s="5" t="s">
        <v>35</v>
      </c>
      <c r="C134" s="5" t="s">
        <v>35</v>
      </c>
      <c r="D134" s="5" t="s">
        <v>355</v>
      </c>
      <c r="E134" s="5" t="s">
        <v>6</v>
      </c>
      <c r="F134" s="5">
        <v>9.4</v>
      </c>
      <c r="G134" s="319">
        <v>1.64</v>
      </c>
      <c r="H134" s="138">
        <v>1.7</v>
      </c>
      <c r="I134" t="b">
        <f t="shared" si="2"/>
        <v>0</v>
      </c>
    </row>
    <row r="135" spans="1:9" x14ac:dyDescent="0.25">
      <c r="A135" s="5">
        <v>5803</v>
      </c>
      <c r="B135" s="5" t="s">
        <v>35</v>
      </c>
      <c r="C135" s="5" t="s">
        <v>35</v>
      </c>
      <c r="D135" s="5" t="s">
        <v>1623</v>
      </c>
      <c r="E135" s="5" t="s">
        <v>6</v>
      </c>
      <c r="F135" s="5">
        <v>9.4</v>
      </c>
      <c r="G135" s="319">
        <v>1.64</v>
      </c>
      <c r="H135" s="138">
        <v>1.7</v>
      </c>
      <c r="I135" t="b">
        <f t="shared" si="2"/>
        <v>0</v>
      </c>
    </row>
    <row r="136" spans="1:9" x14ac:dyDescent="0.25">
      <c r="A136" s="5">
        <v>5131</v>
      </c>
      <c r="B136" s="5" t="s">
        <v>35</v>
      </c>
      <c r="C136" s="5" t="s">
        <v>35</v>
      </c>
      <c r="D136" s="5" t="s">
        <v>341</v>
      </c>
      <c r="E136" s="5" t="s">
        <v>6</v>
      </c>
      <c r="F136" s="5">
        <v>9.3000000000000007</v>
      </c>
      <c r="G136" s="319">
        <v>1.59</v>
      </c>
      <c r="H136" s="138">
        <v>1.8</v>
      </c>
      <c r="I136" t="b">
        <f t="shared" si="2"/>
        <v>0</v>
      </c>
    </row>
    <row r="137" spans="1:9" x14ac:dyDescent="0.25">
      <c r="A137" s="5">
        <v>6219</v>
      </c>
      <c r="B137" s="5" t="s">
        <v>472</v>
      </c>
      <c r="C137" s="5" t="s">
        <v>473</v>
      </c>
      <c r="D137" s="5" t="s">
        <v>1624</v>
      </c>
      <c r="E137" s="5" t="s">
        <v>7</v>
      </c>
      <c r="F137" s="5">
        <v>4.3</v>
      </c>
      <c r="G137" s="319">
        <v>2.3199999999999998</v>
      </c>
      <c r="H137" s="138">
        <v>2.2000000000000002</v>
      </c>
      <c r="I137" t="str">
        <f t="shared" si="2"/>
        <v>F</v>
      </c>
    </row>
    <row r="138" spans="1:9" x14ac:dyDescent="0.25">
      <c r="A138" s="5">
        <v>6220</v>
      </c>
      <c r="B138" s="5" t="s">
        <v>472</v>
      </c>
      <c r="C138" s="5" t="s">
        <v>473</v>
      </c>
      <c r="D138" s="5" t="s">
        <v>1625</v>
      </c>
      <c r="E138" s="5" t="s">
        <v>7</v>
      </c>
      <c r="F138" s="5">
        <v>4.3</v>
      </c>
      <c r="G138" s="319">
        <v>2.3199999999999998</v>
      </c>
      <c r="H138" s="138">
        <v>2.2000000000000002</v>
      </c>
      <c r="I138" t="str">
        <f t="shared" si="2"/>
        <v>F</v>
      </c>
    </row>
    <row r="139" spans="1:9" x14ac:dyDescent="0.25">
      <c r="A139" s="5">
        <v>6221</v>
      </c>
      <c r="B139" s="5" t="s">
        <v>472</v>
      </c>
      <c r="C139" s="5" t="s">
        <v>473</v>
      </c>
      <c r="D139" s="5" t="s">
        <v>1626</v>
      </c>
      <c r="E139" s="5" t="s">
        <v>7</v>
      </c>
      <c r="F139" s="5">
        <v>4.3</v>
      </c>
      <c r="G139" s="319">
        <v>2.3199999999999998</v>
      </c>
      <c r="H139" s="138">
        <v>2.2000000000000002</v>
      </c>
      <c r="I139" t="str">
        <f t="shared" si="2"/>
        <v>F</v>
      </c>
    </row>
    <row r="140" spans="1:9" x14ac:dyDescent="0.25">
      <c r="A140" s="5">
        <v>4509</v>
      </c>
      <c r="B140" s="5" t="s">
        <v>472</v>
      </c>
      <c r="C140" s="5" t="s">
        <v>473</v>
      </c>
      <c r="D140" s="5" t="s">
        <v>567</v>
      </c>
      <c r="E140" s="5" t="s">
        <v>7</v>
      </c>
      <c r="F140" s="5">
        <v>4.5</v>
      </c>
      <c r="G140" s="319">
        <v>2.14</v>
      </c>
      <c r="H140" s="138">
        <v>2.2000000000000002</v>
      </c>
      <c r="I140" t="b">
        <f t="shared" si="2"/>
        <v>0</v>
      </c>
    </row>
    <row r="141" spans="1:9" x14ac:dyDescent="0.25">
      <c r="A141" s="5">
        <v>4510</v>
      </c>
      <c r="B141" s="5" t="s">
        <v>472</v>
      </c>
      <c r="C141" s="5" t="s">
        <v>473</v>
      </c>
      <c r="D141" s="5" t="s">
        <v>591</v>
      </c>
      <c r="E141" s="5" t="s">
        <v>7</v>
      </c>
      <c r="F141" s="5">
        <v>4.5</v>
      </c>
      <c r="G141" s="319">
        <v>2.2200000000000002</v>
      </c>
      <c r="H141" s="138">
        <v>2.2000000000000002</v>
      </c>
      <c r="I141" t="str">
        <f t="shared" si="2"/>
        <v>F</v>
      </c>
    </row>
    <row r="142" spans="1:9" x14ac:dyDescent="0.25">
      <c r="A142" s="5">
        <v>2898</v>
      </c>
      <c r="B142" s="5" t="s">
        <v>472</v>
      </c>
      <c r="C142" s="5" t="s">
        <v>473</v>
      </c>
      <c r="D142" s="5" t="s">
        <v>474</v>
      </c>
      <c r="E142" s="5" t="s">
        <v>7</v>
      </c>
      <c r="F142" s="5">
        <v>6.2</v>
      </c>
      <c r="G142" s="319">
        <v>2.0299999999999998</v>
      </c>
      <c r="H142" s="138">
        <v>1.9</v>
      </c>
      <c r="I142" t="b">
        <f t="shared" si="2"/>
        <v>0</v>
      </c>
    </row>
    <row r="143" spans="1:9" x14ac:dyDescent="0.25">
      <c r="A143" s="5">
        <v>2899</v>
      </c>
      <c r="B143" s="5" t="s">
        <v>472</v>
      </c>
      <c r="C143" s="5" t="s">
        <v>473</v>
      </c>
      <c r="D143" s="5" t="s">
        <v>475</v>
      </c>
      <c r="E143" s="5" t="s">
        <v>7</v>
      </c>
      <c r="F143" s="5">
        <v>6.6</v>
      </c>
      <c r="G143" s="319">
        <v>2.0299999999999998</v>
      </c>
      <c r="H143" s="138">
        <v>1.9</v>
      </c>
      <c r="I143" t="b">
        <f t="shared" si="2"/>
        <v>0</v>
      </c>
    </row>
    <row r="144" spans="1:9" x14ac:dyDescent="0.25">
      <c r="A144" s="5">
        <v>2888</v>
      </c>
      <c r="B144" s="5" t="s">
        <v>472</v>
      </c>
      <c r="C144" s="5" t="s">
        <v>473</v>
      </c>
      <c r="D144" s="5" t="s">
        <v>615</v>
      </c>
      <c r="E144" s="5" t="s">
        <v>7</v>
      </c>
      <c r="F144" s="5">
        <v>4.3</v>
      </c>
      <c r="G144" s="319">
        <v>2.2400000000000002</v>
      </c>
      <c r="H144" s="138">
        <v>3.3</v>
      </c>
      <c r="I144" t="str">
        <f t="shared" si="2"/>
        <v>F</v>
      </c>
    </row>
    <row r="145" spans="1:9" x14ac:dyDescent="0.25">
      <c r="A145" s="5">
        <v>2889</v>
      </c>
      <c r="B145" s="5" t="s">
        <v>472</v>
      </c>
      <c r="C145" s="5" t="s">
        <v>473</v>
      </c>
      <c r="D145" s="5" t="s">
        <v>707</v>
      </c>
      <c r="E145" s="5" t="s">
        <v>7</v>
      </c>
      <c r="F145" s="5">
        <v>4.3</v>
      </c>
      <c r="G145" s="319">
        <v>2.4300000000000002</v>
      </c>
      <c r="H145" s="138">
        <v>3.3</v>
      </c>
      <c r="I145" t="str">
        <f t="shared" si="2"/>
        <v>F</v>
      </c>
    </row>
    <row r="146" spans="1:9" x14ac:dyDescent="0.25">
      <c r="A146" s="5">
        <v>2890</v>
      </c>
      <c r="B146" s="5" t="s">
        <v>472</v>
      </c>
      <c r="C146" s="5" t="s">
        <v>473</v>
      </c>
      <c r="D146" s="5" t="s">
        <v>676</v>
      </c>
      <c r="E146" s="5" t="s">
        <v>7</v>
      </c>
      <c r="F146" s="5">
        <v>4.2</v>
      </c>
      <c r="G146" s="319">
        <v>2.4</v>
      </c>
      <c r="H146" s="138">
        <v>3.3</v>
      </c>
      <c r="I146" t="str">
        <f t="shared" si="2"/>
        <v>F</v>
      </c>
    </row>
    <row r="147" spans="1:9" x14ac:dyDescent="0.25">
      <c r="A147" s="5">
        <v>2891</v>
      </c>
      <c r="B147" s="5" t="s">
        <v>472</v>
      </c>
      <c r="C147" s="5" t="s">
        <v>473</v>
      </c>
      <c r="D147" s="5" t="s">
        <v>677</v>
      </c>
      <c r="E147" s="5" t="s">
        <v>7</v>
      </c>
      <c r="F147" s="5">
        <v>4.2</v>
      </c>
      <c r="G147" s="319">
        <v>2.4</v>
      </c>
      <c r="H147" s="138">
        <v>3.3</v>
      </c>
      <c r="I147" t="str">
        <f t="shared" si="2"/>
        <v>F</v>
      </c>
    </row>
    <row r="148" spans="1:9" x14ac:dyDescent="0.25">
      <c r="A148" s="5">
        <v>2892</v>
      </c>
      <c r="B148" s="5" t="s">
        <v>472</v>
      </c>
      <c r="C148" s="5" t="s">
        <v>473</v>
      </c>
      <c r="D148" s="5" t="s">
        <v>678</v>
      </c>
      <c r="E148" s="5" t="s">
        <v>7</v>
      </c>
      <c r="F148" s="5">
        <v>4.2</v>
      </c>
      <c r="G148" s="319">
        <v>2.4</v>
      </c>
      <c r="H148" s="138">
        <v>3.3</v>
      </c>
      <c r="I148" t="str">
        <f t="shared" si="2"/>
        <v>F</v>
      </c>
    </row>
    <row r="149" spans="1:9" x14ac:dyDescent="0.25">
      <c r="A149" s="5">
        <v>2893</v>
      </c>
      <c r="B149" s="5" t="s">
        <v>472</v>
      </c>
      <c r="C149" s="5" t="s">
        <v>473</v>
      </c>
      <c r="D149" s="5" t="s">
        <v>741</v>
      </c>
      <c r="E149" s="5" t="s">
        <v>7</v>
      </c>
      <c r="F149" s="5">
        <v>4.5999999999999996</v>
      </c>
      <c r="G149" s="319">
        <v>2.4700000000000002</v>
      </c>
      <c r="H149" s="138">
        <v>3.3</v>
      </c>
      <c r="I149" t="b">
        <f t="shared" si="2"/>
        <v>0</v>
      </c>
    </row>
    <row r="150" spans="1:9" x14ac:dyDescent="0.25">
      <c r="A150" s="5">
        <v>2894</v>
      </c>
      <c r="B150" s="5" t="s">
        <v>472</v>
      </c>
      <c r="C150" s="5" t="s">
        <v>473</v>
      </c>
      <c r="D150" s="5" t="s">
        <v>742</v>
      </c>
      <c r="E150" s="5" t="s">
        <v>7</v>
      </c>
      <c r="F150" s="5">
        <v>4.5999999999999996</v>
      </c>
      <c r="G150" s="319">
        <v>2.4700000000000002</v>
      </c>
      <c r="H150" s="138">
        <v>3.3</v>
      </c>
      <c r="I150" t="b">
        <f t="shared" si="2"/>
        <v>0</v>
      </c>
    </row>
    <row r="151" spans="1:9" x14ac:dyDescent="0.25">
      <c r="A151" s="5">
        <v>2895</v>
      </c>
      <c r="B151" s="5" t="s">
        <v>472</v>
      </c>
      <c r="C151" s="5" t="s">
        <v>473</v>
      </c>
      <c r="D151" s="5" t="s">
        <v>708</v>
      </c>
      <c r="E151" s="5" t="s">
        <v>7</v>
      </c>
      <c r="F151" s="5">
        <v>4.0999999999999996</v>
      </c>
      <c r="G151" s="319">
        <v>2.4300000000000002</v>
      </c>
      <c r="H151" s="138">
        <v>3.3</v>
      </c>
      <c r="I151" t="str">
        <f t="shared" si="2"/>
        <v>F</v>
      </c>
    </row>
    <row r="152" spans="1:9" x14ac:dyDescent="0.25">
      <c r="A152" s="5">
        <v>2896</v>
      </c>
      <c r="B152" s="5" t="s">
        <v>472</v>
      </c>
      <c r="C152" s="5" t="s">
        <v>473</v>
      </c>
      <c r="D152" s="5" t="s">
        <v>709</v>
      </c>
      <c r="E152" s="5" t="s">
        <v>7</v>
      </c>
      <c r="F152" s="5">
        <v>4.0999999999999996</v>
      </c>
      <c r="G152" s="319">
        <v>2.4300000000000002</v>
      </c>
      <c r="H152" s="138">
        <v>3.3</v>
      </c>
      <c r="I152" t="str">
        <f t="shared" si="2"/>
        <v>F</v>
      </c>
    </row>
    <row r="153" spans="1:9" x14ac:dyDescent="0.25">
      <c r="A153" s="5">
        <v>2897</v>
      </c>
      <c r="B153" s="5" t="s">
        <v>472</v>
      </c>
      <c r="C153" s="5" t="s">
        <v>473</v>
      </c>
      <c r="D153" s="5" t="s">
        <v>759</v>
      </c>
      <c r="E153" s="5" t="s">
        <v>7</v>
      </c>
      <c r="F153" s="5">
        <v>4.0999999999999996</v>
      </c>
      <c r="G153" s="319">
        <v>2.5499999999999998</v>
      </c>
      <c r="H153" s="138">
        <v>3.3</v>
      </c>
      <c r="I153" t="str">
        <f t="shared" si="2"/>
        <v>F</v>
      </c>
    </row>
    <row r="154" spans="1:9" x14ac:dyDescent="0.25">
      <c r="A154" s="5">
        <v>2900</v>
      </c>
      <c r="B154" s="5" t="s">
        <v>472</v>
      </c>
      <c r="C154" s="5" t="s">
        <v>473</v>
      </c>
      <c r="D154" s="5" t="s">
        <v>544</v>
      </c>
      <c r="E154" s="5" t="s">
        <v>7</v>
      </c>
      <c r="F154" s="5">
        <v>5.9</v>
      </c>
      <c r="G154" s="319">
        <v>2.06</v>
      </c>
      <c r="H154" s="138">
        <v>1.9</v>
      </c>
      <c r="I154" t="b">
        <f t="shared" si="2"/>
        <v>0</v>
      </c>
    </row>
    <row r="155" spans="1:9" x14ac:dyDescent="0.25">
      <c r="A155" s="5">
        <v>4326</v>
      </c>
      <c r="B155" s="5" t="s">
        <v>472</v>
      </c>
      <c r="C155" s="5" t="s">
        <v>473</v>
      </c>
      <c r="D155" s="5" t="s">
        <v>760</v>
      </c>
      <c r="E155" s="5" t="s">
        <v>7</v>
      </c>
      <c r="F155" s="5">
        <v>3.5</v>
      </c>
      <c r="G155" s="319">
        <v>2.5499999999999998</v>
      </c>
      <c r="H155" s="138">
        <v>3.3</v>
      </c>
      <c r="I155" t="str">
        <f t="shared" si="2"/>
        <v>F</v>
      </c>
    </row>
    <row r="156" spans="1:9" x14ac:dyDescent="0.25">
      <c r="A156" s="5">
        <v>4506</v>
      </c>
      <c r="B156" s="5" t="s">
        <v>472</v>
      </c>
      <c r="C156" s="5" t="s">
        <v>473</v>
      </c>
      <c r="D156" s="5" t="s">
        <v>749</v>
      </c>
      <c r="E156" s="5" t="s">
        <v>7</v>
      </c>
      <c r="F156" s="5">
        <v>3.5</v>
      </c>
      <c r="G156" s="319">
        <v>2.5</v>
      </c>
      <c r="H156" s="138">
        <v>3.3</v>
      </c>
      <c r="I156" t="str">
        <f t="shared" si="2"/>
        <v>F</v>
      </c>
    </row>
    <row r="157" spans="1:9" x14ac:dyDescent="0.25">
      <c r="A157" s="5">
        <v>4327</v>
      </c>
      <c r="B157" s="5" t="s">
        <v>472</v>
      </c>
      <c r="C157" s="5" t="s">
        <v>473</v>
      </c>
      <c r="D157" s="5" t="s">
        <v>761</v>
      </c>
      <c r="E157" s="5" t="s">
        <v>7</v>
      </c>
      <c r="F157" s="5">
        <v>3.5</v>
      </c>
      <c r="G157" s="319">
        <v>2.5499999999999998</v>
      </c>
      <c r="H157" s="138">
        <v>3.3</v>
      </c>
      <c r="I157" t="str">
        <f t="shared" si="2"/>
        <v>F</v>
      </c>
    </row>
    <row r="158" spans="1:9" x14ac:dyDescent="0.25">
      <c r="A158" s="5">
        <v>595</v>
      </c>
      <c r="B158" s="5" t="s">
        <v>472</v>
      </c>
      <c r="C158" s="5" t="s">
        <v>473</v>
      </c>
      <c r="D158" s="5" t="s">
        <v>762</v>
      </c>
      <c r="E158" s="5" t="s">
        <v>7</v>
      </c>
      <c r="F158" s="5">
        <v>3.5</v>
      </c>
      <c r="G158" s="319">
        <v>2.5499999999999998</v>
      </c>
      <c r="H158" s="138">
        <v>3.3</v>
      </c>
      <c r="I158" t="str">
        <f t="shared" si="2"/>
        <v>F</v>
      </c>
    </row>
    <row r="159" spans="1:9" x14ac:dyDescent="0.25">
      <c r="A159" s="5">
        <v>4508</v>
      </c>
      <c r="B159" s="5" t="s">
        <v>472</v>
      </c>
      <c r="C159" s="5" t="s">
        <v>473</v>
      </c>
      <c r="D159" s="5" t="s">
        <v>763</v>
      </c>
      <c r="E159" s="5" t="s">
        <v>7</v>
      </c>
      <c r="F159" s="5">
        <v>3.5</v>
      </c>
      <c r="G159" s="319">
        <v>2.5499999999999998</v>
      </c>
      <c r="H159" s="138">
        <v>3.3</v>
      </c>
      <c r="I159" t="str">
        <f t="shared" si="2"/>
        <v>F</v>
      </c>
    </row>
    <row r="160" spans="1:9" x14ac:dyDescent="0.25">
      <c r="A160" s="5">
        <v>596</v>
      </c>
      <c r="B160" s="5" t="s">
        <v>472</v>
      </c>
      <c r="C160" s="5" t="s">
        <v>473</v>
      </c>
      <c r="D160" s="5" t="s">
        <v>764</v>
      </c>
      <c r="E160" s="5" t="s">
        <v>7</v>
      </c>
      <c r="F160" s="5">
        <v>3.5</v>
      </c>
      <c r="G160" s="319">
        <v>2.5499999999999998</v>
      </c>
      <c r="H160" s="138">
        <v>3.3</v>
      </c>
      <c r="I160" t="str">
        <f t="shared" si="2"/>
        <v>F</v>
      </c>
    </row>
    <row r="161" spans="1:9" x14ac:dyDescent="0.25">
      <c r="A161" s="5">
        <v>597</v>
      </c>
      <c r="B161" s="5" t="s">
        <v>472</v>
      </c>
      <c r="C161" s="5" t="s">
        <v>473</v>
      </c>
      <c r="D161" s="5" t="s">
        <v>765</v>
      </c>
      <c r="E161" s="5" t="s">
        <v>7</v>
      </c>
      <c r="F161" s="5">
        <v>3.5</v>
      </c>
      <c r="G161" s="319">
        <v>2.5499999999999998</v>
      </c>
      <c r="H161" s="138">
        <v>3.3</v>
      </c>
      <c r="I161" t="str">
        <f t="shared" si="2"/>
        <v>F</v>
      </c>
    </row>
    <row r="162" spans="1:9" x14ac:dyDescent="0.25">
      <c r="A162" s="5">
        <v>4507</v>
      </c>
      <c r="B162" s="5" t="s">
        <v>472</v>
      </c>
      <c r="C162" s="5" t="s">
        <v>473</v>
      </c>
      <c r="D162" s="5" t="s">
        <v>766</v>
      </c>
      <c r="E162" s="5" t="s">
        <v>7</v>
      </c>
      <c r="F162" s="5">
        <v>3.5</v>
      </c>
      <c r="G162" s="319">
        <v>2.5499999999999998</v>
      </c>
      <c r="H162" s="138">
        <v>3.3</v>
      </c>
      <c r="I162" t="str">
        <f t="shared" si="2"/>
        <v>F</v>
      </c>
    </row>
    <row r="163" spans="1:9" x14ac:dyDescent="0.25">
      <c r="A163" s="5">
        <v>6014</v>
      </c>
      <c r="B163" s="5" t="s">
        <v>505</v>
      </c>
      <c r="C163" s="5" t="s">
        <v>506</v>
      </c>
      <c r="D163" s="5" t="s">
        <v>826</v>
      </c>
      <c r="E163" s="5" t="s">
        <v>7</v>
      </c>
      <c r="F163" s="5">
        <v>3.3</v>
      </c>
      <c r="G163" s="319">
        <v>2.66</v>
      </c>
      <c r="H163" s="138">
        <v>3.9</v>
      </c>
      <c r="I163" t="str">
        <f t="shared" si="2"/>
        <v>F</v>
      </c>
    </row>
    <row r="164" spans="1:9" x14ac:dyDescent="0.25">
      <c r="A164" s="5">
        <v>6015</v>
      </c>
      <c r="B164" s="5" t="s">
        <v>505</v>
      </c>
      <c r="C164" s="5" t="s">
        <v>506</v>
      </c>
      <c r="D164" s="5" t="s">
        <v>827</v>
      </c>
      <c r="E164" s="5" t="s">
        <v>7</v>
      </c>
      <c r="F164" s="5">
        <v>3.8</v>
      </c>
      <c r="G164" s="319">
        <v>2.6</v>
      </c>
      <c r="H164" s="138">
        <v>3.8</v>
      </c>
      <c r="I164" t="str">
        <f t="shared" si="2"/>
        <v>F</v>
      </c>
    </row>
    <row r="165" spans="1:9" x14ac:dyDescent="0.25">
      <c r="A165" s="5">
        <v>6016</v>
      </c>
      <c r="B165" s="5" t="s">
        <v>505</v>
      </c>
      <c r="C165" s="5" t="s">
        <v>506</v>
      </c>
      <c r="D165" s="5" t="s">
        <v>828</v>
      </c>
      <c r="E165" s="5" t="s">
        <v>7</v>
      </c>
      <c r="F165" s="5">
        <v>3.8</v>
      </c>
      <c r="G165" s="319">
        <v>2.6</v>
      </c>
      <c r="H165" s="138">
        <v>3.8</v>
      </c>
      <c r="I165" t="str">
        <f t="shared" si="2"/>
        <v>F</v>
      </c>
    </row>
    <row r="166" spans="1:9" x14ac:dyDescent="0.25">
      <c r="A166" s="5">
        <v>6017</v>
      </c>
      <c r="B166" s="5" t="s">
        <v>505</v>
      </c>
      <c r="C166" s="5" t="s">
        <v>506</v>
      </c>
      <c r="D166" s="5" t="s">
        <v>829</v>
      </c>
      <c r="E166" s="5" t="s">
        <v>7</v>
      </c>
      <c r="F166" s="5">
        <v>3.8</v>
      </c>
      <c r="G166" s="319">
        <v>2.6</v>
      </c>
      <c r="H166" s="138">
        <v>3.8</v>
      </c>
      <c r="I166" t="str">
        <f t="shared" si="2"/>
        <v>F</v>
      </c>
    </row>
    <row r="167" spans="1:9" x14ac:dyDescent="0.25">
      <c r="A167" s="5">
        <v>6050</v>
      </c>
      <c r="B167" s="5" t="s">
        <v>505</v>
      </c>
      <c r="C167" s="5" t="s">
        <v>506</v>
      </c>
      <c r="D167" s="5" t="s">
        <v>862</v>
      </c>
      <c r="E167" s="5" t="s">
        <v>7</v>
      </c>
      <c r="F167" s="5">
        <v>3.8</v>
      </c>
      <c r="G167" s="319">
        <v>2.6</v>
      </c>
      <c r="H167" s="138">
        <v>3.8</v>
      </c>
      <c r="I167" t="str">
        <f t="shared" si="2"/>
        <v>F</v>
      </c>
    </row>
    <row r="168" spans="1:9" x14ac:dyDescent="0.25">
      <c r="A168" s="5">
        <v>6049</v>
      </c>
      <c r="B168" s="5" t="s">
        <v>505</v>
      </c>
      <c r="C168" s="5" t="s">
        <v>506</v>
      </c>
      <c r="D168" s="5" t="s">
        <v>863</v>
      </c>
      <c r="E168" s="5" t="s">
        <v>7</v>
      </c>
      <c r="F168" s="5">
        <v>3.8</v>
      </c>
      <c r="G168" s="319">
        <v>2.6</v>
      </c>
      <c r="H168" s="138">
        <v>3.8</v>
      </c>
      <c r="I168" t="str">
        <f t="shared" si="2"/>
        <v>F</v>
      </c>
    </row>
    <row r="169" spans="1:9" x14ac:dyDescent="0.25">
      <c r="A169" s="5">
        <v>6048</v>
      </c>
      <c r="B169" s="5" t="s">
        <v>505</v>
      </c>
      <c r="C169" s="5" t="s">
        <v>506</v>
      </c>
      <c r="D169" s="5" t="s">
        <v>864</v>
      </c>
      <c r="E169" s="5" t="s">
        <v>7</v>
      </c>
      <c r="F169" s="5">
        <v>3.8</v>
      </c>
      <c r="G169" s="319">
        <v>2.6</v>
      </c>
      <c r="H169" s="138">
        <v>3.8</v>
      </c>
      <c r="I169" t="str">
        <f t="shared" si="2"/>
        <v>F</v>
      </c>
    </row>
    <row r="170" spans="1:9" x14ac:dyDescent="0.25">
      <c r="A170" s="5">
        <v>6047</v>
      </c>
      <c r="B170" s="5" t="s">
        <v>505</v>
      </c>
      <c r="C170" s="5" t="s">
        <v>506</v>
      </c>
      <c r="D170" s="5" t="s">
        <v>866</v>
      </c>
      <c r="E170" s="5" t="s">
        <v>7</v>
      </c>
      <c r="F170" s="5">
        <v>3.8</v>
      </c>
      <c r="G170" s="319">
        <v>2.6</v>
      </c>
      <c r="H170" s="138">
        <v>3.8</v>
      </c>
      <c r="I170" t="str">
        <f t="shared" si="2"/>
        <v>F</v>
      </c>
    </row>
    <row r="171" spans="1:9" x14ac:dyDescent="0.25">
      <c r="A171" s="5">
        <v>6024</v>
      </c>
      <c r="B171" s="5" t="s">
        <v>505</v>
      </c>
      <c r="C171" s="5" t="s">
        <v>505</v>
      </c>
      <c r="D171" s="5" t="s">
        <v>511</v>
      </c>
      <c r="E171" s="5" t="s">
        <v>7</v>
      </c>
      <c r="F171" s="5">
        <v>3.3</v>
      </c>
      <c r="G171" s="319">
        <v>2.66</v>
      </c>
      <c r="H171" s="138">
        <v>3.9</v>
      </c>
      <c r="I171" t="str">
        <f t="shared" si="2"/>
        <v>F</v>
      </c>
    </row>
    <row r="172" spans="1:9" x14ac:dyDescent="0.25">
      <c r="A172" s="5">
        <v>6025</v>
      </c>
      <c r="B172" s="5" t="s">
        <v>505</v>
      </c>
      <c r="C172" s="5" t="s">
        <v>505</v>
      </c>
      <c r="D172" s="5" t="s">
        <v>512</v>
      </c>
      <c r="E172" s="5" t="s">
        <v>7</v>
      </c>
      <c r="F172" s="5">
        <v>3.3</v>
      </c>
      <c r="G172" s="319">
        <v>2.66</v>
      </c>
      <c r="H172" s="138">
        <v>3.9</v>
      </c>
      <c r="I172" t="str">
        <f t="shared" si="2"/>
        <v>F</v>
      </c>
    </row>
    <row r="173" spans="1:9" x14ac:dyDescent="0.25">
      <c r="A173" s="5">
        <v>6023</v>
      </c>
      <c r="B173" s="5" t="s">
        <v>505</v>
      </c>
      <c r="C173" s="5" t="s">
        <v>505</v>
      </c>
      <c r="D173" s="5" t="s">
        <v>513</v>
      </c>
      <c r="E173" s="5" t="s">
        <v>7</v>
      </c>
      <c r="F173" s="5">
        <v>3.3</v>
      </c>
      <c r="G173" s="319">
        <v>2.66</v>
      </c>
      <c r="H173" s="138">
        <v>3.9</v>
      </c>
      <c r="I173" t="str">
        <f t="shared" si="2"/>
        <v>F</v>
      </c>
    </row>
    <row r="174" spans="1:9" x14ac:dyDescent="0.25">
      <c r="A174" s="5">
        <v>6022</v>
      </c>
      <c r="B174" s="5" t="s">
        <v>505</v>
      </c>
      <c r="C174" s="5" t="s">
        <v>505</v>
      </c>
      <c r="D174" s="5" t="s">
        <v>514</v>
      </c>
      <c r="E174" s="5" t="s">
        <v>7</v>
      </c>
      <c r="F174" s="5">
        <v>3.3</v>
      </c>
      <c r="G174" s="319">
        <v>2.66</v>
      </c>
      <c r="H174" s="138">
        <v>3.9</v>
      </c>
      <c r="I174" t="str">
        <f t="shared" si="2"/>
        <v>F</v>
      </c>
    </row>
    <row r="175" spans="1:9" x14ac:dyDescent="0.25">
      <c r="A175" s="5">
        <v>6021</v>
      </c>
      <c r="B175" s="5" t="s">
        <v>505</v>
      </c>
      <c r="C175" s="5" t="s">
        <v>505</v>
      </c>
      <c r="D175" s="5" t="s">
        <v>830</v>
      </c>
      <c r="E175" s="5" t="s">
        <v>7</v>
      </c>
      <c r="F175" s="5">
        <v>3.3</v>
      </c>
      <c r="G175" s="319">
        <v>2.66</v>
      </c>
      <c r="H175" s="138">
        <v>3.9</v>
      </c>
      <c r="I175" t="str">
        <f t="shared" si="2"/>
        <v>F</v>
      </c>
    </row>
    <row r="176" spans="1:9" x14ac:dyDescent="0.25">
      <c r="A176" s="5">
        <v>6044</v>
      </c>
      <c r="B176" s="5" t="s">
        <v>505</v>
      </c>
      <c r="C176" s="5" t="s">
        <v>505</v>
      </c>
      <c r="D176" s="5" t="s">
        <v>1627</v>
      </c>
      <c r="E176" s="5" t="s">
        <v>7</v>
      </c>
      <c r="F176" s="5">
        <v>3.8</v>
      </c>
      <c r="G176" s="319">
        <v>2.6</v>
      </c>
      <c r="H176" s="138">
        <v>3.8</v>
      </c>
      <c r="I176" t="str">
        <f t="shared" si="2"/>
        <v>F</v>
      </c>
    </row>
    <row r="177" spans="1:9" x14ac:dyDescent="0.25">
      <c r="A177" s="5">
        <v>6041</v>
      </c>
      <c r="B177" s="5" t="s">
        <v>505</v>
      </c>
      <c r="C177" s="5" t="s">
        <v>505</v>
      </c>
      <c r="D177" s="5" t="s">
        <v>1628</v>
      </c>
      <c r="E177" s="5" t="s">
        <v>7</v>
      </c>
      <c r="F177" s="5">
        <v>3.2</v>
      </c>
      <c r="G177" s="319">
        <v>2.17</v>
      </c>
      <c r="H177" s="138">
        <v>3.3</v>
      </c>
      <c r="I177" t="b">
        <f t="shared" si="2"/>
        <v>0</v>
      </c>
    </row>
    <row r="178" spans="1:9" x14ac:dyDescent="0.25">
      <c r="A178" s="5">
        <v>6043</v>
      </c>
      <c r="B178" s="5" t="s">
        <v>505</v>
      </c>
      <c r="C178" s="5" t="s">
        <v>505</v>
      </c>
      <c r="D178" s="5" t="s">
        <v>1629</v>
      </c>
      <c r="E178" s="5" t="s">
        <v>7</v>
      </c>
      <c r="F178" s="5">
        <v>3.4</v>
      </c>
      <c r="G178" s="319">
        <v>2.38</v>
      </c>
      <c r="H178" s="138">
        <v>3.8</v>
      </c>
      <c r="I178" t="str">
        <f t="shared" si="2"/>
        <v>F</v>
      </c>
    </row>
    <row r="179" spans="1:9" x14ac:dyDescent="0.25">
      <c r="A179" s="5">
        <v>6046</v>
      </c>
      <c r="B179" s="5" t="s">
        <v>505</v>
      </c>
      <c r="C179" s="5" t="s">
        <v>505</v>
      </c>
      <c r="D179" s="5" t="s">
        <v>1630</v>
      </c>
      <c r="E179" s="5" t="s">
        <v>7</v>
      </c>
      <c r="F179" s="5">
        <v>3.8</v>
      </c>
      <c r="G179" s="319">
        <v>2.6</v>
      </c>
      <c r="H179" s="138">
        <v>3.8</v>
      </c>
      <c r="I179" t="str">
        <f t="shared" si="2"/>
        <v>F</v>
      </c>
    </row>
    <row r="180" spans="1:9" x14ac:dyDescent="0.25">
      <c r="A180" s="5">
        <v>6037</v>
      </c>
      <c r="B180" s="5" t="s">
        <v>505</v>
      </c>
      <c r="C180" s="5" t="s">
        <v>505</v>
      </c>
      <c r="D180" s="5" t="s">
        <v>810</v>
      </c>
      <c r="E180" s="5" t="s">
        <v>7</v>
      </c>
      <c r="F180" s="5">
        <v>3.5</v>
      </c>
      <c r="G180" s="319">
        <v>2.65</v>
      </c>
      <c r="H180" s="138">
        <v>3.9</v>
      </c>
      <c r="I180" t="str">
        <f t="shared" si="2"/>
        <v>F</v>
      </c>
    </row>
    <row r="181" spans="1:9" x14ac:dyDescent="0.25">
      <c r="A181" s="5">
        <v>6018</v>
      </c>
      <c r="B181" s="5" t="s">
        <v>505</v>
      </c>
      <c r="C181" s="5" t="s">
        <v>505</v>
      </c>
      <c r="D181" s="5" t="s">
        <v>831</v>
      </c>
      <c r="E181" s="5" t="s">
        <v>7</v>
      </c>
      <c r="F181" s="5">
        <v>3.3</v>
      </c>
      <c r="G181" s="319">
        <v>2.66</v>
      </c>
      <c r="H181" s="138">
        <v>3.9</v>
      </c>
      <c r="I181" t="str">
        <f t="shared" si="2"/>
        <v>F</v>
      </c>
    </row>
    <row r="182" spans="1:9" x14ac:dyDescent="0.25">
      <c r="A182" s="5">
        <v>6030</v>
      </c>
      <c r="B182" s="5" t="s">
        <v>505</v>
      </c>
      <c r="C182" s="5" t="s">
        <v>505</v>
      </c>
      <c r="D182" s="5" t="s">
        <v>812</v>
      </c>
      <c r="E182" s="5" t="s">
        <v>7</v>
      </c>
      <c r="F182" s="5">
        <v>3.4</v>
      </c>
      <c r="G182" s="319">
        <v>2.65</v>
      </c>
      <c r="H182" s="138">
        <v>3.9</v>
      </c>
      <c r="I182" t="str">
        <f t="shared" si="2"/>
        <v>F</v>
      </c>
    </row>
    <row r="183" spans="1:9" x14ac:dyDescent="0.25">
      <c r="A183" s="5">
        <v>6013</v>
      </c>
      <c r="B183" s="5" t="s">
        <v>505</v>
      </c>
      <c r="C183" s="5" t="s">
        <v>505</v>
      </c>
      <c r="D183" s="5" t="s">
        <v>856</v>
      </c>
      <c r="E183" s="5" t="s">
        <v>7</v>
      </c>
      <c r="F183" s="5">
        <v>5</v>
      </c>
      <c r="G183" s="319">
        <v>2.76</v>
      </c>
      <c r="H183" s="138">
        <v>3.5</v>
      </c>
      <c r="I183" t="b">
        <f t="shared" si="2"/>
        <v>0</v>
      </c>
    </row>
    <row r="184" spans="1:9" x14ac:dyDescent="0.25">
      <c r="A184" s="5">
        <v>6033</v>
      </c>
      <c r="B184" s="5" t="s">
        <v>505</v>
      </c>
      <c r="C184" s="5" t="s">
        <v>505</v>
      </c>
      <c r="D184" s="5" t="s">
        <v>813</v>
      </c>
      <c r="E184" s="5" t="s">
        <v>7</v>
      </c>
      <c r="F184" s="5">
        <v>3.4</v>
      </c>
      <c r="G184" s="319">
        <v>2.65</v>
      </c>
      <c r="H184" s="138">
        <v>3.9</v>
      </c>
      <c r="I184" t="str">
        <f t="shared" si="2"/>
        <v>F</v>
      </c>
    </row>
    <row r="185" spans="1:9" x14ac:dyDescent="0.25">
      <c r="A185" s="5">
        <v>6032</v>
      </c>
      <c r="B185" s="5" t="s">
        <v>505</v>
      </c>
      <c r="C185" s="5" t="s">
        <v>505</v>
      </c>
      <c r="D185" s="5" t="s">
        <v>814</v>
      </c>
      <c r="E185" s="5" t="s">
        <v>7</v>
      </c>
      <c r="F185" s="5">
        <v>3.4</v>
      </c>
      <c r="G185" s="319">
        <v>2.65</v>
      </c>
      <c r="H185" s="138">
        <v>3.9</v>
      </c>
      <c r="I185" t="str">
        <f t="shared" si="2"/>
        <v>F</v>
      </c>
    </row>
    <row r="186" spans="1:9" x14ac:dyDescent="0.25">
      <c r="A186" s="5">
        <v>6031</v>
      </c>
      <c r="B186" s="5" t="s">
        <v>505</v>
      </c>
      <c r="C186" s="5" t="s">
        <v>505</v>
      </c>
      <c r="D186" s="5" t="s">
        <v>815</v>
      </c>
      <c r="E186" s="5" t="s">
        <v>7</v>
      </c>
      <c r="F186" s="5">
        <v>3.4</v>
      </c>
      <c r="G186" s="319">
        <v>2.65</v>
      </c>
      <c r="H186" s="138">
        <v>3.9</v>
      </c>
      <c r="I186" t="str">
        <f t="shared" si="2"/>
        <v>F</v>
      </c>
    </row>
    <row r="187" spans="1:9" x14ac:dyDescent="0.25">
      <c r="A187" s="5">
        <v>6036</v>
      </c>
      <c r="B187" s="5" t="s">
        <v>505</v>
      </c>
      <c r="C187" s="5" t="s">
        <v>505</v>
      </c>
      <c r="D187" s="5" t="s">
        <v>816</v>
      </c>
      <c r="E187" s="5" t="s">
        <v>7</v>
      </c>
      <c r="F187" s="5">
        <v>3.4</v>
      </c>
      <c r="G187" s="319">
        <v>2.65</v>
      </c>
      <c r="H187" s="138">
        <v>3.9</v>
      </c>
      <c r="I187" t="str">
        <f t="shared" si="2"/>
        <v>F</v>
      </c>
    </row>
    <row r="188" spans="1:9" x14ac:dyDescent="0.25">
      <c r="A188" s="5">
        <v>6035</v>
      </c>
      <c r="B188" s="5" t="s">
        <v>505</v>
      </c>
      <c r="C188" s="5" t="s">
        <v>505</v>
      </c>
      <c r="D188" s="5" t="s">
        <v>817</v>
      </c>
      <c r="E188" s="5" t="s">
        <v>7</v>
      </c>
      <c r="F188" s="5">
        <v>3.4</v>
      </c>
      <c r="G188" s="319">
        <v>2.65</v>
      </c>
      <c r="H188" s="138">
        <v>3.9</v>
      </c>
      <c r="I188" t="str">
        <f t="shared" si="2"/>
        <v>F</v>
      </c>
    </row>
    <row r="189" spans="1:9" x14ac:dyDescent="0.25">
      <c r="A189" s="5">
        <v>6034</v>
      </c>
      <c r="B189" s="5" t="s">
        <v>505</v>
      </c>
      <c r="C189" s="5" t="s">
        <v>505</v>
      </c>
      <c r="D189" s="5" t="s">
        <v>818</v>
      </c>
      <c r="E189" s="5" t="s">
        <v>7</v>
      </c>
      <c r="F189" s="5">
        <v>3.4</v>
      </c>
      <c r="G189" s="319">
        <v>2.65</v>
      </c>
      <c r="H189" s="138">
        <v>3.9</v>
      </c>
      <c r="I189" t="str">
        <f t="shared" si="2"/>
        <v>F</v>
      </c>
    </row>
    <row r="190" spans="1:9" x14ac:dyDescent="0.25">
      <c r="A190" s="5">
        <v>6039</v>
      </c>
      <c r="B190" s="5" t="s">
        <v>505</v>
      </c>
      <c r="C190" s="5" t="s">
        <v>505</v>
      </c>
      <c r="D190" s="5" t="s">
        <v>1631</v>
      </c>
      <c r="E190" s="5" t="s">
        <v>7</v>
      </c>
      <c r="F190" s="5">
        <v>3.8</v>
      </c>
      <c r="G190" s="319">
        <v>2.6</v>
      </c>
      <c r="H190" s="138">
        <v>3.8</v>
      </c>
      <c r="I190" t="str">
        <f t="shared" si="2"/>
        <v>F</v>
      </c>
    </row>
    <row r="191" spans="1:9" x14ac:dyDescent="0.25">
      <c r="A191" s="5">
        <v>6045</v>
      </c>
      <c r="B191" s="5" t="s">
        <v>505</v>
      </c>
      <c r="C191" s="5" t="s">
        <v>505</v>
      </c>
      <c r="D191" s="5" t="s">
        <v>1632</v>
      </c>
      <c r="E191" s="5" t="s">
        <v>7</v>
      </c>
      <c r="F191" s="5">
        <v>3.8</v>
      </c>
      <c r="G191" s="319">
        <v>2.6</v>
      </c>
      <c r="H191" s="138">
        <v>3.8</v>
      </c>
      <c r="I191" t="str">
        <f t="shared" si="2"/>
        <v>F</v>
      </c>
    </row>
    <row r="192" spans="1:9" x14ac:dyDescent="0.25">
      <c r="A192" s="5">
        <v>6040</v>
      </c>
      <c r="B192" s="5" t="s">
        <v>505</v>
      </c>
      <c r="C192" s="5" t="s">
        <v>505</v>
      </c>
      <c r="D192" s="5" t="s">
        <v>1633</v>
      </c>
      <c r="E192" s="5" t="s">
        <v>7</v>
      </c>
      <c r="F192" s="5">
        <v>3.2</v>
      </c>
      <c r="G192" s="319">
        <v>2.17</v>
      </c>
      <c r="H192" s="138">
        <v>3.3</v>
      </c>
      <c r="I192" t="b">
        <f t="shared" si="2"/>
        <v>0</v>
      </c>
    </row>
    <row r="193" spans="1:9" x14ac:dyDescent="0.25">
      <c r="A193" s="5">
        <v>6038</v>
      </c>
      <c r="B193" s="5" t="s">
        <v>505</v>
      </c>
      <c r="C193" s="5" t="s">
        <v>505</v>
      </c>
      <c r="D193" s="5" t="s">
        <v>819</v>
      </c>
      <c r="E193" s="5" t="s">
        <v>7</v>
      </c>
      <c r="F193" s="5">
        <v>3.5</v>
      </c>
      <c r="G193" s="319">
        <v>2.65</v>
      </c>
      <c r="H193" s="138">
        <v>3.9</v>
      </c>
      <c r="I193" t="str">
        <f t="shared" si="2"/>
        <v>F</v>
      </c>
    </row>
    <row r="194" spans="1:9" x14ac:dyDescent="0.25">
      <c r="A194" s="5">
        <v>6020</v>
      </c>
      <c r="B194" s="5" t="s">
        <v>505</v>
      </c>
      <c r="C194" s="5" t="s">
        <v>505</v>
      </c>
      <c r="D194" s="5" t="s">
        <v>515</v>
      </c>
      <c r="E194" s="5" t="s">
        <v>7</v>
      </c>
      <c r="F194" s="5">
        <v>3.3</v>
      </c>
      <c r="G194" s="319">
        <v>2.66</v>
      </c>
      <c r="H194" s="138">
        <v>3.9</v>
      </c>
      <c r="I194" t="str">
        <f t="shared" si="2"/>
        <v>F</v>
      </c>
    </row>
    <row r="195" spans="1:9" x14ac:dyDescent="0.25">
      <c r="A195" s="5">
        <v>6019</v>
      </c>
      <c r="B195" s="5" t="s">
        <v>505</v>
      </c>
      <c r="C195" s="5" t="s">
        <v>505</v>
      </c>
      <c r="D195" s="5" t="s">
        <v>832</v>
      </c>
      <c r="E195" s="5" t="s">
        <v>7</v>
      </c>
      <c r="F195" s="5">
        <v>3.3</v>
      </c>
      <c r="G195" s="319">
        <v>2.66</v>
      </c>
      <c r="H195" s="138">
        <v>3.9</v>
      </c>
      <c r="I195" t="str">
        <f t="shared" ref="I195:I258" si="3">IF(E195="Top-Loading",IF(AND(G195&gt;=3.2,F195&lt;=3),"ME",IF(AND(G195&gt;=2.51,F195&lt;=3.8),"ES",IF(AND(G195&gt;=1.72,F195&lt;=8),"F"))),IF(AND(G195&gt;=3.2,F195&lt;=3),"ME",IF(AND(G195&gt;=2.8,F195&lt;=3.5),"ES",IF(AND(G195&gt;=2.2,F195&lt;=4.5),"F"))))</f>
        <v>F</v>
      </c>
    </row>
    <row r="196" spans="1:9" x14ac:dyDescent="0.25">
      <c r="A196" s="5">
        <v>6042</v>
      </c>
      <c r="B196" s="5" t="s">
        <v>505</v>
      </c>
      <c r="C196" s="5" t="s">
        <v>505</v>
      </c>
      <c r="D196" s="5" t="s">
        <v>1634</v>
      </c>
      <c r="E196" s="5" t="s">
        <v>7</v>
      </c>
      <c r="F196" s="5">
        <v>3.4</v>
      </c>
      <c r="G196" s="319">
        <v>2.38</v>
      </c>
      <c r="H196" s="138">
        <v>3.8</v>
      </c>
      <c r="I196" t="str">
        <f t="shared" si="3"/>
        <v>F</v>
      </c>
    </row>
    <row r="197" spans="1:9" x14ac:dyDescent="0.25">
      <c r="A197" s="5">
        <v>6008</v>
      </c>
      <c r="B197" s="5" t="s">
        <v>505</v>
      </c>
      <c r="C197" s="5" t="s">
        <v>505</v>
      </c>
      <c r="D197" s="5" t="s">
        <v>1635</v>
      </c>
      <c r="E197" s="5" t="s">
        <v>6</v>
      </c>
      <c r="F197" s="5">
        <v>5.8</v>
      </c>
      <c r="G197" s="319">
        <v>2</v>
      </c>
      <c r="H197" s="138">
        <v>3.3</v>
      </c>
      <c r="I197" t="str">
        <f t="shared" si="3"/>
        <v>F</v>
      </c>
    </row>
    <row r="198" spans="1:9" x14ac:dyDescent="0.25">
      <c r="A198" s="5">
        <v>6011</v>
      </c>
      <c r="B198" s="5" t="s">
        <v>505</v>
      </c>
      <c r="C198" s="5" t="s">
        <v>505</v>
      </c>
      <c r="D198" s="5" t="s">
        <v>1636</v>
      </c>
      <c r="E198" s="5" t="s">
        <v>6</v>
      </c>
      <c r="F198" s="5">
        <v>4</v>
      </c>
      <c r="G198" s="319">
        <v>2.2999999999999998</v>
      </c>
      <c r="H198" s="138">
        <v>3.4</v>
      </c>
      <c r="I198" t="str">
        <f t="shared" si="3"/>
        <v>F</v>
      </c>
    </row>
    <row r="199" spans="1:9" x14ac:dyDescent="0.25">
      <c r="A199" s="5">
        <v>6012</v>
      </c>
      <c r="B199" s="5" t="s">
        <v>505</v>
      </c>
      <c r="C199" s="5" t="s">
        <v>505</v>
      </c>
      <c r="D199" s="5" t="s">
        <v>1637</v>
      </c>
      <c r="E199" s="5" t="s">
        <v>6</v>
      </c>
      <c r="F199" s="5">
        <v>4</v>
      </c>
      <c r="G199" s="319">
        <v>2.2999999999999998</v>
      </c>
      <c r="H199" s="138">
        <v>3.4</v>
      </c>
      <c r="I199" t="str">
        <f t="shared" si="3"/>
        <v>F</v>
      </c>
    </row>
    <row r="200" spans="1:9" x14ac:dyDescent="0.25">
      <c r="A200" s="5">
        <v>6009</v>
      </c>
      <c r="B200" s="5" t="s">
        <v>505</v>
      </c>
      <c r="C200" s="5" t="s">
        <v>505</v>
      </c>
      <c r="D200" s="5" t="s">
        <v>1638</v>
      </c>
      <c r="E200" s="5" t="s">
        <v>6</v>
      </c>
      <c r="F200" s="5">
        <v>5.8</v>
      </c>
      <c r="G200" s="319">
        <v>2</v>
      </c>
      <c r="H200" s="138">
        <v>3.3</v>
      </c>
      <c r="I200" t="str">
        <f t="shared" si="3"/>
        <v>F</v>
      </c>
    </row>
    <row r="201" spans="1:9" x14ac:dyDescent="0.25">
      <c r="A201" s="5">
        <v>6010</v>
      </c>
      <c r="B201" s="5" t="s">
        <v>505</v>
      </c>
      <c r="C201" s="5" t="s">
        <v>505</v>
      </c>
      <c r="D201" s="5" t="s">
        <v>1639</v>
      </c>
      <c r="E201" s="5" t="s">
        <v>6</v>
      </c>
      <c r="F201" s="5">
        <v>5.8</v>
      </c>
      <c r="G201" s="319">
        <v>2</v>
      </c>
      <c r="H201" s="138">
        <v>3.3</v>
      </c>
      <c r="I201" t="str">
        <f t="shared" si="3"/>
        <v>F</v>
      </c>
    </row>
    <row r="202" spans="1:9" x14ac:dyDescent="0.25">
      <c r="A202" s="5">
        <v>6029</v>
      </c>
      <c r="B202" s="5" t="s">
        <v>505</v>
      </c>
      <c r="C202" s="5" t="s">
        <v>505</v>
      </c>
      <c r="D202" s="5" t="s">
        <v>833</v>
      </c>
      <c r="E202" s="5" t="s">
        <v>7</v>
      </c>
      <c r="F202" s="5">
        <v>3.3</v>
      </c>
      <c r="G202" s="319">
        <v>2.66</v>
      </c>
      <c r="H202" s="138">
        <v>3.9</v>
      </c>
      <c r="I202" t="str">
        <f t="shared" si="3"/>
        <v>F</v>
      </c>
    </row>
    <row r="203" spans="1:9" x14ac:dyDescent="0.25">
      <c r="A203" s="5">
        <v>6027</v>
      </c>
      <c r="B203" s="5" t="s">
        <v>505</v>
      </c>
      <c r="C203" s="5" t="s">
        <v>505</v>
      </c>
      <c r="D203" s="5" t="s">
        <v>834</v>
      </c>
      <c r="E203" s="5" t="s">
        <v>7</v>
      </c>
      <c r="F203" s="5">
        <v>3.3</v>
      </c>
      <c r="G203" s="319">
        <v>2.66</v>
      </c>
      <c r="H203" s="138">
        <v>3.9</v>
      </c>
      <c r="I203" t="str">
        <f t="shared" si="3"/>
        <v>F</v>
      </c>
    </row>
    <row r="204" spans="1:9" x14ac:dyDescent="0.25">
      <c r="A204" s="5">
        <v>6028</v>
      </c>
      <c r="B204" s="5" t="s">
        <v>505</v>
      </c>
      <c r="C204" s="5" t="s">
        <v>505</v>
      </c>
      <c r="D204" s="5" t="s">
        <v>835</v>
      </c>
      <c r="E204" s="5" t="s">
        <v>7</v>
      </c>
      <c r="F204" s="5">
        <v>3.3</v>
      </c>
      <c r="G204" s="319">
        <v>2.66</v>
      </c>
      <c r="H204" s="138">
        <v>3.9</v>
      </c>
      <c r="I204" t="str">
        <f t="shared" si="3"/>
        <v>F</v>
      </c>
    </row>
    <row r="205" spans="1:9" x14ac:dyDescent="0.25">
      <c r="A205" s="5">
        <v>6026</v>
      </c>
      <c r="B205" s="5" t="s">
        <v>505</v>
      </c>
      <c r="C205" s="5" t="s">
        <v>505</v>
      </c>
      <c r="D205" s="5" t="s">
        <v>836</v>
      </c>
      <c r="E205" s="5" t="s">
        <v>7</v>
      </c>
      <c r="F205" s="5">
        <v>3.3</v>
      </c>
      <c r="G205" s="319">
        <v>2.66</v>
      </c>
      <c r="H205" s="138">
        <v>3.9</v>
      </c>
      <c r="I205" t="str">
        <f t="shared" si="3"/>
        <v>F</v>
      </c>
    </row>
    <row r="206" spans="1:9" x14ac:dyDescent="0.25">
      <c r="A206" s="5">
        <v>2917</v>
      </c>
      <c r="B206" s="5" t="s">
        <v>516</v>
      </c>
      <c r="C206" s="5" t="s">
        <v>506</v>
      </c>
      <c r="D206" s="5" t="s">
        <v>517</v>
      </c>
      <c r="E206" s="5" t="s">
        <v>7</v>
      </c>
      <c r="F206" s="5">
        <v>4</v>
      </c>
      <c r="G206" s="319">
        <v>2.04</v>
      </c>
      <c r="H206" s="138">
        <v>3.3</v>
      </c>
      <c r="I206" t="b">
        <f t="shared" si="3"/>
        <v>0</v>
      </c>
    </row>
    <row r="207" spans="1:9" x14ac:dyDescent="0.25">
      <c r="A207" s="5">
        <v>3313</v>
      </c>
      <c r="B207" s="5" t="s">
        <v>516</v>
      </c>
      <c r="C207" s="5" t="s">
        <v>506</v>
      </c>
      <c r="D207" s="5" t="s">
        <v>518</v>
      </c>
      <c r="E207" s="5" t="s">
        <v>7</v>
      </c>
      <c r="F207" s="5">
        <v>4</v>
      </c>
      <c r="G207" s="319">
        <v>2.04</v>
      </c>
      <c r="H207" s="138">
        <v>3.3</v>
      </c>
      <c r="I207" t="b">
        <f t="shared" si="3"/>
        <v>0</v>
      </c>
    </row>
    <row r="208" spans="1:9" x14ac:dyDescent="0.25">
      <c r="A208" s="5">
        <v>3314</v>
      </c>
      <c r="B208" s="5" t="s">
        <v>516</v>
      </c>
      <c r="C208" s="5" t="s">
        <v>506</v>
      </c>
      <c r="D208" s="5" t="s">
        <v>519</v>
      </c>
      <c r="E208" s="5" t="s">
        <v>7</v>
      </c>
      <c r="F208" s="5">
        <v>4</v>
      </c>
      <c r="G208" s="319">
        <v>2.04</v>
      </c>
      <c r="H208" s="138">
        <v>3.3</v>
      </c>
      <c r="I208" t="b">
        <f t="shared" si="3"/>
        <v>0</v>
      </c>
    </row>
    <row r="209" spans="1:9" x14ac:dyDescent="0.25">
      <c r="A209" s="5">
        <v>3312</v>
      </c>
      <c r="B209" s="5" t="s">
        <v>516</v>
      </c>
      <c r="C209" s="5" t="s">
        <v>506</v>
      </c>
      <c r="D209" s="5" t="s">
        <v>520</v>
      </c>
      <c r="E209" s="5" t="s">
        <v>7</v>
      </c>
      <c r="F209" s="5">
        <v>4</v>
      </c>
      <c r="G209" s="319">
        <v>2.04</v>
      </c>
      <c r="H209" s="138">
        <v>3.3</v>
      </c>
      <c r="I209" t="b">
        <f t="shared" si="3"/>
        <v>0</v>
      </c>
    </row>
    <row r="210" spans="1:9" x14ac:dyDescent="0.25">
      <c r="A210" s="5">
        <v>5584</v>
      </c>
      <c r="B210" s="5" t="s">
        <v>516</v>
      </c>
      <c r="C210" s="5" t="s">
        <v>506</v>
      </c>
      <c r="D210" s="5" t="s">
        <v>826</v>
      </c>
      <c r="E210" s="5" t="s">
        <v>7</v>
      </c>
      <c r="F210" s="5">
        <v>3.3</v>
      </c>
      <c r="G210" s="319">
        <v>2.66</v>
      </c>
      <c r="H210" s="138">
        <v>3.9</v>
      </c>
      <c r="I210" t="str">
        <f t="shared" si="3"/>
        <v>F</v>
      </c>
    </row>
    <row r="211" spans="1:9" x14ac:dyDescent="0.25">
      <c r="A211" s="5">
        <v>5585</v>
      </c>
      <c r="B211" s="5" t="s">
        <v>516</v>
      </c>
      <c r="C211" s="5" t="s">
        <v>506</v>
      </c>
      <c r="D211" s="5" t="s">
        <v>827</v>
      </c>
      <c r="E211" s="5" t="s">
        <v>7</v>
      </c>
      <c r="F211" s="5">
        <v>3.8</v>
      </c>
      <c r="G211" s="319">
        <v>2.6</v>
      </c>
      <c r="H211" s="138">
        <v>3.8</v>
      </c>
      <c r="I211" t="str">
        <f t="shared" si="3"/>
        <v>F</v>
      </c>
    </row>
    <row r="212" spans="1:9" x14ac:dyDescent="0.25">
      <c r="A212" s="5">
        <v>5586</v>
      </c>
      <c r="B212" s="5" t="s">
        <v>516</v>
      </c>
      <c r="C212" s="5" t="s">
        <v>506</v>
      </c>
      <c r="D212" s="5" t="s">
        <v>828</v>
      </c>
      <c r="E212" s="5" t="s">
        <v>7</v>
      </c>
      <c r="F212" s="5">
        <v>3.8</v>
      </c>
      <c r="G212" s="319">
        <v>2.6</v>
      </c>
      <c r="H212" s="138">
        <v>3.8</v>
      </c>
      <c r="I212" t="str">
        <f t="shared" si="3"/>
        <v>F</v>
      </c>
    </row>
    <row r="213" spans="1:9" x14ac:dyDescent="0.25">
      <c r="A213" s="5">
        <v>2918</v>
      </c>
      <c r="B213" s="5" t="s">
        <v>516</v>
      </c>
      <c r="C213" s="5" t="s">
        <v>506</v>
      </c>
      <c r="D213" s="5" t="s">
        <v>521</v>
      </c>
      <c r="E213" s="5" t="s">
        <v>7</v>
      </c>
      <c r="F213" s="5">
        <v>4</v>
      </c>
      <c r="G213" s="319">
        <v>2.04</v>
      </c>
      <c r="H213" s="138">
        <v>3.3</v>
      </c>
      <c r="I213" t="b">
        <f t="shared" si="3"/>
        <v>0</v>
      </c>
    </row>
    <row r="214" spans="1:9" x14ac:dyDescent="0.25">
      <c r="A214" s="5">
        <v>3275</v>
      </c>
      <c r="B214" s="5" t="s">
        <v>516</v>
      </c>
      <c r="C214" s="5" t="s">
        <v>506</v>
      </c>
      <c r="D214" s="5" t="s">
        <v>507</v>
      </c>
      <c r="E214" s="5" t="s">
        <v>7</v>
      </c>
      <c r="F214" s="5">
        <v>4</v>
      </c>
      <c r="G214" s="319">
        <v>2.04</v>
      </c>
      <c r="H214" s="138">
        <v>3.3</v>
      </c>
      <c r="I214" t="b">
        <f t="shared" si="3"/>
        <v>0</v>
      </c>
    </row>
    <row r="215" spans="1:9" x14ac:dyDescent="0.25">
      <c r="A215" s="5">
        <v>3274</v>
      </c>
      <c r="B215" s="5" t="s">
        <v>516</v>
      </c>
      <c r="C215" s="5" t="s">
        <v>506</v>
      </c>
      <c r="D215" s="5" t="s">
        <v>509</v>
      </c>
      <c r="E215" s="5" t="s">
        <v>7</v>
      </c>
      <c r="F215" s="5">
        <v>4</v>
      </c>
      <c r="G215" s="319">
        <v>2.04</v>
      </c>
      <c r="H215" s="138">
        <v>3.3</v>
      </c>
      <c r="I215" t="b">
        <f t="shared" si="3"/>
        <v>0</v>
      </c>
    </row>
    <row r="216" spans="1:9" x14ac:dyDescent="0.25">
      <c r="A216" s="5">
        <v>5587</v>
      </c>
      <c r="B216" s="5" t="s">
        <v>516</v>
      </c>
      <c r="C216" s="5" t="s">
        <v>506</v>
      </c>
      <c r="D216" s="5" t="s">
        <v>829</v>
      </c>
      <c r="E216" s="5" t="s">
        <v>7</v>
      </c>
      <c r="F216" s="5">
        <v>3.8</v>
      </c>
      <c r="G216" s="319">
        <v>2.6</v>
      </c>
      <c r="H216" s="138">
        <v>3.8</v>
      </c>
      <c r="I216" t="str">
        <f t="shared" si="3"/>
        <v>F</v>
      </c>
    </row>
    <row r="217" spans="1:9" x14ac:dyDescent="0.25">
      <c r="A217" s="5">
        <v>5620</v>
      </c>
      <c r="B217" s="5" t="s">
        <v>516</v>
      </c>
      <c r="C217" s="5" t="s">
        <v>506</v>
      </c>
      <c r="D217" s="5" t="s">
        <v>862</v>
      </c>
      <c r="E217" s="5" t="s">
        <v>7</v>
      </c>
      <c r="F217" s="5">
        <v>3.8</v>
      </c>
      <c r="G217" s="319">
        <v>2.6</v>
      </c>
      <c r="H217" s="138">
        <v>3.8</v>
      </c>
      <c r="I217" t="str">
        <f t="shared" si="3"/>
        <v>F</v>
      </c>
    </row>
    <row r="218" spans="1:9" x14ac:dyDescent="0.25">
      <c r="A218" s="5">
        <v>5619</v>
      </c>
      <c r="B218" s="5" t="s">
        <v>516</v>
      </c>
      <c r="C218" s="5" t="s">
        <v>506</v>
      </c>
      <c r="D218" s="5" t="s">
        <v>863</v>
      </c>
      <c r="E218" s="5" t="s">
        <v>7</v>
      </c>
      <c r="F218" s="5">
        <v>3.8</v>
      </c>
      <c r="G218" s="319">
        <v>2.6</v>
      </c>
      <c r="H218" s="138">
        <v>3.8</v>
      </c>
      <c r="I218" t="str">
        <f t="shared" si="3"/>
        <v>F</v>
      </c>
    </row>
    <row r="219" spans="1:9" x14ac:dyDescent="0.25">
      <c r="A219" s="5">
        <v>5618</v>
      </c>
      <c r="B219" s="5" t="s">
        <v>516</v>
      </c>
      <c r="C219" s="5" t="s">
        <v>506</v>
      </c>
      <c r="D219" s="5" t="s">
        <v>864</v>
      </c>
      <c r="E219" s="5" t="s">
        <v>7</v>
      </c>
      <c r="F219" s="5">
        <v>3.8</v>
      </c>
      <c r="G219" s="319">
        <v>2.6</v>
      </c>
      <c r="H219" s="138">
        <v>3.8</v>
      </c>
      <c r="I219" t="str">
        <f t="shared" si="3"/>
        <v>F</v>
      </c>
    </row>
    <row r="220" spans="1:9" x14ac:dyDescent="0.25">
      <c r="A220" s="5">
        <v>768</v>
      </c>
      <c r="B220" s="5" t="s">
        <v>516</v>
      </c>
      <c r="C220" s="5" t="s">
        <v>506</v>
      </c>
      <c r="D220" s="5" t="s">
        <v>865</v>
      </c>
      <c r="E220" s="5" t="s">
        <v>7</v>
      </c>
      <c r="F220" s="5">
        <v>3.4</v>
      </c>
      <c r="G220" s="319">
        <v>2.76</v>
      </c>
      <c r="H220" s="138">
        <v>3.9</v>
      </c>
      <c r="I220" t="str">
        <f t="shared" si="3"/>
        <v>F</v>
      </c>
    </row>
    <row r="221" spans="1:9" x14ac:dyDescent="0.25">
      <c r="A221" s="5">
        <v>5617</v>
      </c>
      <c r="B221" s="5" t="s">
        <v>516</v>
      </c>
      <c r="C221" s="5" t="s">
        <v>506</v>
      </c>
      <c r="D221" s="5" t="s">
        <v>866</v>
      </c>
      <c r="E221" s="5" t="s">
        <v>7</v>
      </c>
      <c r="F221" s="5">
        <v>3.8</v>
      </c>
      <c r="G221" s="319">
        <v>2.6</v>
      </c>
      <c r="H221" s="138">
        <v>3.8</v>
      </c>
      <c r="I221" t="str">
        <f t="shared" si="3"/>
        <v>F</v>
      </c>
    </row>
    <row r="222" spans="1:9" x14ac:dyDescent="0.25">
      <c r="A222" s="5">
        <v>2912</v>
      </c>
      <c r="B222" s="5" t="s">
        <v>516</v>
      </c>
      <c r="C222" s="5" t="s">
        <v>107</v>
      </c>
      <c r="D222" s="5" t="s">
        <v>510</v>
      </c>
      <c r="E222" s="5" t="s">
        <v>7</v>
      </c>
      <c r="F222" s="5">
        <v>4</v>
      </c>
      <c r="G222" s="319">
        <v>2.04</v>
      </c>
      <c r="H222" s="138">
        <v>3.3</v>
      </c>
      <c r="I222" t="b">
        <f t="shared" si="3"/>
        <v>0</v>
      </c>
    </row>
    <row r="223" spans="1:9" x14ac:dyDescent="0.25">
      <c r="A223" s="5">
        <v>2916</v>
      </c>
      <c r="B223" s="5" t="s">
        <v>516</v>
      </c>
      <c r="C223" s="5" t="s">
        <v>107</v>
      </c>
      <c r="D223" s="5" t="s">
        <v>511</v>
      </c>
      <c r="E223" s="5" t="s">
        <v>7</v>
      </c>
      <c r="F223" s="5">
        <v>4</v>
      </c>
      <c r="G223" s="319">
        <v>2.04</v>
      </c>
      <c r="H223" s="138">
        <v>3.9</v>
      </c>
      <c r="I223" t="b">
        <f t="shared" si="3"/>
        <v>0</v>
      </c>
    </row>
    <row r="224" spans="1:9" x14ac:dyDescent="0.25">
      <c r="A224" s="5">
        <v>2914</v>
      </c>
      <c r="B224" s="5" t="s">
        <v>516</v>
      </c>
      <c r="C224" s="5" t="s">
        <v>107</v>
      </c>
      <c r="D224" s="5" t="s">
        <v>512</v>
      </c>
      <c r="E224" s="5" t="s">
        <v>7</v>
      </c>
      <c r="F224" s="5">
        <v>4</v>
      </c>
      <c r="G224" s="319">
        <v>2.04</v>
      </c>
      <c r="H224" s="138">
        <v>3.9</v>
      </c>
      <c r="I224" t="b">
        <f t="shared" si="3"/>
        <v>0</v>
      </c>
    </row>
    <row r="225" spans="1:9" x14ac:dyDescent="0.25">
      <c r="A225" s="5">
        <v>2915</v>
      </c>
      <c r="B225" s="5" t="s">
        <v>516</v>
      </c>
      <c r="C225" s="5" t="s">
        <v>107</v>
      </c>
      <c r="D225" s="5" t="s">
        <v>513</v>
      </c>
      <c r="E225" s="5" t="s">
        <v>7</v>
      </c>
      <c r="F225" s="5">
        <v>4</v>
      </c>
      <c r="G225" s="319">
        <v>2.04</v>
      </c>
      <c r="H225" s="138">
        <v>3.9</v>
      </c>
      <c r="I225" t="b">
        <f t="shared" si="3"/>
        <v>0</v>
      </c>
    </row>
    <row r="226" spans="1:9" x14ac:dyDescent="0.25">
      <c r="A226" s="5">
        <v>2913</v>
      </c>
      <c r="B226" s="5" t="s">
        <v>516</v>
      </c>
      <c r="C226" s="5" t="s">
        <v>107</v>
      </c>
      <c r="D226" s="5" t="s">
        <v>514</v>
      </c>
      <c r="E226" s="5" t="s">
        <v>7</v>
      </c>
      <c r="F226" s="5">
        <v>4</v>
      </c>
      <c r="G226" s="319">
        <v>2.04</v>
      </c>
      <c r="H226" s="138">
        <v>3.9</v>
      </c>
      <c r="I226" t="b">
        <f t="shared" si="3"/>
        <v>0</v>
      </c>
    </row>
    <row r="227" spans="1:9" x14ac:dyDescent="0.25">
      <c r="A227" s="5">
        <v>5594</v>
      </c>
      <c r="B227" s="5" t="s">
        <v>516</v>
      </c>
      <c r="C227" s="5" t="s">
        <v>505</v>
      </c>
      <c r="D227" s="5" t="s">
        <v>511</v>
      </c>
      <c r="E227" s="5" t="s">
        <v>7</v>
      </c>
      <c r="F227" s="5">
        <v>3.3</v>
      </c>
      <c r="G227" s="319">
        <v>2.66</v>
      </c>
      <c r="H227" s="138">
        <v>3.9</v>
      </c>
      <c r="I227" t="str">
        <f t="shared" si="3"/>
        <v>F</v>
      </c>
    </row>
    <row r="228" spans="1:9" x14ac:dyDescent="0.25">
      <c r="A228" s="5">
        <v>5595</v>
      </c>
      <c r="B228" s="5" t="s">
        <v>516</v>
      </c>
      <c r="C228" s="5" t="s">
        <v>505</v>
      </c>
      <c r="D228" s="5" t="s">
        <v>512</v>
      </c>
      <c r="E228" s="5" t="s">
        <v>7</v>
      </c>
      <c r="F228" s="5">
        <v>3.3</v>
      </c>
      <c r="G228" s="319">
        <v>2.66</v>
      </c>
      <c r="H228" s="138">
        <v>3.9</v>
      </c>
      <c r="I228" t="str">
        <f t="shared" si="3"/>
        <v>F</v>
      </c>
    </row>
    <row r="229" spans="1:9" x14ac:dyDescent="0.25">
      <c r="A229" s="5">
        <v>5593</v>
      </c>
      <c r="B229" s="5" t="s">
        <v>516</v>
      </c>
      <c r="C229" s="5" t="s">
        <v>505</v>
      </c>
      <c r="D229" s="5" t="s">
        <v>513</v>
      </c>
      <c r="E229" s="5" t="s">
        <v>7</v>
      </c>
      <c r="F229" s="5">
        <v>3.3</v>
      </c>
      <c r="G229" s="319">
        <v>2.66</v>
      </c>
      <c r="H229" s="138">
        <v>3.9</v>
      </c>
      <c r="I229" t="str">
        <f t="shared" si="3"/>
        <v>F</v>
      </c>
    </row>
    <row r="230" spans="1:9" x14ac:dyDescent="0.25">
      <c r="A230" s="5">
        <v>5592</v>
      </c>
      <c r="B230" s="5" t="s">
        <v>516</v>
      </c>
      <c r="C230" s="5" t="s">
        <v>505</v>
      </c>
      <c r="D230" s="5" t="s">
        <v>514</v>
      </c>
      <c r="E230" s="5" t="s">
        <v>7</v>
      </c>
      <c r="F230" s="5">
        <v>3.3</v>
      </c>
      <c r="G230" s="319">
        <v>2.66</v>
      </c>
      <c r="H230" s="138">
        <v>3.9</v>
      </c>
      <c r="I230" t="str">
        <f t="shared" si="3"/>
        <v>F</v>
      </c>
    </row>
    <row r="231" spans="1:9" x14ac:dyDescent="0.25">
      <c r="A231" s="5">
        <v>5591</v>
      </c>
      <c r="B231" s="5" t="s">
        <v>516</v>
      </c>
      <c r="C231" s="5" t="s">
        <v>505</v>
      </c>
      <c r="D231" s="5" t="s">
        <v>830</v>
      </c>
      <c r="E231" s="5" t="s">
        <v>7</v>
      </c>
      <c r="F231" s="5">
        <v>3.3</v>
      </c>
      <c r="G231" s="319">
        <v>2.66</v>
      </c>
      <c r="H231" s="138">
        <v>3.9</v>
      </c>
      <c r="I231" t="str">
        <f t="shared" si="3"/>
        <v>F</v>
      </c>
    </row>
    <row r="232" spans="1:9" x14ac:dyDescent="0.25">
      <c r="A232" s="5">
        <v>5614</v>
      </c>
      <c r="B232" s="5" t="s">
        <v>516</v>
      </c>
      <c r="C232" s="5" t="s">
        <v>505</v>
      </c>
      <c r="D232" s="5" t="s">
        <v>1627</v>
      </c>
      <c r="E232" s="5" t="s">
        <v>7</v>
      </c>
      <c r="F232" s="5">
        <v>3.8</v>
      </c>
      <c r="G232" s="319">
        <v>2.6</v>
      </c>
      <c r="H232" s="138">
        <v>3.8</v>
      </c>
      <c r="I232" t="str">
        <f t="shared" si="3"/>
        <v>F</v>
      </c>
    </row>
    <row r="233" spans="1:9" x14ac:dyDescent="0.25">
      <c r="A233" s="5">
        <v>5611</v>
      </c>
      <c r="B233" s="5" t="s">
        <v>516</v>
      </c>
      <c r="C233" s="5" t="s">
        <v>505</v>
      </c>
      <c r="D233" s="5" t="s">
        <v>1628</v>
      </c>
      <c r="E233" s="5" t="s">
        <v>7</v>
      </c>
      <c r="F233" s="5">
        <v>3.2</v>
      </c>
      <c r="G233" s="319">
        <v>2.17</v>
      </c>
      <c r="H233" s="138">
        <v>3.3</v>
      </c>
      <c r="I233" t="b">
        <f t="shared" si="3"/>
        <v>0</v>
      </c>
    </row>
    <row r="234" spans="1:9" x14ac:dyDescent="0.25">
      <c r="A234" s="5">
        <v>5613</v>
      </c>
      <c r="B234" s="5" t="s">
        <v>516</v>
      </c>
      <c r="C234" s="5" t="s">
        <v>505</v>
      </c>
      <c r="D234" s="5" t="s">
        <v>1629</v>
      </c>
      <c r="E234" s="5" t="s">
        <v>7</v>
      </c>
      <c r="F234" s="5">
        <v>3.4</v>
      </c>
      <c r="G234" s="319">
        <v>2.38</v>
      </c>
      <c r="H234" s="138">
        <v>3.8</v>
      </c>
      <c r="I234" t="str">
        <f t="shared" si="3"/>
        <v>F</v>
      </c>
    </row>
    <row r="235" spans="1:9" x14ac:dyDescent="0.25">
      <c r="A235" s="5">
        <v>5392</v>
      </c>
      <c r="B235" s="5" t="s">
        <v>516</v>
      </c>
      <c r="C235" s="5" t="s">
        <v>505</v>
      </c>
      <c r="D235" s="5" t="s">
        <v>1640</v>
      </c>
      <c r="E235" s="5" t="s">
        <v>7</v>
      </c>
      <c r="F235" s="5">
        <v>3.8</v>
      </c>
      <c r="G235" s="319">
        <v>2.6</v>
      </c>
      <c r="H235" s="138">
        <v>3.8</v>
      </c>
      <c r="I235" t="str">
        <f t="shared" si="3"/>
        <v>F</v>
      </c>
    </row>
    <row r="236" spans="1:9" x14ac:dyDescent="0.25">
      <c r="A236" s="5">
        <v>5616</v>
      </c>
      <c r="B236" s="5" t="s">
        <v>516</v>
      </c>
      <c r="C236" s="5" t="s">
        <v>505</v>
      </c>
      <c r="D236" s="5" t="s">
        <v>1630</v>
      </c>
      <c r="E236" s="5" t="s">
        <v>7</v>
      </c>
      <c r="F236" s="5">
        <v>3.8</v>
      </c>
      <c r="G236" s="319">
        <v>2.6</v>
      </c>
      <c r="H236" s="138">
        <v>3.8</v>
      </c>
      <c r="I236" t="str">
        <f t="shared" si="3"/>
        <v>F</v>
      </c>
    </row>
    <row r="237" spans="1:9" x14ac:dyDescent="0.25">
      <c r="A237" s="5">
        <v>5398</v>
      </c>
      <c r="B237" s="5" t="s">
        <v>516</v>
      </c>
      <c r="C237" s="5" t="s">
        <v>505</v>
      </c>
      <c r="D237" s="5" t="s">
        <v>1641</v>
      </c>
      <c r="E237" s="5" t="s">
        <v>7</v>
      </c>
      <c r="F237" s="5">
        <v>3.8</v>
      </c>
      <c r="G237" s="319">
        <v>2.6</v>
      </c>
      <c r="H237" s="138">
        <v>3.8</v>
      </c>
      <c r="I237" t="str">
        <f t="shared" si="3"/>
        <v>F</v>
      </c>
    </row>
    <row r="238" spans="1:9" x14ac:dyDescent="0.25">
      <c r="A238" s="5">
        <v>5607</v>
      </c>
      <c r="B238" s="5" t="s">
        <v>516</v>
      </c>
      <c r="C238" s="5" t="s">
        <v>505</v>
      </c>
      <c r="D238" s="5" t="s">
        <v>810</v>
      </c>
      <c r="E238" s="5" t="s">
        <v>7</v>
      </c>
      <c r="F238" s="5">
        <v>3.5</v>
      </c>
      <c r="G238" s="319">
        <v>2.65</v>
      </c>
      <c r="H238" s="138">
        <v>3.9</v>
      </c>
      <c r="I238" t="str">
        <f t="shared" si="3"/>
        <v>F</v>
      </c>
    </row>
    <row r="239" spans="1:9" x14ac:dyDescent="0.25">
      <c r="A239" s="5">
        <v>791</v>
      </c>
      <c r="B239" s="5" t="s">
        <v>516</v>
      </c>
      <c r="C239" s="5" t="s">
        <v>505</v>
      </c>
      <c r="D239" s="5" t="s">
        <v>811</v>
      </c>
      <c r="E239" s="5" t="s">
        <v>7</v>
      </c>
      <c r="F239" s="5">
        <v>3.5</v>
      </c>
      <c r="G239" s="319">
        <v>2.65</v>
      </c>
      <c r="H239" s="138">
        <v>3.9</v>
      </c>
      <c r="I239" t="str">
        <f t="shared" si="3"/>
        <v>F</v>
      </c>
    </row>
    <row r="240" spans="1:9" x14ac:dyDescent="0.25">
      <c r="A240" s="5">
        <v>787</v>
      </c>
      <c r="B240" s="5" t="s">
        <v>516</v>
      </c>
      <c r="C240" s="5" t="s">
        <v>505</v>
      </c>
      <c r="D240" s="5" t="s">
        <v>843</v>
      </c>
      <c r="E240" s="5" t="s">
        <v>7</v>
      </c>
      <c r="F240" s="5">
        <v>3.2</v>
      </c>
      <c r="G240" s="319">
        <v>2.72</v>
      </c>
      <c r="H240" s="138">
        <v>3.9</v>
      </c>
      <c r="I240" t="str">
        <f t="shared" si="3"/>
        <v>F</v>
      </c>
    </row>
    <row r="241" spans="1:9" x14ac:dyDescent="0.25">
      <c r="A241" s="5">
        <v>5588</v>
      </c>
      <c r="B241" s="5" t="s">
        <v>516</v>
      </c>
      <c r="C241" s="5" t="s">
        <v>505</v>
      </c>
      <c r="D241" s="5" t="s">
        <v>831</v>
      </c>
      <c r="E241" s="5" t="s">
        <v>7</v>
      </c>
      <c r="F241" s="5">
        <v>3.3</v>
      </c>
      <c r="G241" s="319">
        <v>2.66</v>
      </c>
      <c r="H241" s="138">
        <v>3.9</v>
      </c>
      <c r="I241" t="str">
        <f t="shared" si="3"/>
        <v>F</v>
      </c>
    </row>
    <row r="242" spans="1:9" x14ac:dyDescent="0.25">
      <c r="A242" s="5">
        <v>783</v>
      </c>
      <c r="B242" s="5" t="s">
        <v>516</v>
      </c>
      <c r="C242" s="5" t="s">
        <v>505</v>
      </c>
      <c r="D242" s="5" t="s">
        <v>850</v>
      </c>
      <c r="E242" s="5" t="s">
        <v>7</v>
      </c>
      <c r="F242" s="5">
        <v>3.5</v>
      </c>
      <c r="G242" s="319">
        <v>2.75</v>
      </c>
      <c r="H242" s="138">
        <v>3.9</v>
      </c>
      <c r="I242" t="str">
        <f t="shared" si="3"/>
        <v>F</v>
      </c>
    </row>
    <row r="243" spans="1:9" x14ac:dyDescent="0.25">
      <c r="A243" s="5">
        <v>5600</v>
      </c>
      <c r="B243" s="5" t="s">
        <v>516</v>
      </c>
      <c r="C243" s="5" t="s">
        <v>505</v>
      </c>
      <c r="D243" s="5" t="s">
        <v>812</v>
      </c>
      <c r="E243" s="5" t="s">
        <v>7</v>
      </c>
      <c r="F243" s="5">
        <v>3.4</v>
      </c>
      <c r="G243" s="319">
        <v>2.65</v>
      </c>
      <c r="H243" s="138">
        <v>3.9</v>
      </c>
      <c r="I243" t="str">
        <f t="shared" si="3"/>
        <v>F</v>
      </c>
    </row>
    <row r="244" spans="1:9" x14ac:dyDescent="0.25">
      <c r="A244" s="5">
        <v>773</v>
      </c>
      <c r="B244" s="5" t="s">
        <v>516</v>
      </c>
      <c r="C244" s="5" t="s">
        <v>505</v>
      </c>
      <c r="D244" s="5" t="s">
        <v>867</v>
      </c>
      <c r="E244" s="5" t="s">
        <v>7</v>
      </c>
      <c r="F244" s="5">
        <v>3.4</v>
      </c>
      <c r="G244" s="319">
        <v>2.76</v>
      </c>
      <c r="H244" s="138">
        <v>3.9</v>
      </c>
      <c r="I244" t="str">
        <f t="shared" si="3"/>
        <v>F</v>
      </c>
    </row>
    <row r="245" spans="1:9" x14ac:dyDescent="0.25">
      <c r="A245" s="5">
        <v>2907</v>
      </c>
      <c r="B245" s="5" t="s">
        <v>516</v>
      </c>
      <c r="C245" s="5" t="s">
        <v>505</v>
      </c>
      <c r="D245" s="5" t="s">
        <v>522</v>
      </c>
      <c r="E245" s="5" t="s">
        <v>7</v>
      </c>
      <c r="F245" s="5">
        <v>4</v>
      </c>
      <c r="G245" s="319">
        <v>2.04</v>
      </c>
      <c r="H245" s="138">
        <v>3.3</v>
      </c>
      <c r="I245" t="b">
        <f t="shared" si="3"/>
        <v>0</v>
      </c>
    </row>
    <row r="246" spans="1:9" x14ac:dyDescent="0.25">
      <c r="A246" s="5">
        <v>2908</v>
      </c>
      <c r="B246" s="5" t="s">
        <v>516</v>
      </c>
      <c r="C246" s="5" t="s">
        <v>505</v>
      </c>
      <c r="D246" s="5" t="s">
        <v>523</v>
      </c>
      <c r="E246" s="5" t="s">
        <v>7</v>
      </c>
      <c r="F246" s="5">
        <v>4</v>
      </c>
      <c r="G246" s="319">
        <v>2.04</v>
      </c>
      <c r="H246" s="138">
        <v>3.3</v>
      </c>
      <c r="I246" t="b">
        <f t="shared" si="3"/>
        <v>0</v>
      </c>
    </row>
    <row r="247" spans="1:9" x14ac:dyDescent="0.25">
      <c r="A247" s="5">
        <v>2909</v>
      </c>
      <c r="B247" s="5" t="s">
        <v>516</v>
      </c>
      <c r="C247" s="5" t="s">
        <v>505</v>
      </c>
      <c r="D247" s="5" t="s">
        <v>524</v>
      </c>
      <c r="E247" s="5" t="s">
        <v>7</v>
      </c>
      <c r="F247" s="5">
        <v>4</v>
      </c>
      <c r="G247" s="319">
        <v>2.04</v>
      </c>
      <c r="H247" s="138">
        <v>3.3</v>
      </c>
      <c r="I247" t="b">
        <f t="shared" si="3"/>
        <v>0</v>
      </c>
    </row>
    <row r="248" spans="1:9" x14ac:dyDescent="0.25">
      <c r="A248" s="5">
        <v>2911</v>
      </c>
      <c r="B248" s="5" t="s">
        <v>516</v>
      </c>
      <c r="C248" s="5" t="s">
        <v>505</v>
      </c>
      <c r="D248" s="5" t="s">
        <v>525</v>
      </c>
      <c r="E248" s="5" t="s">
        <v>7</v>
      </c>
      <c r="F248" s="5">
        <v>4</v>
      </c>
      <c r="G248" s="319">
        <v>2.04</v>
      </c>
      <c r="H248" s="138">
        <v>3.3</v>
      </c>
      <c r="I248" t="b">
        <f t="shared" si="3"/>
        <v>0</v>
      </c>
    </row>
    <row r="249" spans="1:9" x14ac:dyDescent="0.25">
      <c r="A249" s="5">
        <v>2910</v>
      </c>
      <c r="B249" s="5" t="s">
        <v>516</v>
      </c>
      <c r="C249" s="5" t="s">
        <v>505</v>
      </c>
      <c r="D249" s="5" t="s">
        <v>526</v>
      </c>
      <c r="E249" s="5" t="s">
        <v>7</v>
      </c>
      <c r="F249" s="5">
        <v>4</v>
      </c>
      <c r="G249" s="319">
        <v>2.04</v>
      </c>
      <c r="H249" s="138">
        <v>3.3</v>
      </c>
      <c r="I249" t="b">
        <f t="shared" si="3"/>
        <v>0</v>
      </c>
    </row>
    <row r="250" spans="1:9" x14ac:dyDescent="0.25">
      <c r="A250" s="5">
        <v>5583</v>
      </c>
      <c r="B250" s="5" t="s">
        <v>516</v>
      </c>
      <c r="C250" s="5" t="s">
        <v>505</v>
      </c>
      <c r="D250" s="5" t="s">
        <v>856</v>
      </c>
      <c r="E250" s="5" t="s">
        <v>7</v>
      </c>
      <c r="F250" s="5">
        <v>5</v>
      </c>
      <c r="G250" s="319">
        <v>2.76</v>
      </c>
      <c r="H250" s="138">
        <v>3.5</v>
      </c>
      <c r="I250" t="b">
        <f t="shared" si="3"/>
        <v>0</v>
      </c>
    </row>
    <row r="251" spans="1:9" x14ac:dyDescent="0.25">
      <c r="A251" s="5">
        <v>2902</v>
      </c>
      <c r="B251" s="5" t="s">
        <v>516</v>
      </c>
      <c r="C251" s="5" t="s">
        <v>505</v>
      </c>
      <c r="D251" s="5" t="s">
        <v>527</v>
      </c>
      <c r="E251" s="5" t="s">
        <v>7</v>
      </c>
      <c r="F251" s="5">
        <v>4</v>
      </c>
      <c r="G251" s="319">
        <v>2.04</v>
      </c>
      <c r="H251" s="138">
        <v>3.3</v>
      </c>
      <c r="I251" t="b">
        <f t="shared" si="3"/>
        <v>0</v>
      </c>
    </row>
    <row r="252" spans="1:9" x14ac:dyDescent="0.25">
      <c r="A252" s="5">
        <v>2903</v>
      </c>
      <c r="B252" s="5" t="s">
        <v>516</v>
      </c>
      <c r="C252" s="5" t="s">
        <v>505</v>
      </c>
      <c r="D252" s="5" t="s">
        <v>528</v>
      </c>
      <c r="E252" s="5" t="s">
        <v>7</v>
      </c>
      <c r="F252" s="5">
        <v>4</v>
      </c>
      <c r="G252" s="319">
        <v>2.04</v>
      </c>
      <c r="H252" s="138">
        <v>3.3</v>
      </c>
      <c r="I252" t="b">
        <f t="shared" si="3"/>
        <v>0</v>
      </c>
    </row>
    <row r="253" spans="1:9" x14ac:dyDescent="0.25">
      <c r="A253" s="5">
        <v>2904</v>
      </c>
      <c r="B253" s="5" t="s">
        <v>516</v>
      </c>
      <c r="C253" s="5" t="s">
        <v>505</v>
      </c>
      <c r="D253" s="5" t="s">
        <v>529</v>
      </c>
      <c r="E253" s="5" t="s">
        <v>7</v>
      </c>
      <c r="F253" s="5">
        <v>4</v>
      </c>
      <c r="G253" s="319">
        <v>2.04</v>
      </c>
      <c r="H253" s="138">
        <v>3.3</v>
      </c>
      <c r="I253" t="b">
        <f t="shared" si="3"/>
        <v>0</v>
      </c>
    </row>
    <row r="254" spans="1:9" x14ac:dyDescent="0.25">
      <c r="A254" s="5">
        <v>2906</v>
      </c>
      <c r="B254" s="5" t="s">
        <v>516</v>
      </c>
      <c r="C254" s="5" t="s">
        <v>505</v>
      </c>
      <c r="D254" s="5" t="s">
        <v>530</v>
      </c>
      <c r="E254" s="5" t="s">
        <v>7</v>
      </c>
      <c r="F254" s="5">
        <v>4</v>
      </c>
      <c r="G254" s="319">
        <v>2.04</v>
      </c>
      <c r="H254" s="138">
        <v>3.3</v>
      </c>
      <c r="I254" t="b">
        <f t="shared" si="3"/>
        <v>0</v>
      </c>
    </row>
    <row r="255" spans="1:9" x14ac:dyDescent="0.25">
      <c r="A255" s="5">
        <v>2905</v>
      </c>
      <c r="B255" s="5" t="s">
        <v>516</v>
      </c>
      <c r="C255" s="5" t="s">
        <v>505</v>
      </c>
      <c r="D255" s="5" t="s">
        <v>531</v>
      </c>
      <c r="E255" s="5" t="s">
        <v>7</v>
      </c>
      <c r="F255" s="5">
        <v>4</v>
      </c>
      <c r="G255" s="319">
        <v>2.04</v>
      </c>
      <c r="H255" s="138">
        <v>3.3</v>
      </c>
      <c r="I255" t="b">
        <f t="shared" si="3"/>
        <v>0</v>
      </c>
    </row>
    <row r="256" spans="1:9" x14ac:dyDescent="0.25">
      <c r="A256" s="5">
        <v>5603</v>
      </c>
      <c r="B256" s="5" t="s">
        <v>516</v>
      </c>
      <c r="C256" s="5" t="s">
        <v>505</v>
      </c>
      <c r="D256" s="5" t="s">
        <v>813</v>
      </c>
      <c r="E256" s="5" t="s">
        <v>7</v>
      </c>
      <c r="F256" s="5">
        <v>3.4</v>
      </c>
      <c r="G256" s="319">
        <v>2.65</v>
      </c>
      <c r="H256" s="138">
        <v>3.9</v>
      </c>
      <c r="I256" t="str">
        <f t="shared" si="3"/>
        <v>F</v>
      </c>
    </row>
    <row r="257" spans="1:9" x14ac:dyDescent="0.25">
      <c r="A257" s="5">
        <v>5602</v>
      </c>
      <c r="B257" s="5" t="s">
        <v>516</v>
      </c>
      <c r="C257" s="5" t="s">
        <v>505</v>
      </c>
      <c r="D257" s="5" t="s">
        <v>814</v>
      </c>
      <c r="E257" s="5" t="s">
        <v>7</v>
      </c>
      <c r="F257" s="5">
        <v>3.4</v>
      </c>
      <c r="G257" s="319">
        <v>2.65</v>
      </c>
      <c r="H257" s="138">
        <v>3.9</v>
      </c>
      <c r="I257" t="str">
        <f t="shared" si="3"/>
        <v>F</v>
      </c>
    </row>
    <row r="258" spans="1:9" x14ac:dyDescent="0.25">
      <c r="A258" s="5">
        <v>5601</v>
      </c>
      <c r="B258" s="5" t="s">
        <v>516</v>
      </c>
      <c r="C258" s="5" t="s">
        <v>505</v>
      </c>
      <c r="D258" s="5" t="s">
        <v>815</v>
      </c>
      <c r="E258" s="5" t="s">
        <v>7</v>
      </c>
      <c r="F258" s="5">
        <v>3.4</v>
      </c>
      <c r="G258" s="319">
        <v>2.65</v>
      </c>
      <c r="H258" s="138">
        <v>3.9</v>
      </c>
      <c r="I258" t="str">
        <f t="shared" si="3"/>
        <v>F</v>
      </c>
    </row>
    <row r="259" spans="1:9" x14ac:dyDescent="0.25">
      <c r="A259" s="5">
        <v>5606</v>
      </c>
      <c r="B259" s="5" t="s">
        <v>516</v>
      </c>
      <c r="C259" s="5" t="s">
        <v>505</v>
      </c>
      <c r="D259" s="5" t="s">
        <v>816</v>
      </c>
      <c r="E259" s="5" t="s">
        <v>7</v>
      </c>
      <c r="F259" s="5">
        <v>3.4</v>
      </c>
      <c r="G259" s="319">
        <v>2.65</v>
      </c>
      <c r="H259" s="138">
        <v>3.9</v>
      </c>
      <c r="I259" t="str">
        <f t="shared" ref="I259:I322" si="4">IF(E259="Top-Loading",IF(AND(G259&gt;=3.2,F259&lt;=3),"ME",IF(AND(G259&gt;=2.51,F259&lt;=3.8),"ES",IF(AND(G259&gt;=1.72,F259&lt;=8),"F"))),IF(AND(G259&gt;=3.2,F259&lt;=3),"ME",IF(AND(G259&gt;=2.8,F259&lt;=3.5),"ES",IF(AND(G259&gt;=2.2,F259&lt;=4.5),"F"))))</f>
        <v>F</v>
      </c>
    </row>
    <row r="260" spans="1:9" x14ac:dyDescent="0.25">
      <c r="A260" s="5">
        <v>5605</v>
      </c>
      <c r="B260" s="5" t="s">
        <v>516</v>
      </c>
      <c r="C260" s="5" t="s">
        <v>505</v>
      </c>
      <c r="D260" s="5" t="s">
        <v>817</v>
      </c>
      <c r="E260" s="5" t="s">
        <v>7</v>
      </c>
      <c r="F260" s="5">
        <v>3.4</v>
      </c>
      <c r="G260" s="319">
        <v>2.65</v>
      </c>
      <c r="H260" s="138">
        <v>3.9</v>
      </c>
      <c r="I260" t="str">
        <f t="shared" si="4"/>
        <v>F</v>
      </c>
    </row>
    <row r="261" spans="1:9" x14ac:dyDescent="0.25">
      <c r="A261" s="5">
        <v>5604</v>
      </c>
      <c r="B261" s="5" t="s">
        <v>516</v>
      </c>
      <c r="C261" s="5" t="s">
        <v>505</v>
      </c>
      <c r="D261" s="5" t="s">
        <v>818</v>
      </c>
      <c r="E261" s="5" t="s">
        <v>7</v>
      </c>
      <c r="F261" s="5">
        <v>3.4</v>
      </c>
      <c r="G261" s="319">
        <v>2.65</v>
      </c>
      <c r="H261" s="138">
        <v>3.9</v>
      </c>
      <c r="I261" t="str">
        <f t="shared" si="4"/>
        <v>F</v>
      </c>
    </row>
    <row r="262" spans="1:9" x14ac:dyDescent="0.25">
      <c r="A262" s="5">
        <v>776</v>
      </c>
      <c r="B262" s="5" t="s">
        <v>516</v>
      </c>
      <c r="C262" s="5" t="s">
        <v>505</v>
      </c>
      <c r="D262" s="5" t="s">
        <v>868</v>
      </c>
      <c r="E262" s="5" t="s">
        <v>7</v>
      </c>
      <c r="F262" s="5">
        <v>3.4</v>
      </c>
      <c r="G262" s="319">
        <v>2.76</v>
      </c>
      <c r="H262" s="138">
        <v>3.9</v>
      </c>
      <c r="I262" t="str">
        <f t="shared" si="4"/>
        <v>F</v>
      </c>
    </row>
    <row r="263" spans="1:9" x14ac:dyDescent="0.25">
      <c r="A263" s="5">
        <v>775</v>
      </c>
      <c r="B263" s="5" t="s">
        <v>516</v>
      </c>
      <c r="C263" s="5" t="s">
        <v>505</v>
      </c>
      <c r="D263" s="5" t="s">
        <v>869</v>
      </c>
      <c r="E263" s="5" t="s">
        <v>7</v>
      </c>
      <c r="F263" s="5">
        <v>3.4</v>
      </c>
      <c r="G263" s="319">
        <v>2.76</v>
      </c>
      <c r="H263" s="138">
        <v>3.9</v>
      </c>
      <c r="I263" t="str">
        <f t="shared" si="4"/>
        <v>F</v>
      </c>
    </row>
    <row r="264" spans="1:9" x14ac:dyDescent="0.25">
      <c r="A264" s="5">
        <v>774</v>
      </c>
      <c r="B264" s="5" t="s">
        <v>516</v>
      </c>
      <c r="C264" s="5" t="s">
        <v>505</v>
      </c>
      <c r="D264" s="5" t="s">
        <v>870</v>
      </c>
      <c r="E264" s="5" t="s">
        <v>7</v>
      </c>
      <c r="F264" s="5">
        <v>3.4</v>
      </c>
      <c r="G264" s="319">
        <v>2.76</v>
      </c>
      <c r="H264" s="138">
        <v>3.9</v>
      </c>
      <c r="I264" t="str">
        <f t="shared" si="4"/>
        <v>F</v>
      </c>
    </row>
    <row r="265" spans="1:9" x14ac:dyDescent="0.25">
      <c r="A265" s="5">
        <v>5609</v>
      </c>
      <c r="B265" s="5" t="s">
        <v>516</v>
      </c>
      <c r="C265" s="5" t="s">
        <v>505</v>
      </c>
      <c r="D265" s="5" t="s">
        <v>1631</v>
      </c>
      <c r="E265" s="5" t="s">
        <v>7</v>
      </c>
      <c r="F265" s="5">
        <v>3.8</v>
      </c>
      <c r="G265" s="319">
        <v>2.6</v>
      </c>
      <c r="H265" s="138">
        <v>3.8</v>
      </c>
      <c r="I265" t="str">
        <f t="shared" si="4"/>
        <v>F</v>
      </c>
    </row>
    <row r="266" spans="1:9" x14ac:dyDescent="0.25">
      <c r="A266" s="5">
        <v>779</v>
      </c>
      <c r="B266" s="5" t="s">
        <v>516</v>
      </c>
      <c r="C266" s="5" t="s">
        <v>505</v>
      </c>
      <c r="D266" s="5" t="s">
        <v>871</v>
      </c>
      <c r="E266" s="5" t="s">
        <v>7</v>
      </c>
      <c r="F266" s="5">
        <v>3.4</v>
      </c>
      <c r="G266" s="319">
        <v>2.76</v>
      </c>
      <c r="H266" s="138">
        <v>3.9</v>
      </c>
      <c r="I266" t="str">
        <f t="shared" si="4"/>
        <v>F</v>
      </c>
    </row>
    <row r="267" spans="1:9" x14ac:dyDescent="0.25">
      <c r="A267" s="5">
        <v>778</v>
      </c>
      <c r="B267" s="5" t="s">
        <v>516</v>
      </c>
      <c r="C267" s="5" t="s">
        <v>505</v>
      </c>
      <c r="D267" s="5" t="s">
        <v>872</v>
      </c>
      <c r="E267" s="5" t="s">
        <v>7</v>
      </c>
      <c r="F267" s="5">
        <v>3.4</v>
      </c>
      <c r="G267" s="319">
        <v>2.76</v>
      </c>
      <c r="H267" s="138">
        <v>3.9</v>
      </c>
      <c r="I267" t="str">
        <f t="shared" si="4"/>
        <v>F</v>
      </c>
    </row>
    <row r="268" spans="1:9" x14ac:dyDescent="0.25">
      <c r="A268" s="5">
        <v>777</v>
      </c>
      <c r="B268" s="5" t="s">
        <v>516</v>
      </c>
      <c r="C268" s="5" t="s">
        <v>505</v>
      </c>
      <c r="D268" s="5" t="s">
        <v>873</v>
      </c>
      <c r="E268" s="5" t="s">
        <v>7</v>
      </c>
      <c r="F268" s="5">
        <v>3.4</v>
      </c>
      <c r="G268" s="319">
        <v>2.76</v>
      </c>
      <c r="H268" s="138">
        <v>3.9</v>
      </c>
      <c r="I268" t="str">
        <f t="shared" si="4"/>
        <v>F</v>
      </c>
    </row>
    <row r="269" spans="1:9" x14ac:dyDescent="0.25">
      <c r="A269" s="5">
        <v>782</v>
      </c>
      <c r="B269" s="5" t="s">
        <v>516</v>
      </c>
      <c r="C269" s="5" t="s">
        <v>505</v>
      </c>
      <c r="D269" s="5" t="s">
        <v>874</v>
      </c>
      <c r="E269" s="5" t="s">
        <v>7</v>
      </c>
      <c r="F269" s="5">
        <v>3.4</v>
      </c>
      <c r="G269" s="319">
        <v>2.76</v>
      </c>
      <c r="H269" s="138">
        <v>3.9</v>
      </c>
      <c r="I269" t="str">
        <f t="shared" si="4"/>
        <v>F</v>
      </c>
    </row>
    <row r="270" spans="1:9" x14ac:dyDescent="0.25">
      <c r="A270" s="5">
        <v>781</v>
      </c>
      <c r="B270" s="5" t="s">
        <v>516</v>
      </c>
      <c r="C270" s="5" t="s">
        <v>505</v>
      </c>
      <c r="D270" s="5" t="s">
        <v>875</v>
      </c>
      <c r="E270" s="5" t="s">
        <v>7</v>
      </c>
      <c r="F270" s="5">
        <v>3.4</v>
      </c>
      <c r="G270" s="319">
        <v>2.76</v>
      </c>
      <c r="H270" s="138">
        <v>3.9</v>
      </c>
      <c r="I270" t="str">
        <f t="shared" si="4"/>
        <v>F</v>
      </c>
    </row>
    <row r="271" spans="1:9" x14ac:dyDescent="0.25">
      <c r="A271" s="5">
        <v>780</v>
      </c>
      <c r="B271" s="5" t="s">
        <v>516</v>
      </c>
      <c r="C271" s="5" t="s">
        <v>505</v>
      </c>
      <c r="D271" s="5" t="s">
        <v>876</v>
      </c>
      <c r="E271" s="5" t="s">
        <v>7</v>
      </c>
      <c r="F271" s="5">
        <v>3.4</v>
      </c>
      <c r="G271" s="319">
        <v>2.76</v>
      </c>
      <c r="H271" s="138">
        <v>3.9</v>
      </c>
      <c r="I271" t="str">
        <f t="shared" si="4"/>
        <v>F</v>
      </c>
    </row>
    <row r="272" spans="1:9" x14ac:dyDescent="0.25">
      <c r="A272" s="5">
        <v>5615</v>
      </c>
      <c r="B272" s="5" t="s">
        <v>516</v>
      </c>
      <c r="C272" s="5" t="s">
        <v>505</v>
      </c>
      <c r="D272" s="5" t="s">
        <v>1632</v>
      </c>
      <c r="E272" s="5" t="s">
        <v>7</v>
      </c>
      <c r="F272" s="5">
        <v>3.8</v>
      </c>
      <c r="G272" s="319">
        <v>2.6</v>
      </c>
      <c r="H272" s="138">
        <v>3.8</v>
      </c>
      <c r="I272" t="str">
        <f t="shared" si="4"/>
        <v>F</v>
      </c>
    </row>
    <row r="273" spans="1:9" x14ac:dyDescent="0.25">
      <c r="A273" s="5">
        <v>5610</v>
      </c>
      <c r="B273" s="5" t="s">
        <v>516</v>
      </c>
      <c r="C273" s="5" t="s">
        <v>505</v>
      </c>
      <c r="D273" s="5" t="s">
        <v>1633</v>
      </c>
      <c r="E273" s="5" t="s">
        <v>7</v>
      </c>
      <c r="F273" s="5">
        <v>3.2</v>
      </c>
      <c r="G273" s="319">
        <v>2.17</v>
      </c>
      <c r="H273" s="138">
        <v>3.3</v>
      </c>
      <c r="I273" t="b">
        <f t="shared" si="4"/>
        <v>0</v>
      </c>
    </row>
    <row r="274" spans="1:9" x14ac:dyDescent="0.25">
      <c r="A274" s="5">
        <v>5608</v>
      </c>
      <c r="B274" s="5" t="s">
        <v>516</v>
      </c>
      <c r="C274" s="5" t="s">
        <v>505</v>
      </c>
      <c r="D274" s="5" t="s">
        <v>819</v>
      </c>
      <c r="E274" s="5" t="s">
        <v>7</v>
      </c>
      <c r="F274" s="5">
        <v>3.5</v>
      </c>
      <c r="G274" s="319">
        <v>2.65</v>
      </c>
      <c r="H274" s="138">
        <v>3.9</v>
      </c>
      <c r="I274" t="str">
        <f t="shared" si="4"/>
        <v>F</v>
      </c>
    </row>
    <row r="275" spans="1:9" x14ac:dyDescent="0.25">
      <c r="A275" s="5">
        <v>5590</v>
      </c>
      <c r="B275" s="5" t="s">
        <v>516</v>
      </c>
      <c r="C275" s="5" t="s">
        <v>505</v>
      </c>
      <c r="D275" s="5" t="s">
        <v>515</v>
      </c>
      <c r="E275" s="5" t="s">
        <v>7</v>
      </c>
      <c r="F275" s="5">
        <v>3.3</v>
      </c>
      <c r="G275" s="319">
        <v>2.66</v>
      </c>
      <c r="H275" s="138">
        <v>3.9</v>
      </c>
      <c r="I275" t="str">
        <f t="shared" si="4"/>
        <v>F</v>
      </c>
    </row>
    <row r="276" spans="1:9" x14ac:dyDescent="0.25">
      <c r="A276" s="5">
        <v>2925</v>
      </c>
      <c r="B276" s="5" t="s">
        <v>516</v>
      </c>
      <c r="C276" s="5" t="s">
        <v>505</v>
      </c>
      <c r="D276" s="5" t="s">
        <v>515</v>
      </c>
      <c r="E276" s="5" t="s">
        <v>7</v>
      </c>
      <c r="F276" s="5">
        <v>4</v>
      </c>
      <c r="G276" s="319">
        <v>2.04</v>
      </c>
      <c r="H276" s="138">
        <v>3.9</v>
      </c>
      <c r="I276" t="b">
        <f t="shared" si="4"/>
        <v>0</v>
      </c>
    </row>
    <row r="277" spans="1:9" x14ac:dyDescent="0.25">
      <c r="A277" s="5">
        <v>5589</v>
      </c>
      <c r="B277" s="5" t="s">
        <v>516</v>
      </c>
      <c r="C277" s="5" t="s">
        <v>505</v>
      </c>
      <c r="D277" s="5" t="s">
        <v>832</v>
      </c>
      <c r="E277" s="5" t="s">
        <v>7</v>
      </c>
      <c r="F277" s="5">
        <v>3.3</v>
      </c>
      <c r="G277" s="319">
        <v>2.66</v>
      </c>
      <c r="H277" s="138">
        <v>3.9</v>
      </c>
      <c r="I277" t="str">
        <f t="shared" si="4"/>
        <v>F</v>
      </c>
    </row>
    <row r="278" spans="1:9" x14ac:dyDescent="0.25">
      <c r="A278" s="5">
        <v>788</v>
      </c>
      <c r="B278" s="5" t="s">
        <v>516</v>
      </c>
      <c r="C278" s="5" t="s">
        <v>505</v>
      </c>
      <c r="D278" s="5" t="s">
        <v>844</v>
      </c>
      <c r="E278" s="5" t="s">
        <v>7</v>
      </c>
      <c r="F278" s="5">
        <v>3.2</v>
      </c>
      <c r="G278" s="319">
        <v>2.72</v>
      </c>
      <c r="H278" s="138">
        <v>3.9</v>
      </c>
      <c r="I278" t="str">
        <f t="shared" si="4"/>
        <v>F</v>
      </c>
    </row>
    <row r="279" spans="1:9" x14ac:dyDescent="0.25">
      <c r="A279" s="5">
        <v>5612</v>
      </c>
      <c r="B279" s="5" t="s">
        <v>516</v>
      </c>
      <c r="C279" s="5" t="s">
        <v>505</v>
      </c>
      <c r="D279" s="5" t="s">
        <v>1634</v>
      </c>
      <c r="E279" s="5" t="s">
        <v>7</v>
      </c>
      <c r="F279" s="5">
        <v>3.4</v>
      </c>
      <c r="G279" s="319">
        <v>2.38</v>
      </c>
      <c r="H279" s="138">
        <v>3.8</v>
      </c>
      <c r="I279" t="str">
        <f t="shared" si="4"/>
        <v>F</v>
      </c>
    </row>
    <row r="280" spans="1:9" x14ac:dyDescent="0.25">
      <c r="A280" s="5">
        <v>786</v>
      </c>
      <c r="B280" s="5" t="s">
        <v>516</v>
      </c>
      <c r="C280" s="5" t="s">
        <v>505</v>
      </c>
      <c r="D280" s="5" t="s">
        <v>851</v>
      </c>
      <c r="E280" s="5" t="s">
        <v>7</v>
      </c>
      <c r="F280" s="5">
        <v>3.5</v>
      </c>
      <c r="G280" s="319">
        <v>2.75</v>
      </c>
      <c r="H280" s="138">
        <v>3.9</v>
      </c>
      <c r="I280" t="str">
        <f t="shared" si="4"/>
        <v>F</v>
      </c>
    </row>
    <row r="281" spans="1:9" x14ac:dyDescent="0.25">
      <c r="A281" s="5">
        <v>785</v>
      </c>
      <c r="B281" s="5" t="s">
        <v>516</v>
      </c>
      <c r="C281" s="5" t="s">
        <v>505</v>
      </c>
      <c r="D281" s="5" t="s">
        <v>852</v>
      </c>
      <c r="E281" s="5" t="s">
        <v>7</v>
      </c>
      <c r="F281" s="5">
        <v>3.5</v>
      </c>
      <c r="G281" s="319">
        <v>2.75</v>
      </c>
      <c r="H281" s="138">
        <v>3.9</v>
      </c>
      <c r="I281" t="str">
        <f t="shared" si="4"/>
        <v>F</v>
      </c>
    </row>
    <row r="282" spans="1:9" x14ac:dyDescent="0.25">
      <c r="A282" s="5">
        <v>784</v>
      </c>
      <c r="B282" s="5" t="s">
        <v>516</v>
      </c>
      <c r="C282" s="5" t="s">
        <v>505</v>
      </c>
      <c r="D282" s="5" t="s">
        <v>853</v>
      </c>
      <c r="E282" s="5" t="s">
        <v>7</v>
      </c>
      <c r="F282" s="5">
        <v>3.5</v>
      </c>
      <c r="G282" s="319">
        <v>2.75</v>
      </c>
      <c r="H282" s="138">
        <v>3.9</v>
      </c>
      <c r="I282" t="str">
        <f t="shared" si="4"/>
        <v>F</v>
      </c>
    </row>
    <row r="283" spans="1:9" x14ac:dyDescent="0.25">
      <c r="A283" s="5">
        <v>5578</v>
      </c>
      <c r="B283" s="5" t="s">
        <v>516</v>
      </c>
      <c r="C283" s="5" t="s">
        <v>505</v>
      </c>
      <c r="D283" s="5" t="s">
        <v>1642</v>
      </c>
      <c r="E283" s="5" t="s">
        <v>6</v>
      </c>
      <c r="F283" s="5">
        <v>5.5</v>
      </c>
      <c r="G283" s="319">
        <v>2</v>
      </c>
      <c r="H283" s="138">
        <v>3.3</v>
      </c>
      <c r="I283" t="str">
        <f t="shared" si="4"/>
        <v>F</v>
      </c>
    </row>
    <row r="284" spans="1:9" x14ac:dyDescent="0.25">
      <c r="A284" s="5">
        <v>5581</v>
      </c>
      <c r="B284" s="5" t="s">
        <v>516</v>
      </c>
      <c r="C284" s="5" t="s">
        <v>505</v>
      </c>
      <c r="D284" s="5" t="s">
        <v>1643</v>
      </c>
      <c r="E284" s="5" t="s">
        <v>6</v>
      </c>
      <c r="F284" s="5">
        <v>5.6</v>
      </c>
      <c r="G284" s="319">
        <v>2</v>
      </c>
      <c r="H284" s="138">
        <v>3.4</v>
      </c>
      <c r="I284" t="str">
        <f t="shared" si="4"/>
        <v>F</v>
      </c>
    </row>
    <row r="285" spans="1:9" x14ac:dyDescent="0.25">
      <c r="A285" s="5">
        <v>5582</v>
      </c>
      <c r="B285" s="5" t="s">
        <v>516</v>
      </c>
      <c r="C285" s="5" t="s">
        <v>505</v>
      </c>
      <c r="D285" s="5" t="s">
        <v>1637</v>
      </c>
      <c r="E285" s="5" t="s">
        <v>6</v>
      </c>
      <c r="F285" s="5">
        <v>5.6</v>
      </c>
      <c r="G285" s="319">
        <v>2</v>
      </c>
      <c r="H285" s="138">
        <v>3.4</v>
      </c>
      <c r="I285" t="str">
        <f t="shared" si="4"/>
        <v>F</v>
      </c>
    </row>
    <row r="286" spans="1:9" x14ac:dyDescent="0.25">
      <c r="A286" s="5">
        <v>5579</v>
      </c>
      <c r="B286" s="5" t="s">
        <v>516</v>
      </c>
      <c r="C286" s="5" t="s">
        <v>505</v>
      </c>
      <c r="D286" s="5" t="s">
        <v>1638</v>
      </c>
      <c r="E286" s="5" t="s">
        <v>6</v>
      </c>
      <c r="F286" s="5">
        <v>5.5</v>
      </c>
      <c r="G286" s="319">
        <v>2</v>
      </c>
      <c r="H286" s="138">
        <v>3.3</v>
      </c>
      <c r="I286" t="str">
        <f t="shared" si="4"/>
        <v>F</v>
      </c>
    </row>
    <row r="287" spans="1:9" x14ac:dyDescent="0.25">
      <c r="A287" s="5">
        <v>5580</v>
      </c>
      <c r="B287" s="5" t="s">
        <v>516</v>
      </c>
      <c r="C287" s="5" t="s">
        <v>505</v>
      </c>
      <c r="D287" s="5" t="s">
        <v>1639</v>
      </c>
      <c r="E287" s="5" t="s">
        <v>6</v>
      </c>
      <c r="F287" s="5">
        <v>5.5</v>
      </c>
      <c r="G287" s="319">
        <v>2</v>
      </c>
      <c r="H287" s="138">
        <v>3.3</v>
      </c>
      <c r="I287" t="str">
        <f t="shared" si="4"/>
        <v>F</v>
      </c>
    </row>
    <row r="288" spans="1:9" x14ac:dyDescent="0.25">
      <c r="A288" s="5">
        <v>5599</v>
      </c>
      <c r="B288" s="5" t="s">
        <v>516</v>
      </c>
      <c r="C288" s="5" t="s">
        <v>505</v>
      </c>
      <c r="D288" s="5" t="s">
        <v>833</v>
      </c>
      <c r="E288" s="5" t="s">
        <v>7</v>
      </c>
      <c r="F288" s="5">
        <v>3.3</v>
      </c>
      <c r="G288" s="319">
        <v>2.66</v>
      </c>
      <c r="H288" s="138">
        <v>3.9</v>
      </c>
      <c r="I288" t="str">
        <f t="shared" si="4"/>
        <v>F</v>
      </c>
    </row>
    <row r="289" spans="1:9" x14ac:dyDescent="0.25">
      <c r="A289" s="5">
        <v>5597</v>
      </c>
      <c r="B289" s="5" t="s">
        <v>516</v>
      </c>
      <c r="C289" s="5" t="s">
        <v>505</v>
      </c>
      <c r="D289" s="5" t="s">
        <v>834</v>
      </c>
      <c r="E289" s="5" t="s">
        <v>7</v>
      </c>
      <c r="F289" s="5">
        <v>3.3</v>
      </c>
      <c r="G289" s="319">
        <v>2.66</v>
      </c>
      <c r="H289" s="138">
        <v>3.9</v>
      </c>
      <c r="I289" t="str">
        <f t="shared" si="4"/>
        <v>F</v>
      </c>
    </row>
    <row r="290" spans="1:9" x14ac:dyDescent="0.25">
      <c r="A290" s="5">
        <v>5598</v>
      </c>
      <c r="B290" s="5" t="s">
        <v>516</v>
      </c>
      <c r="C290" s="5" t="s">
        <v>505</v>
      </c>
      <c r="D290" s="5" t="s">
        <v>835</v>
      </c>
      <c r="E290" s="5" t="s">
        <v>7</v>
      </c>
      <c r="F290" s="5">
        <v>3.3</v>
      </c>
      <c r="G290" s="319">
        <v>2.66</v>
      </c>
      <c r="H290" s="138">
        <v>3.9</v>
      </c>
      <c r="I290" t="str">
        <f t="shared" si="4"/>
        <v>F</v>
      </c>
    </row>
    <row r="291" spans="1:9" x14ac:dyDescent="0.25">
      <c r="A291" s="5">
        <v>5596</v>
      </c>
      <c r="B291" s="5" t="s">
        <v>516</v>
      </c>
      <c r="C291" s="5" t="s">
        <v>505</v>
      </c>
      <c r="D291" s="5" t="s">
        <v>836</v>
      </c>
      <c r="E291" s="5" t="s">
        <v>7</v>
      </c>
      <c r="F291" s="5">
        <v>3.3</v>
      </c>
      <c r="G291" s="319">
        <v>2.66</v>
      </c>
      <c r="H291" s="138">
        <v>3.9</v>
      </c>
      <c r="I291" t="str">
        <f t="shared" si="4"/>
        <v>F</v>
      </c>
    </row>
    <row r="292" spans="1:9" x14ac:dyDescent="0.25">
      <c r="A292" s="5">
        <v>5813</v>
      </c>
      <c r="B292" s="5" t="s">
        <v>1644</v>
      </c>
      <c r="C292" s="5" t="s">
        <v>1644</v>
      </c>
      <c r="D292" s="5" t="s">
        <v>1645</v>
      </c>
      <c r="E292" s="5" t="s">
        <v>6</v>
      </c>
      <c r="F292" s="5">
        <v>8.4</v>
      </c>
      <c r="G292" s="319">
        <v>35</v>
      </c>
      <c r="H292" s="138">
        <v>1.7</v>
      </c>
      <c r="I292" t="b">
        <f t="shared" si="4"/>
        <v>0</v>
      </c>
    </row>
    <row r="293" spans="1:9" x14ac:dyDescent="0.25">
      <c r="A293" s="5">
        <v>4732</v>
      </c>
      <c r="B293" s="5" t="s">
        <v>49</v>
      </c>
      <c r="C293" s="5" t="s">
        <v>107</v>
      </c>
      <c r="D293" s="5" t="s">
        <v>902</v>
      </c>
      <c r="E293" s="5" t="s">
        <v>7</v>
      </c>
      <c r="F293" s="5">
        <v>3.6</v>
      </c>
      <c r="G293" s="319">
        <v>2.91</v>
      </c>
      <c r="H293" s="138">
        <v>3.7</v>
      </c>
      <c r="I293" t="str">
        <f t="shared" si="4"/>
        <v>F</v>
      </c>
    </row>
    <row r="294" spans="1:9" x14ac:dyDescent="0.25">
      <c r="A294" s="5">
        <v>6224</v>
      </c>
      <c r="B294" s="5" t="s">
        <v>49</v>
      </c>
      <c r="C294" s="5" t="s">
        <v>107</v>
      </c>
      <c r="D294" s="5" t="s">
        <v>1646</v>
      </c>
      <c r="E294" s="5" t="s">
        <v>7</v>
      </c>
      <c r="F294" s="5">
        <v>3.5</v>
      </c>
      <c r="G294" s="319">
        <v>2.86</v>
      </c>
      <c r="H294" s="138">
        <v>3.3</v>
      </c>
      <c r="I294" t="str">
        <f t="shared" si="4"/>
        <v>ES</v>
      </c>
    </row>
    <row r="295" spans="1:9" x14ac:dyDescent="0.25">
      <c r="A295" s="5">
        <v>6223</v>
      </c>
      <c r="B295" s="5" t="s">
        <v>49</v>
      </c>
      <c r="C295" s="5" t="s">
        <v>107</v>
      </c>
      <c r="D295" s="5" t="s">
        <v>1647</v>
      </c>
      <c r="E295" s="5" t="s">
        <v>7</v>
      </c>
      <c r="F295" s="5">
        <v>2.8</v>
      </c>
      <c r="G295" s="319">
        <v>3.25</v>
      </c>
      <c r="H295" s="138">
        <v>3.9</v>
      </c>
      <c r="I295" t="str">
        <f t="shared" si="4"/>
        <v>ME</v>
      </c>
    </row>
    <row r="296" spans="1:9" x14ac:dyDescent="0.25">
      <c r="A296" s="5">
        <v>4733</v>
      </c>
      <c r="B296" s="5" t="s">
        <v>49</v>
      </c>
      <c r="C296" s="5" t="s">
        <v>107</v>
      </c>
      <c r="D296" s="5" t="s">
        <v>917</v>
      </c>
      <c r="E296" s="5" t="s">
        <v>7</v>
      </c>
      <c r="F296" s="5">
        <v>3.3</v>
      </c>
      <c r="G296" s="319">
        <v>3.09</v>
      </c>
      <c r="H296" s="138">
        <v>3.8</v>
      </c>
      <c r="I296" t="str">
        <f t="shared" si="4"/>
        <v>ES</v>
      </c>
    </row>
    <row r="297" spans="1:9" x14ac:dyDescent="0.25">
      <c r="A297" s="5">
        <v>4653</v>
      </c>
      <c r="B297" s="5" t="s">
        <v>49</v>
      </c>
      <c r="C297" s="5" t="s">
        <v>49</v>
      </c>
      <c r="D297" s="5" t="s">
        <v>933</v>
      </c>
      <c r="E297" s="5" t="s">
        <v>7</v>
      </c>
      <c r="F297" s="5">
        <v>2.8</v>
      </c>
      <c r="G297" s="319">
        <v>3.33</v>
      </c>
      <c r="H297" s="138">
        <v>4.3</v>
      </c>
      <c r="I297" t="str">
        <f t="shared" si="4"/>
        <v>ME</v>
      </c>
    </row>
    <row r="298" spans="1:9" x14ac:dyDescent="0.25">
      <c r="A298" s="5">
        <v>4577</v>
      </c>
      <c r="B298" s="5" t="s">
        <v>49</v>
      </c>
      <c r="C298" s="5" t="s">
        <v>49</v>
      </c>
      <c r="D298" s="5" t="s">
        <v>929</v>
      </c>
      <c r="E298" s="5" t="s">
        <v>7</v>
      </c>
      <c r="F298" s="5">
        <v>2.8</v>
      </c>
      <c r="G298" s="319">
        <v>3.29</v>
      </c>
      <c r="H298" s="138">
        <v>4.4000000000000004</v>
      </c>
      <c r="I298" t="str">
        <f t="shared" si="4"/>
        <v>ME</v>
      </c>
    </row>
    <row r="299" spans="1:9" x14ac:dyDescent="0.25">
      <c r="A299" s="5">
        <v>6541</v>
      </c>
      <c r="B299" s="5" t="s">
        <v>49</v>
      </c>
      <c r="C299" s="5" t="s">
        <v>50</v>
      </c>
      <c r="D299" s="5" t="s">
        <v>890</v>
      </c>
      <c r="E299" s="5" t="s">
        <v>7</v>
      </c>
      <c r="F299" s="5">
        <v>3.3</v>
      </c>
      <c r="G299" s="319">
        <v>3</v>
      </c>
      <c r="H299" s="138">
        <v>3.3</v>
      </c>
      <c r="I299" t="str">
        <f t="shared" si="4"/>
        <v>ES</v>
      </c>
    </row>
    <row r="300" spans="1:9" x14ac:dyDescent="0.25">
      <c r="A300" s="5">
        <v>5936</v>
      </c>
      <c r="B300" s="5" t="s">
        <v>49</v>
      </c>
      <c r="C300" s="5" t="s">
        <v>50</v>
      </c>
      <c r="D300" s="5" t="s">
        <v>1648</v>
      </c>
      <c r="E300" s="5" t="s">
        <v>7</v>
      </c>
      <c r="F300" s="5">
        <v>2.8</v>
      </c>
      <c r="G300" s="319">
        <v>3.21</v>
      </c>
      <c r="H300" s="138">
        <v>3.9</v>
      </c>
      <c r="I300" t="str">
        <f t="shared" si="4"/>
        <v>ME</v>
      </c>
    </row>
    <row r="301" spans="1:9" x14ac:dyDescent="0.25">
      <c r="A301" s="5">
        <v>6540</v>
      </c>
      <c r="B301" s="5" t="s">
        <v>49</v>
      </c>
      <c r="C301" s="5" t="s">
        <v>50</v>
      </c>
      <c r="D301" s="5" t="s">
        <v>1649</v>
      </c>
      <c r="E301" s="5" t="s">
        <v>7</v>
      </c>
      <c r="F301" s="5">
        <v>3.3</v>
      </c>
      <c r="G301" s="319">
        <v>3</v>
      </c>
      <c r="H301" s="138">
        <v>3.3</v>
      </c>
      <c r="I301" t="str">
        <f t="shared" si="4"/>
        <v>ES</v>
      </c>
    </row>
    <row r="302" spans="1:9" x14ac:dyDescent="0.25">
      <c r="A302" s="5">
        <v>6222</v>
      </c>
      <c r="B302" s="5" t="s">
        <v>49</v>
      </c>
      <c r="C302" s="5" t="s">
        <v>50</v>
      </c>
      <c r="D302" s="5" t="s">
        <v>1650</v>
      </c>
      <c r="E302" s="5" t="s">
        <v>7</v>
      </c>
      <c r="F302" s="5">
        <v>2.8</v>
      </c>
      <c r="G302" s="319">
        <v>3.25</v>
      </c>
      <c r="H302" s="138">
        <v>3.9</v>
      </c>
      <c r="I302" t="str">
        <f t="shared" si="4"/>
        <v>ME</v>
      </c>
    </row>
    <row r="303" spans="1:9" x14ac:dyDescent="0.25">
      <c r="A303" s="5">
        <v>5935</v>
      </c>
      <c r="B303" s="5" t="s">
        <v>49</v>
      </c>
      <c r="C303" s="5" t="s">
        <v>50</v>
      </c>
      <c r="D303" s="5" t="s">
        <v>1651</v>
      </c>
      <c r="E303" s="5" t="s">
        <v>7</v>
      </c>
      <c r="F303" s="5">
        <v>2.8</v>
      </c>
      <c r="G303" s="319">
        <v>3.25</v>
      </c>
      <c r="H303" s="138">
        <v>3.9</v>
      </c>
      <c r="I303" t="str">
        <f t="shared" si="4"/>
        <v>ME</v>
      </c>
    </row>
    <row r="304" spans="1:9" x14ac:dyDescent="0.25">
      <c r="A304" s="5">
        <v>5934</v>
      </c>
      <c r="B304" s="5" t="s">
        <v>49</v>
      </c>
      <c r="C304" s="5" t="s">
        <v>50</v>
      </c>
      <c r="D304" s="5" t="s">
        <v>1652</v>
      </c>
      <c r="E304" s="5" t="s">
        <v>6</v>
      </c>
      <c r="F304" s="5">
        <v>9.3000000000000007</v>
      </c>
      <c r="G304" s="319">
        <v>1.5</v>
      </c>
      <c r="H304" s="138">
        <v>3.4</v>
      </c>
      <c r="I304" t="b">
        <f t="shared" si="4"/>
        <v>0</v>
      </c>
    </row>
    <row r="305" spans="1:9" x14ac:dyDescent="0.25">
      <c r="A305" s="5">
        <v>4739</v>
      </c>
      <c r="B305" s="5" t="s">
        <v>49</v>
      </c>
      <c r="C305" s="5" t="s">
        <v>29</v>
      </c>
      <c r="D305" s="5" t="s">
        <v>884</v>
      </c>
      <c r="E305" s="5" t="s">
        <v>7</v>
      </c>
      <c r="F305" s="5">
        <v>3.2</v>
      </c>
      <c r="G305" s="319">
        <v>2.8</v>
      </c>
      <c r="H305" s="138">
        <v>4.3</v>
      </c>
      <c r="I305" t="str">
        <f t="shared" si="4"/>
        <v>ES</v>
      </c>
    </row>
    <row r="306" spans="1:9" x14ac:dyDescent="0.25">
      <c r="A306" s="5">
        <v>5978</v>
      </c>
      <c r="B306" s="5" t="s">
        <v>49</v>
      </c>
      <c r="C306" s="5" t="s">
        <v>29</v>
      </c>
      <c r="D306" s="5" t="s">
        <v>1653</v>
      </c>
      <c r="E306" s="5" t="s">
        <v>7</v>
      </c>
      <c r="F306" s="5">
        <v>2.9</v>
      </c>
      <c r="G306" s="319">
        <v>3.35</v>
      </c>
      <c r="H306" s="138">
        <v>3.7</v>
      </c>
      <c r="I306" t="str">
        <f t="shared" si="4"/>
        <v>ME</v>
      </c>
    </row>
    <row r="307" spans="1:9" x14ac:dyDescent="0.25">
      <c r="A307" s="5">
        <v>6322</v>
      </c>
      <c r="B307" s="5" t="s">
        <v>49</v>
      </c>
      <c r="C307" s="5" t="s">
        <v>29</v>
      </c>
      <c r="D307" s="5" t="s">
        <v>1654</v>
      </c>
      <c r="E307" s="5" t="s">
        <v>7</v>
      </c>
      <c r="F307" s="5">
        <v>2.8</v>
      </c>
      <c r="G307" s="319">
        <v>3.25</v>
      </c>
      <c r="H307" s="138">
        <v>3.9</v>
      </c>
      <c r="I307" t="str">
        <f t="shared" si="4"/>
        <v>ME</v>
      </c>
    </row>
    <row r="308" spans="1:9" x14ac:dyDescent="0.25">
      <c r="A308" s="5">
        <v>4740</v>
      </c>
      <c r="B308" s="5" t="s">
        <v>49</v>
      </c>
      <c r="C308" s="5" t="s">
        <v>29</v>
      </c>
      <c r="D308" s="5" t="s">
        <v>885</v>
      </c>
      <c r="E308" s="5" t="s">
        <v>7</v>
      </c>
      <c r="F308" s="5">
        <v>3.2</v>
      </c>
      <c r="G308" s="319">
        <v>2.8</v>
      </c>
      <c r="H308" s="138">
        <v>4.4000000000000004</v>
      </c>
      <c r="I308" t="str">
        <f t="shared" si="4"/>
        <v>ES</v>
      </c>
    </row>
    <row r="309" spans="1:9" x14ac:dyDescent="0.25">
      <c r="A309" s="5">
        <v>5361</v>
      </c>
      <c r="B309" s="5" t="s">
        <v>450</v>
      </c>
      <c r="C309" s="5" t="s">
        <v>49</v>
      </c>
      <c r="D309" s="5" t="s">
        <v>1655</v>
      </c>
      <c r="E309" s="5" t="s">
        <v>7</v>
      </c>
      <c r="F309" s="5">
        <v>2.7</v>
      </c>
      <c r="G309" s="319">
        <v>3.1</v>
      </c>
      <c r="H309" s="138">
        <v>4.2</v>
      </c>
      <c r="I309" t="str">
        <f t="shared" si="4"/>
        <v>ES</v>
      </c>
    </row>
    <row r="310" spans="1:9" x14ac:dyDescent="0.25">
      <c r="A310" s="5">
        <v>5362</v>
      </c>
      <c r="B310" s="5" t="s">
        <v>450</v>
      </c>
      <c r="C310" s="5" t="s">
        <v>49</v>
      </c>
      <c r="D310" s="5" t="s">
        <v>1422</v>
      </c>
      <c r="E310" s="5" t="s">
        <v>7</v>
      </c>
      <c r="F310" s="5">
        <v>2.8</v>
      </c>
      <c r="G310" s="319">
        <v>3.1</v>
      </c>
      <c r="H310" s="138">
        <v>4.2</v>
      </c>
      <c r="I310" t="str">
        <f t="shared" si="4"/>
        <v>ES</v>
      </c>
    </row>
    <row r="311" spans="1:9" x14ac:dyDescent="0.25">
      <c r="A311" s="5">
        <v>5576</v>
      </c>
      <c r="B311" s="5" t="s">
        <v>450</v>
      </c>
      <c r="C311" s="5" t="s">
        <v>50</v>
      </c>
      <c r="D311" s="5" t="s">
        <v>942</v>
      </c>
      <c r="E311" s="5" t="s">
        <v>7</v>
      </c>
      <c r="F311" s="5">
        <v>2.8</v>
      </c>
      <c r="G311" s="319">
        <v>3.21</v>
      </c>
      <c r="H311" s="138">
        <v>3.8</v>
      </c>
      <c r="I311" t="str">
        <f t="shared" si="4"/>
        <v>ME</v>
      </c>
    </row>
    <row r="312" spans="1:9" x14ac:dyDescent="0.25">
      <c r="A312" s="5">
        <v>5577</v>
      </c>
      <c r="B312" s="5" t="s">
        <v>450</v>
      </c>
      <c r="C312" s="5" t="s">
        <v>50</v>
      </c>
      <c r="D312" s="5" t="s">
        <v>937</v>
      </c>
      <c r="E312" s="5" t="s">
        <v>7</v>
      </c>
      <c r="F312" s="5">
        <v>2.7</v>
      </c>
      <c r="G312" s="319">
        <v>3.21</v>
      </c>
      <c r="H312" s="138">
        <v>3.9</v>
      </c>
      <c r="I312" t="str">
        <f t="shared" si="4"/>
        <v>ME</v>
      </c>
    </row>
    <row r="313" spans="1:9" x14ac:dyDescent="0.25">
      <c r="A313" s="5">
        <v>5172</v>
      </c>
      <c r="B313" s="5" t="s">
        <v>450</v>
      </c>
      <c r="C313" s="5" t="s">
        <v>50</v>
      </c>
      <c r="D313" s="5" t="s">
        <v>891</v>
      </c>
      <c r="E313" s="5" t="s">
        <v>7</v>
      </c>
      <c r="F313" s="5">
        <v>3.5</v>
      </c>
      <c r="G313" s="319">
        <v>2.86</v>
      </c>
      <c r="H313" s="138">
        <v>3.3</v>
      </c>
      <c r="I313" t="str">
        <f t="shared" si="4"/>
        <v>ES</v>
      </c>
    </row>
    <row r="314" spans="1:9" x14ac:dyDescent="0.25">
      <c r="A314" s="5">
        <v>5292</v>
      </c>
      <c r="B314" s="5" t="s">
        <v>450</v>
      </c>
      <c r="C314" s="5" t="s">
        <v>50</v>
      </c>
      <c r="D314" s="5" t="s">
        <v>934</v>
      </c>
      <c r="E314" s="5" t="s">
        <v>7</v>
      </c>
      <c r="F314" s="5">
        <v>2.9</v>
      </c>
      <c r="G314" s="319">
        <v>3.35</v>
      </c>
      <c r="H314" s="138">
        <v>3.7</v>
      </c>
      <c r="I314" t="str">
        <f t="shared" si="4"/>
        <v>ME</v>
      </c>
    </row>
    <row r="315" spans="1:9" x14ac:dyDescent="0.25">
      <c r="A315" s="5">
        <v>5474</v>
      </c>
      <c r="B315" s="5" t="s">
        <v>450</v>
      </c>
      <c r="C315" s="5" t="s">
        <v>50</v>
      </c>
      <c r="D315" s="5" t="s">
        <v>1656</v>
      </c>
      <c r="E315" s="5" t="s">
        <v>6</v>
      </c>
      <c r="F315" s="5">
        <v>6</v>
      </c>
      <c r="G315" s="319">
        <v>2.0099999999999998</v>
      </c>
      <c r="H315" s="138">
        <v>3.4</v>
      </c>
      <c r="I315" t="str">
        <f t="shared" si="4"/>
        <v>F</v>
      </c>
    </row>
    <row r="316" spans="1:9" x14ac:dyDescent="0.25">
      <c r="A316" s="5">
        <v>5477</v>
      </c>
      <c r="B316" s="5" t="s">
        <v>450</v>
      </c>
      <c r="C316" s="5" t="s">
        <v>50</v>
      </c>
      <c r="D316" s="5" t="s">
        <v>1657</v>
      </c>
      <c r="E316" s="5" t="s">
        <v>6</v>
      </c>
      <c r="F316" s="5">
        <v>5.5</v>
      </c>
      <c r="G316" s="319">
        <v>2.0299999999999998</v>
      </c>
      <c r="H316" s="138">
        <v>3.4</v>
      </c>
      <c r="I316" t="str">
        <f t="shared" si="4"/>
        <v>F</v>
      </c>
    </row>
    <row r="317" spans="1:9" x14ac:dyDescent="0.25">
      <c r="A317" s="5">
        <v>5317</v>
      </c>
      <c r="B317" s="5" t="s">
        <v>450</v>
      </c>
      <c r="C317" s="5" t="s">
        <v>50</v>
      </c>
      <c r="D317" s="5" t="s">
        <v>451</v>
      </c>
      <c r="E317" s="5" t="s">
        <v>6</v>
      </c>
      <c r="F317" s="5">
        <v>5.6</v>
      </c>
      <c r="G317" s="319">
        <v>2</v>
      </c>
      <c r="H317" s="138">
        <v>3.3</v>
      </c>
      <c r="I317" t="str">
        <f t="shared" si="4"/>
        <v>F</v>
      </c>
    </row>
    <row r="318" spans="1:9" x14ac:dyDescent="0.25">
      <c r="A318" s="5">
        <v>5549</v>
      </c>
      <c r="B318" s="5" t="s">
        <v>450</v>
      </c>
      <c r="C318" s="5" t="s">
        <v>29</v>
      </c>
      <c r="D318" s="5" t="s">
        <v>1658</v>
      </c>
      <c r="E318" s="5" t="s">
        <v>7</v>
      </c>
      <c r="F318" s="5">
        <v>3.5</v>
      </c>
      <c r="G318" s="319">
        <v>2.86</v>
      </c>
      <c r="H318" s="138">
        <v>3.3</v>
      </c>
      <c r="I318" t="str">
        <f t="shared" si="4"/>
        <v>ES</v>
      </c>
    </row>
    <row r="319" spans="1:9" x14ac:dyDescent="0.25">
      <c r="A319" s="5">
        <v>3258</v>
      </c>
      <c r="B319" s="5" t="s">
        <v>547</v>
      </c>
      <c r="C319" s="5" t="s">
        <v>547</v>
      </c>
      <c r="D319" s="5" t="s">
        <v>548</v>
      </c>
      <c r="E319" s="5" t="s">
        <v>7</v>
      </c>
      <c r="F319" s="5">
        <v>6.7</v>
      </c>
      <c r="G319" s="319">
        <v>2.0699999999999998</v>
      </c>
      <c r="H319" s="138">
        <v>2</v>
      </c>
      <c r="I319" t="b">
        <f t="shared" si="4"/>
        <v>0</v>
      </c>
    </row>
    <row r="320" spans="1:9" x14ac:dyDescent="0.25">
      <c r="A320" s="5">
        <v>3264</v>
      </c>
      <c r="B320" s="5" t="s">
        <v>447</v>
      </c>
      <c r="C320" s="5" t="s">
        <v>447</v>
      </c>
      <c r="D320" s="5" t="s">
        <v>448</v>
      </c>
      <c r="E320" s="5" t="s">
        <v>6</v>
      </c>
      <c r="F320" s="5">
        <v>7.2</v>
      </c>
      <c r="G320" s="319">
        <v>2</v>
      </c>
      <c r="H320" s="138">
        <v>3</v>
      </c>
      <c r="I320" t="str">
        <f t="shared" si="4"/>
        <v>F</v>
      </c>
    </row>
    <row r="321" spans="1:9" x14ac:dyDescent="0.25">
      <c r="A321" s="5">
        <v>3265</v>
      </c>
      <c r="B321" s="5" t="s">
        <v>447</v>
      </c>
      <c r="C321" s="5" t="s">
        <v>447</v>
      </c>
      <c r="D321" s="5" t="s">
        <v>449</v>
      </c>
      <c r="E321" s="5" t="s">
        <v>6</v>
      </c>
      <c r="F321" s="5">
        <v>6.9</v>
      </c>
      <c r="G321" s="319">
        <v>2</v>
      </c>
      <c r="H321" s="138">
        <v>3</v>
      </c>
      <c r="I321" t="str">
        <f t="shared" si="4"/>
        <v>F</v>
      </c>
    </row>
    <row r="322" spans="1:9" x14ac:dyDescent="0.25">
      <c r="A322" s="5">
        <v>4328</v>
      </c>
      <c r="B322" s="5" t="s">
        <v>447</v>
      </c>
      <c r="C322" s="5" t="s">
        <v>447</v>
      </c>
      <c r="D322" s="5" t="s">
        <v>551</v>
      </c>
      <c r="E322" s="5" t="s">
        <v>6</v>
      </c>
      <c r="F322" s="5">
        <v>6</v>
      </c>
      <c r="G322" s="319">
        <v>2.0699999999999998</v>
      </c>
      <c r="H322" s="138">
        <v>3.7</v>
      </c>
      <c r="I322" t="str">
        <f t="shared" si="4"/>
        <v>F</v>
      </c>
    </row>
    <row r="323" spans="1:9" x14ac:dyDescent="0.25">
      <c r="A323" s="5">
        <v>6097</v>
      </c>
      <c r="B323" s="5" t="s">
        <v>447</v>
      </c>
      <c r="C323" s="5" t="s">
        <v>447</v>
      </c>
      <c r="D323" s="5" t="s">
        <v>1659</v>
      </c>
      <c r="E323" s="5" t="s">
        <v>6</v>
      </c>
      <c r="F323" s="5">
        <v>5.8</v>
      </c>
      <c r="G323" s="319">
        <v>2.2999999999999998</v>
      </c>
      <c r="H323" s="138">
        <v>4.0999999999999996</v>
      </c>
      <c r="I323" t="str">
        <f t="shared" ref="I323:I386" si="5">IF(E323="Top-Loading",IF(AND(G323&gt;=3.2,F323&lt;=3),"ME",IF(AND(G323&gt;=2.51,F323&lt;=3.8),"ES",IF(AND(G323&gt;=1.72,F323&lt;=8),"F"))),IF(AND(G323&gt;=3.2,F323&lt;=3),"ME",IF(AND(G323&gt;=2.8,F323&lt;=3.5),"ES",IF(AND(G323&gt;=2.2,F323&lt;=4.5),"F"))))</f>
        <v>F</v>
      </c>
    </row>
    <row r="324" spans="1:9" x14ac:dyDescent="0.25">
      <c r="A324" s="5">
        <v>3266</v>
      </c>
      <c r="B324" s="5" t="s">
        <v>447</v>
      </c>
      <c r="C324" s="5" t="s">
        <v>447</v>
      </c>
      <c r="D324" s="5" t="s">
        <v>540</v>
      </c>
      <c r="E324" s="5" t="s">
        <v>6</v>
      </c>
      <c r="F324" s="5">
        <v>6</v>
      </c>
      <c r="G324" s="319">
        <v>2.0499999999999998</v>
      </c>
      <c r="H324" s="138">
        <v>3.1</v>
      </c>
      <c r="I324" t="str">
        <f t="shared" si="5"/>
        <v>F</v>
      </c>
    </row>
    <row r="325" spans="1:9" x14ac:dyDescent="0.25">
      <c r="A325" s="5">
        <v>4329</v>
      </c>
      <c r="B325" s="5" t="s">
        <v>447</v>
      </c>
      <c r="C325" s="5" t="s">
        <v>447</v>
      </c>
      <c r="D325" s="5" t="s">
        <v>618</v>
      </c>
      <c r="E325" s="5" t="s">
        <v>6</v>
      </c>
      <c r="F325" s="5">
        <v>4.3</v>
      </c>
      <c r="G325" s="319">
        <v>2.25</v>
      </c>
      <c r="H325" s="138">
        <v>3.7</v>
      </c>
      <c r="I325" t="str">
        <f t="shared" si="5"/>
        <v>F</v>
      </c>
    </row>
    <row r="326" spans="1:9" x14ac:dyDescent="0.25">
      <c r="A326" s="5">
        <v>3267</v>
      </c>
      <c r="B326" s="5" t="s">
        <v>447</v>
      </c>
      <c r="C326" s="5" t="s">
        <v>447</v>
      </c>
      <c r="D326" s="5" t="s">
        <v>568</v>
      </c>
      <c r="E326" s="5" t="s">
        <v>6</v>
      </c>
      <c r="F326" s="5">
        <v>5.8</v>
      </c>
      <c r="G326" s="319">
        <v>2.15</v>
      </c>
      <c r="H326" s="138">
        <v>3.1</v>
      </c>
      <c r="I326" t="str">
        <f t="shared" si="5"/>
        <v>F</v>
      </c>
    </row>
    <row r="327" spans="1:9" x14ac:dyDescent="0.25">
      <c r="A327" s="5">
        <v>5699</v>
      </c>
      <c r="B327" s="5" t="s">
        <v>447</v>
      </c>
      <c r="C327" s="5" t="s">
        <v>447</v>
      </c>
      <c r="D327" s="5" t="s">
        <v>1660</v>
      </c>
      <c r="E327" s="5" t="s">
        <v>6</v>
      </c>
      <c r="F327" s="5">
        <v>0.1</v>
      </c>
      <c r="G327" s="319">
        <v>69.489999999999995</v>
      </c>
      <c r="H327" s="138">
        <v>4.2</v>
      </c>
      <c r="I327" t="str">
        <f t="shared" si="5"/>
        <v>ME</v>
      </c>
    </row>
    <row r="328" spans="1:9" x14ac:dyDescent="0.25">
      <c r="A328" s="5">
        <v>520</v>
      </c>
      <c r="B328" s="5" t="s">
        <v>447</v>
      </c>
      <c r="C328" s="5" t="s">
        <v>447</v>
      </c>
      <c r="D328" s="5" t="s">
        <v>620</v>
      </c>
      <c r="E328" s="5" t="s">
        <v>6</v>
      </c>
      <c r="F328" s="5">
        <v>4.3</v>
      </c>
      <c r="G328" s="319">
        <v>2.25</v>
      </c>
      <c r="H328" s="138">
        <v>4.2</v>
      </c>
      <c r="I328" t="str">
        <f t="shared" si="5"/>
        <v>F</v>
      </c>
    </row>
    <row r="329" spans="1:9" x14ac:dyDescent="0.25">
      <c r="A329" s="5">
        <v>6415</v>
      </c>
      <c r="B329" s="5" t="s">
        <v>37</v>
      </c>
      <c r="C329" s="5" t="s">
        <v>37</v>
      </c>
      <c r="D329" s="5" t="s">
        <v>468</v>
      </c>
      <c r="E329" s="5" t="s">
        <v>6</v>
      </c>
      <c r="F329" s="5">
        <v>5.8</v>
      </c>
      <c r="G329" s="319">
        <v>2</v>
      </c>
      <c r="H329" s="138">
        <v>3.4</v>
      </c>
      <c r="I329" t="str">
        <f t="shared" si="5"/>
        <v>F</v>
      </c>
    </row>
    <row r="330" spans="1:9" x14ac:dyDescent="0.25">
      <c r="A330" s="5">
        <v>6416</v>
      </c>
      <c r="B330" s="5" t="s">
        <v>37</v>
      </c>
      <c r="C330" s="5" t="s">
        <v>37</v>
      </c>
      <c r="D330" s="5" t="s">
        <v>469</v>
      </c>
      <c r="E330" s="5" t="s">
        <v>6</v>
      </c>
      <c r="F330" s="5">
        <v>5.8</v>
      </c>
      <c r="G330" s="319">
        <v>2</v>
      </c>
      <c r="H330" s="138">
        <v>3.4</v>
      </c>
      <c r="I330" t="str">
        <f t="shared" si="5"/>
        <v>F</v>
      </c>
    </row>
    <row r="331" spans="1:9" x14ac:dyDescent="0.25">
      <c r="A331" s="5">
        <v>5314</v>
      </c>
      <c r="B331" s="5" t="s">
        <v>37</v>
      </c>
      <c r="C331" s="5" t="s">
        <v>37</v>
      </c>
      <c r="D331" s="5" t="s">
        <v>951</v>
      </c>
      <c r="E331" s="5" t="s">
        <v>6</v>
      </c>
      <c r="F331" s="5">
        <v>9.5</v>
      </c>
      <c r="G331" s="319">
        <v>9.5</v>
      </c>
      <c r="H331" s="138">
        <v>3.9</v>
      </c>
      <c r="I331" t="b">
        <f t="shared" si="5"/>
        <v>0</v>
      </c>
    </row>
    <row r="332" spans="1:9" x14ac:dyDescent="0.25">
      <c r="A332" s="5">
        <v>5345</v>
      </c>
      <c r="B332" s="5" t="s">
        <v>37</v>
      </c>
      <c r="C332" s="5" t="s">
        <v>37</v>
      </c>
      <c r="D332" s="5" t="s">
        <v>578</v>
      </c>
      <c r="E332" s="5" t="s">
        <v>6</v>
      </c>
      <c r="F332" s="5">
        <v>4.5</v>
      </c>
      <c r="G332" s="319">
        <v>2.2000000000000002</v>
      </c>
      <c r="H332" s="138">
        <v>4</v>
      </c>
      <c r="I332" t="str">
        <f t="shared" si="5"/>
        <v>F</v>
      </c>
    </row>
    <row r="333" spans="1:9" x14ac:dyDescent="0.25">
      <c r="A333" s="5">
        <v>5087</v>
      </c>
      <c r="B333" s="5" t="s">
        <v>37</v>
      </c>
      <c r="C333" s="5" t="s">
        <v>37</v>
      </c>
      <c r="D333" s="5" t="s">
        <v>577</v>
      </c>
      <c r="E333" s="5" t="s">
        <v>6</v>
      </c>
      <c r="F333" s="5">
        <v>4.5</v>
      </c>
      <c r="G333" s="319">
        <v>2.2000000000000002</v>
      </c>
      <c r="H333" s="138">
        <v>3.6</v>
      </c>
      <c r="I333" t="str">
        <f t="shared" si="5"/>
        <v>F</v>
      </c>
    </row>
    <row r="334" spans="1:9" x14ac:dyDescent="0.25">
      <c r="A334" s="5">
        <v>5309</v>
      </c>
      <c r="B334" s="5" t="s">
        <v>37</v>
      </c>
      <c r="C334" s="5" t="s">
        <v>37</v>
      </c>
      <c r="D334" s="5" t="s">
        <v>44</v>
      </c>
      <c r="E334" s="5" t="s">
        <v>6</v>
      </c>
      <c r="F334" s="5">
        <v>9.5</v>
      </c>
      <c r="G334" s="319">
        <v>1.26</v>
      </c>
      <c r="H334" s="138">
        <v>3.6</v>
      </c>
      <c r="I334" t="b">
        <f t="shared" si="5"/>
        <v>0</v>
      </c>
    </row>
    <row r="335" spans="1:9" x14ac:dyDescent="0.25">
      <c r="A335" s="5">
        <v>5310</v>
      </c>
      <c r="B335" s="5" t="s">
        <v>37</v>
      </c>
      <c r="C335" s="5" t="s">
        <v>37</v>
      </c>
      <c r="D335" s="5" t="s">
        <v>45</v>
      </c>
      <c r="E335" s="5" t="s">
        <v>6</v>
      </c>
      <c r="F335" s="5">
        <v>9.5</v>
      </c>
      <c r="G335" s="319">
        <v>1.26</v>
      </c>
      <c r="H335" s="138">
        <v>3.6</v>
      </c>
      <c r="I335" t="b">
        <f t="shared" si="5"/>
        <v>0</v>
      </c>
    </row>
    <row r="336" spans="1:9" x14ac:dyDescent="0.25">
      <c r="A336" s="5">
        <v>6156</v>
      </c>
      <c r="B336" s="5" t="s">
        <v>37</v>
      </c>
      <c r="C336" s="5" t="s">
        <v>37</v>
      </c>
      <c r="D336" s="5" t="s">
        <v>1661</v>
      </c>
      <c r="E336" s="5" t="s">
        <v>7</v>
      </c>
      <c r="F336" s="5">
        <v>2.7</v>
      </c>
      <c r="G336" s="319">
        <v>3</v>
      </c>
      <c r="H336" s="138">
        <v>4.5</v>
      </c>
      <c r="I336" t="str">
        <f t="shared" si="5"/>
        <v>ES</v>
      </c>
    </row>
    <row r="337" spans="1:9" x14ac:dyDescent="0.25">
      <c r="A337" s="5">
        <v>6157</v>
      </c>
      <c r="B337" s="5" t="s">
        <v>37</v>
      </c>
      <c r="C337" s="5" t="s">
        <v>37</v>
      </c>
      <c r="D337" s="5" t="s">
        <v>1662</v>
      </c>
      <c r="E337" s="5" t="s">
        <v>7</v>
      </c>
      <c r="F337" s="5">
        <v>2.7</v>
      </c>
      <c r="G337" s="319">
        <v>3</v>
      </c>
      <c r="H337" s="138">
        <v>4.5</v>
      </c>
      <c r="I337" t="str">
        <f t="shared" si="5"/>
        <v>ES</v>
      </c>
    </row>
    <row r="338" spans="1:9" x14ac:dyDescent="0.25">
      <c r="A338" s="5">
        <v>6407</v>
      </c>
      <c r="B338" s="5" t="s">
        <v>37</v>
      </c>
      <c r="C338" s="5" t="s">
        <v>37</v>
      </c>
      <c r="D338" s="5" t="s">
        <v>1663</v>
      </c>
      <c r="E338" s="5" t="s">
        <v>7</v>
      </c>
      <c r="F338" s="5">
        <v>2.5</v>
      </c>
      <c r="G338" s="319">
        <v>3</v>
      </c>
      <c r="H338" s="138">
        <v>4.8</v>
      </c>
      <c r="I338" t="str">
        <f t="shared" si="5"/>
        <v>ES</v>
      </c>
    </row>
    <row r="339" spans="1:9" x14ac:dyDescent="0.25">
      <c r="A339" s="5">
        <v>6408</v>
      </c>
      <c r="B339" s="5" t="s">
        <v>37</v>
      </c>
      <c r="C339" s="5" t="s">
        <v>37</v>
      </c>
      <c r="D339" s="5" t="s">
        <v>1664</v>
      </c>
      <c r="E339" s="5" t="s">
        <v>7</v>
      </c>
      <c r="F339" s="5">
        <v>2.5</v>
      </c>
      <c r="G339" s="319">
        <v>3</v>
      </c>
      <c r="H339" s="138">
        <v>4.8</v>
      </c>
      <c r="I339" t="str">
        <f t="shared" si="5"/>
        <v>ES</v>
      </c>
    </row>
    <row r="340" spans="1:9" x14ac:dyDescent="0.25">
      <c r="A340" s="5">
        <v>6411</v>
      </c>
      <c r="B340" s="5" t="s">
        <v>37</v>
      </c>
      <c r="C340" s="5" t="s">
        <v>37</v>
      </c>
      <c r="D340" s="5" t="s">
        <v>1665</v>
      </c>
      <c r="E340" s="5" t="s">
        <v>7</v>
      </c>
      <c r="F340" s="5">
        <v>2.7</v>
      </c>
      <c r="G340" s="319">
        <v>3</v>
      </c>
      <c r="H340" s="138">
        <v>4.5</v>
      </c>
      <c r="I340" t="str">
        <f t="shared" si="5"/>
        <v>ES</v>
      </c>
    </row>
    <row r="341" spans="1:9" x14ac:dyDescent="0.25">
      <c r="A341" s="5">
        <v>6412</v>
      </c>
      <c r="B341" s="5" t="s">
        <v>37</v>
      </c>
      <c r="C341" s="5" t="s">
        <v>37</v>
      </c>
      <c r="D341" s="5" t="s">
        <v>1666</v>
      </c>
      <c r="E341" s="5" t="s">
        <v>7</v>
      </c>
      <c r="F341" s="5">
        <v>2.7</v>
      </c>
      <c r="G341" s="319">
        <v>3</v>
      </c>
      <c r="H341" s="138">
        <v>4.5</v>
      </c>
      <c r="I341" t="str">
        <f t="shared" si="5"/>
        <v>ES</v>
      </c>
    </row>
    <row r="342" spans="1:9" x14ac:dyDescent="0.25">
      <c r="A342" s="5">
        <v>5312</v>
      </c>
      <c r="B342" s="5" t="s">
        <v>37</v>
      </c>
      <c r="C342" s="5" t="s">
        <v>37</v>
      </c>
      <c r="D342" s="5" t="s">
        <v>452</v>
      </c>
      <c r="E342" s="5" t="s">
        <v>6</v>
      </c>
      <c r="F342" s="5">
        <v>6</v>
      </c>
      <c r="G342" s="319">
        <v>2</v>
      </c>
      <c r="H342" s="138">
        <v>3.9</v>
      </c>
      <c r="I342" t="str">
        <f t="shared" si="5"/>
        <v>F</v>
      </c>
    </row>
    <row r="343" spans="1:9" x14ac:dyDescent="0.25">
      <c r="A343" s="5">
        <v>5340</v>
      </c>
      <c r="B343" s="5" t="s">
        <v>37</v>
      </c>
      <c r="C343" s="5" t="s">
        <v>37</v>
      </c>
      <c r="D343" s="5" t="s">
        <v>453</v>
      </c>
      <c r="E343" s="5" t="s">
        <v>6</v>
      </c>
      <c r="F343" s="5">
        <v>6</v>
      </c>
      <c r="G343" s="319">
        <v>2</v>
      </c>
      <c r="H343" s="138">
        <v>3.9</v>
      </c>
      <c r="I343" t="str">
        <f t="shared" si="5"/>
        <v>F</v>
      </c>
    </row>
    <row r="344" spans="1:9" x14ac:dyDescent="0.25">
      <c r="A344" s="5">
        <v>5546</v>
      </c>
      <c r="B344" s="5" t="s">
        <v>37</v>
      </c>
      <c r="C344" s="5" t="s">
        <v>37</v>
      </c>
      <c r="D344" s="5" t="s">
        <v>1667</v>
      </c>
      <c r="E344" s="5" t="s">
        <v>6</v>
      </c>
      <c r="F344" s="5">
        <v>3.7</v>
      </c>
      <c r="G344" s="319">
        <v>2.87</v>
      </c>
      <c r="H344" s="138">
        <v>4.8</v>
      </c>
      <c r="I344" t="str">
        <f t="shared" si="5"/>
        <v>ES</v>
      </c>
    </row>
    <row r="345" spans="1:9" x14ac:dyDescent="0.25">
      <c r="A345" s="5">
        <v>5547</v>
      </c>
      <c r="B345" s="5" t="s">
        <v>37</v>
      </c>
      <c r="C345" s="5" t="s">
        <v>37</v>
      </c>
      <c r="D345" s="5" t="s">
        <v>1668</v>
      </c>
      <c r="E345" s="5" t="s">
        <v>6</v>
      </c>
      <c r="F345" s="5">
        <v>3.7</v>
      </c>
      <c r="G345" s="319">
        <v>2.87</v>
      </c>
      <c r="H345" s="138">
        <v>4.8</v>
      </c>
      <c r="I345" t="str">
        <f t="shared" si="5"/>
        <v>ES</v>
      </c>
    </row>
    <row r="346" spans="1:9" x14ac:dyDescent="0.25">
      <c r="A346" s="5">
        <v>6409</v>
      </c>
      <c r="B346" s="5" t="s">
        <v>37</v>
      </c>
      <c r="C346" s="5" t="s">
        <v>37</v>
      </c>
      <c r="D346" s="5" t="s">
        <v>1669</v>
      </c>
      <c r="E346" s="5" t="s">
        <v>7</v>
      </c>
      <c r="F346" s="5">
        <v>2.5</v>
      </c>
      <c r="G346" s="319">
        <v>3</v>
      </c>
      <c r="H346" s="138">
        <v>4.8</v>
      </c>
      <c r="I346" t="str">
        <f t="shared" si="5"/>
        <v>ES</v>
      </c>
    </row>
    <row r="347" spans="1:9" x14ac:dyDescent="0.25">
      <c r="A347" s="5">
        <v>6410</v>
      </c>
      <c r="B347" s="5" t="s">
        <v>37</v>
      </c>
      <c r="C347" s="5" t="s">
        <v>37</v>
      </c>
      <c r="D347" s="5" t="s">
        <v>1670</v>
      </c>
      <c r="E347" s="5" t="s">
        <v>7</v>
      </c>
      <c r="F347" s="5">
        <v>2.5</v>
      </c>
      <c r="G347" s="319">
        <v>3</v>
      </c>
      <c r="H347" s="138">
        <v>4.8</v>
      </c>
      <c r="I347" t="str">
        <f t="shared" si="5"/>
        <v>ES</v>
      </c>
    </row>
    <row r="348" spans="1:9" x14ac:dyDescent="0.25">
      <c r="A348" s="5">
        <v>6091</v>
      </c>
      <c r="B348" s="5" t="s">
        <v>37</v>
      </c>
      <c r="C348" s="5" t="s">
        <v>37</v>
      </c>
      <c r="D348" s="5" t="s">
        <v>1671</v>
      </c>
      <c r="E348" s="5" t="s">
        <v>6</v>
      </c>
      <c r="F348" s="5">
        <v>3.5</v>
      </c>
      <c r="G348" s="319">
        <v>2.7</v>
      </c>
      <c r="H348" s="138">
        <v>5</v>
      </c>
      <c r="I348" t="str">
        <f t="shared" si="5"/>
        <v>ES</v>
      </c>
    </row>
    <row r="349" spans="1:9" x14ac:dyDescent="0.25">
      <c r="A349" s="5">
        <v>6092</v>
      </c>
      <c r="B349" s="5" t="s">
        <v>37</v>
      </c>
      <c r="C349" s="5" t="s">
        <v>37</v>
      </c>
      <c r="D349" s="5" t="s">
        <v>1672</v>
      </c>
      <c r="E349" s="5" t="s">
        <v>6</v>
      </c>
      <c r="F349" s="5">
        <v>3.5</v>
      </c>
      <c r="G349" s="319">
        <v>2.7</v>
      </c>
      <c r="H349" s="138">
        <v>5</v>
      </c>
      <c r="I349" t="str">
        <f t="shared" si="5"/>
        <v>ES</v>
      </c>
    </row>
    <row r="350" spans="1:9" x14ac:dyDescent="0.25">
      <c r="A350" s="5">
        <v>5315</v>
      </c>
      <c r="B350" s="5" t="s">
        <v>37</v>
      </c>
      <c r="C350" s="5" t="s">
        <v>37</v>
      </c>
      <c r="D350" s="5" t="s">
        <v>952</v>
      </c>
      <c r="E350" s="5" t="s">
        <v>6</v>
      </c>
      <c r="F350" s="5">
        <v>9.5</v>
      </c>
      <c r="G350" s="319">
        <v>9.5</v>
      </c>
      <c r="H350" s="138">
        <v>3.9</v>
      </c>
      <c r="I350" t="b">
        <f t="shared" si="5"/>
        <v>0</v>
      </c>
    </row>
    <row r="351" spans="1:9" x14ac:dyDescent="0.25">
      <c r="A351" s="5">
        <v>5341</v>
      </c>
      <c r="B351" s="5" t="s">
        <v>37</v>
      </c>
      <c r="C351" s="5" t="s">
        <v>37</v>
      </c>
      <c r="D351" s="5" t="s">
        <v>454</v>
      </c>
      <c r="E351" s="5" t="s">
        <v>6</v>
      </c>
      <c r="F351" s="5">
        <v>6</v>
      </c>
      <c r="G351" s="319">
        <v>2</v>
      </c>
      <c r="H351" s="138">
        <v>3.9</v>
      </c>
      <c r="I351" t="str">
        <f t="shared" si="5"/>
        <v>F</v>
      </c>
    </row>
    <row r="352" spans="1:9" x14ac:dyDescent="0.25">
      <c r="A352" s="5">
        <v>5336</v>
      </c>
      <c r="B352" s="5" t="s">
        <v>37</v>
      </c>
      <c r="C352" s="5" t="s">
        <v>37</v>
      </c>
      <c r="D352" s="5" t="s">
        <v>579</v>
      </c>
      <c r="E352" s="5" t="s">
        <v>6</v>
      </c>
      <c r="F352" s="5">
        <v>4.5</v>
      </c>
      <c r="G352" s="319">
        <v>2.2000000000000002</v>
      </c>
      <c r="H352" s="138">
        <v>4</v>
      </c>
      <c r="I352" t="str">
        <f t="shared" si="5"/>
        <v>F</v>
      </c>
    </row>
    <row r="353" spans="1:9" x14ac:dyDescent="0.25">
      <c r="A353" s="5">
        <v>6413</v>
      </c>
      <c r="B353" s="5" t="s">
        <v>37</v>
      </c>
      <c r="C353" s="5" t="s">
        <v>37</v>
      </c>
      <c r="D353" s="5" t="s">
        <v>466</v>
      </c>
      <c r="E353" s="5" t="s">
        <v>6</v>
      </c>
      <c r="F353" s="5">
        <v>5.8</v>
      </c>
      <c r="G353" s="319">
        <v>2</v>
      </c>
      <c r="H353" s="138">
        <v>3.4</v>
      </c>
      <c r="I353" t="str">
        <f t="shared" si="5"/>
        <v>F</v>
      </c>
    </row>
    <row r="354" spans="1:9" x14ac:dyDescent="0.25">
      <c r="A354" s="5">
        <v>6414</v>
      </c>
      <c r="B354" s="5" t="s">
        <v>37</v>
      </c>
      <c r="C354" s="5" t="s">
        <v>37</v>
      </c>
      <c r="D354" s="5" t="s">
        <v>467</v>
      </c>
      <c r="E354" s="5" t="s">
        <v>6</v>
      </c>
      <c r="F354" s="5">
        <v>5.8</v>
      </c>
      <c r="G354" s="319">
        <v>2</v>
      </c>
      <c r="H354" s="138">
        <v>3.4</v>
      </c>
      <c r="I354" t="str">
        <f t="shared" si="5"/>
        <v>F</v>
      </c>
    </row>
    <row r="355" spans="1:9" x14ac:dyDescent="0.25">
      <c r="A355" s="5">
        <v>5313</v>
      </c>
      <c r="B355" s="5" t="s">
        <v>37</v>
      </c>
      <c r="C355" s="5" t="s">
        <v>37</v>
      </c>
      <c r="D355" s="5" t="s">
        <v>953</v>
      </c>
      <c r="E355" s="5" t="s">
        <v>6</v>
      </c>
      <c r="F355" s="5">
        <v>9.5</v>
      </c>
      <c r="G355" s="319">
        <v>9.5</v>
      </c>
      <c r="H355" s="138">
        <v>3.9</v>
      </c>
      <c r="I355" t="b">
        <f t="shared" si="5"/>
        <v>0</v>
      </c>
    </row>
    <row r="356" spans="1:9" x14ac:dyDescent="0.25">
      <c r="A356" s="5">
        <v>5311</v>
      </c>
      <c r="B356" s="5" t="s">
        <v>37</v>
      </c>
      <c r="C356" s="5" t="s">
        <v>37</v>
      </c>
      <c r="D356" s="5" t="s">
        <v>455</v>
      </c>
      <c r="E356" s="5" t="s">
        <v>6</v>
      </c>
      <c r="F356" s="5">
        <v>6</v>
      </c>
      <c r="G356" s="319">
        <v>2</v>
      </c>
      <c r="H356" s="138">
        <v>3.9</v>
      </c>
      <c r="I356" t="str">
        <f t="shared" si="5"/>
        <v>F</v>
      </c>
    </row>
    <row r="357" spans="1:9" x14ac:dyDescent="0.25">
      <c r="A357" s="5">
        <v>5344</v>
      </c>
      <c r="B357" s="5" t="s">
        <v>37</v>
      </c>
      <c r="C357" s="5" t="s">
        <v>37</v>
      </c>
      <c r="D357" s="5" t="s">
        <v>580</v>
      </c>
      <c r="E357" s="5" t="s">
        <v>6</v>
      </c>
      <c r="F357" s="5">
        <v>4.5</v>
      </c>
      <c r="G357" s="319">
        <v>2.2000000000000002</v>
      </c>
      <c r="H357" s="138">
        <v>4</v>
      </c>
      <c r="I357" t="str">
        <f t="shared" si="5"/>
        <v>F</v>
      </c>
    </row>
    <row r="358" spans="1:9" x14ac:dyDescent="0.25">
      <c r="A358" s="5">
        <v>5982</v>
      </c>
      <c r="B358" s="5" t="s">
        <v>37</v>
      </c>
      <c r="C358" s="5" t="s">
        <v>37</v>
      </c>
      <c r="D358" s="5" t="s">
        <v>1673</v>
      </c>
      <c r="E358" s="5" t="s">
        <v>6</v>
      </c>
      <c r="F358" s="5">
        <v>4.5</v>
      </c>
      <c r="G358" s="319">
        <v>2.2000000000000002</v>
      </c>
      <c r="H358" s="138">
        <v>4</v>
      </c>
      <c r="I358" t="str">
        <f t="shared" si="5"/>
        <v>F</v>
      </c>
    </row>
    <row r="359" spans="1:9" x14ac:dyDescent="0.25">
      <c r="A359" s="5">
        <v>5339</v>
      </c>
      <c r="B359" s="5" t="s">
        <v>37</v>
      </c>
      <c r="C359" s="5" t="s">
        <v>37</v>
      </c>
      <c r="D359" s="5" t="s">
        <v>456</v>
      </c>
      <c r="E359" s="5" t="s">
        <v>6</v>
      </c>
      <c r="F359" s="5">
        <v>6</v>
      </c>
      <c r="G359" s="319">
        <v>2</v>
      </c>
      <c r="H359" s="138">
        <v>3.9</v>
      </c>
      <c r="I359" t="str">
        <f t="shared" si="5"/>
        <v>F</v>
      </c>
    </row>
    <row r="360" spans="1:9" x14ac:dyDescent="0.25">
      <c r="A360" s="5">
        <v>5342</v>
      </c>
      <c r="B360" s="5" t="s">
        <v>37</v>
      </c>
      <c r="C360" s="5" t="s">
        <v>37</v>
      </c>
      <c r="D360" s="5" t="s">
        <v>457</v>
      </c>
      <c r="E360" s="5" t="s">
        <v>6</v>
      </c>
      <c r="F360" s="5">
        <v>6</v>
      </c>
      <c r="G360" s="319">
        <v>2</v>
      </c>
      <c r="H360" s="138">
        <v>3.9</v>
      </c>
      <c r="I360" t="str">
        <f t="shared" si="5"/>
        <v>F</v>
      </c>
    </row>
    <row r="361" spans="1:9" x14ac:dyDescent="0.25">
      <c r="A361" s="5">
        <v>5335</v>
      </c>
      <c r="B361" s="5" t="s">
        <v>37</v>
      </c>
      <c r="C361" s="5" t="s">
        <v>37</v>
      </c>
      <c r="D361" s="5" t="s">
        <v>581</v>
      </c>
      <c r="E361" s="5" t="s">
        <v>6</v>
      </c>
      <c r="F361" s="5">
        <v>4.5</v>
      </c>
      <c r="G361" s="319">
        <v>2.2000000000000002</v>
      </c>
      <c r="H361" s="138">
        <v>4</v>
      </c>
      <c r="I361" t="str">
        <f t="shared" si="5"/>
        <v>F</v>
      </c>
    </row>
    <row r="362" spans="1:9" x14ac:dyDescent="0.25">
      <c r="A362" s="5">
        <v>5779</v>
      </c>
      <c r="B362" s="5" t="s">
        <v>37</v>
      </c>
      <c r="C362" s="5" t="s">
        <v>37</v>
      </c>
      <c r="D362" s="5" t="s">
        <v>1674</v>
      </c>
      <c r="E362" s="5" t="s">
        <v>6</v>
      </c>
      <c r="F362" s="5">
        <v>6</v>
      </c>
      <c r="G362" s="319">
        <v>2</v>
      </c>
      <c r="H362" s="138">
        <v>3.9</v>
      </c>
      <c r="I362" t="str">
        <f t="shared" si="5"/>
        <v>F</v>
      </c>
    </row>
    <row r="363" spans="1:9" x14ac:dyDescent="0.25">
      <c r="A363" s="5">
        <v>5550</v>
      </c>
      <c r="B363" s="5" t="s">
        <v>37</v>
      </c>
      <c r="C363" s="5" t="s">
        <v>37</v>
      </c>
      <c r="D363" s="5" t="s">
        <v>1675</v>
      </c>
      <c r="E363" s="5" t="s">
        <v>6</v>
      </c>
      <c r="F363" s="5">
        <v>3.7</v>
      </c>
      <c r="G363" s="319">
        <v>2.78</v>
      </c>
      <c r="H363" s="138">
        <v>4.5999999999999996</v>
      </c>
      <c r="I363" t="str">
        <f t="shared" si="5"/>
        <v>ES</v>
      </c>
    </row>
    <row r="364" spans="1:9" x14ac:dyDescent="0.25">
      <c r="A364" s="5">
        <v>6120</v>
      </c>
      <c r="B364" s="5" t="s">
        <v>37</v>
      </c>
      <c r="C364" s="5" t="s">
        <v>37</v>
      </c>
      <c r="D364" s="5" t="s">
        <v>1676</v>
      </c>
      <c r="E364" s="5" t="s">
        <v>6</v>
      </c>
      <c r="F364" s="5">
        <v>3.7</v>
      </c>
      <c r="G364" s="319">
        <v>2.86</v>
      </c>
      <c r="H364" s="138">
        <v>5</v>
      </c>
      <c r="I364" t="str">
        <f t="shared" si="5"/>
        <v>ES</v>
      </c>
    </row>
    <row r="365" spans="1:9" x14ac:dyDescent="0.25">
      <c r="A365" s="5">
        <v>5543</v>
      </c>
      <c r="B365" s="5" t="s">
        <v>37</v>
      </c>
      <c r="C365" s="5" t="s">
        <v>37</v>
      </c>
      <c r="D365" s="5" t="s">
        <v>1677</v>
      </c>
      <c r="E365" s="5" t="s">
        <v>6</v>
      </c>
      <c r="F365" s="5">
        <v>3.7</v>
      </c>
      <c r="G365" s="319">
        <v>2.87</v>
      </c>
      <c r="H365" s="138">
        <v>4.8</v>
      </c>
      <c r="I365" t="str">
        <f t="shared" si="5"/>
        <v>ES</v>
      </c>
    </row>
    <row r="366" spans="1:9" x14ac:dyDescent="0.25">
      <c r="A366" s="5">
        <v>5308</v>
      </c>
      <c r="B366" s="5" t="s">
        <v>37</v>
      </c>
      <c r="C366" s="5" t="s">
        <v>37</v>
      </c>
      <c r="D366" s="5" t="s">
        <v>46</v>
      </c>
      <c r="E366" s="5" t="s">
        <v>6</v>
      </c>
      <c r="F366" s="5">
        <v>9.5</v>
      </c>
      <c r="G366" s="319">
        <v>1.26</v>
      </c>
      <c r="H366" s="138">
        <v>3.6</v>
      </c>
      <c r="I366" t="b">
        <f t="shared" si="5"/>
        <v>0</v>
      </c>
    </row>
    <row r="367" spans="1:9" x14ac:dyDescent="0.25">
      <c r="A367" s="5">
        <v>6155</v>
      </c>
      <c r="B367" s="5" t="s">
        <v>37</v>
      </c>
      <c r="C367" s="5" t="s">
        <v>37</v>
      </c>
      <c r="D367" s="5" t="s">
        <v>1678</v>
      </c>
      <c r="E367" s="5" t="s">
        <v>6</v>
      </c>
      <c r="F367" s="5">
        <v>9.5</v>
      </c>
      <c r="G367" s="319">
        <v>1.26</v>
      </c>
      <c r="H367" s="138">
        <v>3.7</v>
      </c>
      <c r="I367" t="b">
        <f t="shared" si="5"/>
        <v>0</v>
      </c>
    </row>
    <row r="368" spans="1:9" x14ac:dyDescent="0.25">
      <c r="A368" s="5">
        <v>5800</v>
      </c>
      <c r="B368" s="5" t="s">
        <v>37</v>
      </c>
      <c r="C368" s="5" t="s">
        <v>37</v>
      </c>
      <c r="D368" s="5" t="s">
        <v>1679</v>
      </c>
      <c r="E368" s="5" t="s">
        <v>6</v>
      </c>
      <c r="F368" s="5">
        <v>9</v>
      </c>
      <c r="G368" s="319">
        <v>1.73</v>
      </c>
      <c r="H368" s="138">
        <v>3.7</v>
      </c>
      <c r="I368" t="b">
        <f t="shared" si="5"/>
        <v>0</v>
      </c>
    </row>
    <row r="369" spans="1:9" x14ac:dyDescent="0.25">
      <c r="A369" s="5">
        <v>5400</v>
      </c>
      <c r="B369" s="5" t="s">
        <v>37</v>
      </c>
      <c r="C369" s="5" t="s">
        <v>37</v>
      </c>
      <c r="D369" s="5" t="s">
        <v>1680</v>
      </c>
      <c r="E369" s="5" t="s">
        <v>6</v>
      </c>
      <c r="F369" s="5">
        <v>6</v>
      </c>
      <c r="G369" s="319">
        <v>2</v>
      </c>
      <c r="H369" s="138">
        <v>3.7</v>
      </c>
      <c r="I369" t="str">
        <f t="shared" si="5"/>
        <v>F</v>
      </c>
    </row>
    <row r="370" spans="1:9" x14ac:dyDescent="0.25">
      <c r="A370" s="5">
        <v>6118</v>
      </c>
      <c r="B370" s="5" t="s">
        <v>37</v>
      </c>
      <c r="C370" s="5" t="s">
        <v>37</v>
      </c>
      <c r="D370" s="5" t="s">
        <v>1681</v>
      </c>
      <c r="E370" s="5" t="s">
        <v>6</v>
      </c>
      <c r="F370" s="5">
        <v>3.5</v>
      </c>
      <c r="G370" s="319">
        <v>2.7</v>
      </c>
      <c r="H370" s="138">
        <v>5</v>
      </c>
      <c r="I370" t="str">
        <f t="shared" si="5"/>
        <v>ES</v>
      </c>
    </row>
    <row r="371" spans="1:9" x14ac:dyDescent="0.25">
      <c r="A371" s="5">
        <v>6119</v>
      </c>
      <c r="B371" s="5" t="s">
        <v>37</v>
      </c>
      <c r="C371" s="5" t="s">
        <v>37</v>
      </c>
      <c r="D371" s="5" t="s">
        <v>1682</v>
      </c>
      <c r="E371" s="5" t="s">
        <v>6</v>
      </c>
      <c r="F371" s="5">
        <v>3.5</v>
      </c>
      <c r="G371" s="319">
        <v>2.7</v>
      </c>
      <c r="H371" s="138">
        <v>5</v>
      </c>
      <c r="I371" t="str">
        <f t="shared" si="5"/>
        <v>ES</v>
      </c>
    </row>
    <row r="372" spans="1:9" x14ac:dyDescent="0.25">
      <c r="A372" s="5">
        <v>5551</v>
      </c>
      <c r="B372" s="5" t="s">
        <v>37</v>
      </c>
      <c r="C372" s="5" t="s">
        <v>37</v>
      </c>
      <c r="D372" s="5" t="s">
        <v>1683</v>
      </c>
      <c r="E372" s="5" t="s">
        <v>6</v>
      </c>
      <c r="F372" s="5">
        <v>3.5</v>
      </c>
      <c r="G372" s="319">
        <v>2.72</v>
      </c>
      <c r="H372" s="138">
        <v>5</v>
      </c>
      <c r="I372" t="str">
        <f t="shared" si="5"/>
        <v>ES</v>
      </c>
    </row>
    <row r="373" spans="1:9" x14ac:dyDescent="0.25">
      <c r="A373" s="5">
        <v>5698</v>
      </c>
      <c r="B373" s="5" t="s">
        <v>37</v>
      </c>
      <c r="C373" s="5" t="s">
        <v>37</v>
      </c>
      <c r="D373" s="5" t="s">
        <v>1684</v>
      </c>
      <c r="E373" s="5" t="s">
        <v>6</v>
      </c>
      <c r="F373" s="5">
        <v>3.5</v>
      </c>
      <c r="G373" s="319">
        <v>2.72</v>
      </c>
      <c r="H373" s="138">
        <v>5</v>
      </c>
      <c r="I373" t="str">
        <f t="shared" si="5"/>
        <v>ES</v>
      </c>
    </row>
    <row r="374" spans="1:9" x14ac:dyDescent="0.25">
      <c r="A374" s="5">
        <v>5904</v>
      </c>
      <c r="B374" s="5" t="s">
        <v>37</v>
      </c>
      <c r="C374" s="5" t="s">
        <v>37</v>
      </c>
      <c r="D374" s="5" t="s">
        <v>1685</v>
      </c>
      <c r="E374" s="5" t="s">
        <v>6</v>
      </c>
      <c r="F374" s="5">
        <v>8.5</v>
      </c>
      <c r="G374" s="319">
        <v>1.6</v>
      </c>
      <c r="H374" s="138">
        <v>3.7</v>
      </c>
      <c r="I374" t="b">
        <f t="shared" si="5"/>
        <v>0</v>
      </c>
    </row>
    <row r="375" spans="1:9" x14ac:dyDescent="0.25">
      <c r="A375" s="5">
        <v>5905</v>
      </c>
      <c r="B375" s="5" t="s">
        <v>37</v>
      </c>
      <c r="C375" s="5" t="s">
        <v>37</v>
      </c>
      <c r="D375" s="5" t="s">
        <v>1686</v>
      </c>
      <c r="E375" s="5" t="s">
        <v>6</v>
      </c>
      <c r="F375" s="5">
        <v>8.5</v>
      </c>
      <c r="G375" s="319">
        <v>1.6</v>
      </c>
      <c r="H375" s="138">
        <v>3.7</v>
      </c>
      <c r="I375" t="b">
        <f t="shared" si="5"/>
        <v>0</v>
      </c>
    </row>
    <row r="376" spans="1:9" x14ac:dyDescent="0.25">
      <c r="A376" s="5">
        <v>5906</v>
      </c>
      <c r="B376" s="5" t="s">
        <v>37</v>
      </c>
      <c r="C376" s="5" t="s">
        <v>37</v>
      </c>
      <c r="D376" s="5" t="s">
        <v>1687</v>
      </c>
      <c r="E376" s="5" t="s">
        <v>6</v>
      </c>
      <c r="F376" s="5">
        <v>8.5</v>
      </c>
      <c r="G376" s="319">
        <v>1.6</v>
      </c>
      <c r="H376" s="138">
        <v>3.6</v>
      </c>
      <c r="I376" t="b">
        <f t="shared" si="5"/>
        <v>0</v>
      </c>
    </row>
    <row r="377" spans="1:9" x14ac:dyDescent="0.25">
      <c r="A377" s="5">
        <v>6321</v>
      </c>
      <c r="B377" s="5" t="s">
        <v>37</v>
      </c>
      <c r="C377" s="5" t="s">
        <v>37</v>
      </c>
      <c r="D377" s="5" t="s">
        <v>1688</v>
      </c>
      <c r="E377" s="5" t="s">
        <v>6</v>
      </c>
      <c r="F377" s="5">
        <v>9.5</v>
      </c>
      <c r="G377" s="319">
        <v>1.26</v>
      </c>
      <c r="H377" s="138">
        <v>2.6</v>
      </c>
      <c r="I377" t="b">
        <f t="shared" si="5"/>
        <v>0</v>
      </c>
    </row>
    <row r="378" spans="1:9" x14ac:dyDescent="0.25">
      <c r="A378" s="5">
        <v>6320</v>
      </c>
      <c r="B378" s="5" t="s">
        <v>37</v>
      </c>
      <c r="C378" s="5" t="s">
        <v>37</v>
      </c>
      <c r="D378" s="5" t="s">
        <v>1689</v>
      </c>
      <c r="E378" s="5" t="s">
        <v>6</v>
      </c>
      <c r="F378" s="5">
        <v>9.5</v>
      </c>
      <c r="G378" s="319">
        <v>1.26</v>
      </c>
      <c r="H378" s="138">
        <v>2.6</v>
      </c>
      <c r="I378" t="b">
        <f t="shared" si="5"/>
        <v>0</v>
      </c>
    </row>
    <row r="379" spans="1:9" x14ac:dyDescent="0.25">
      <c r="A379" s="5">
        <v>5356</v>
      </c>
      <c r="B379" s="5" t="s">
        <v>37</v>
      </c>
      <c r="C379" s="5" t="s">
        <v>41</v>
      </c>
      <c r="D379" s="5" t="s">
        <v>42</v>
      </c>
      <c r="E379" s="5" t="s">
        <v>6</v>
      </c>
      <c r="F379" s="5">
        <v>9.5</v>
      </c>
      <c r="G379" s="319">
        <v>1.26</v>
      </c>
      <c r="H379" s="138">
        <v>3.5</v>
      </c>
      <c r="I379" t="b">
        <f t="shared" si="5"/>
        <v>0</v>
      </c>
    </row>
    <row r="380" spans="1:9" x14ac:dyDescent="0.25">
      <c r="A380" s="5">
        <v>5354</v>
      </c>
      <c r="B380" s="5" t="s">
        <v>37</v>
      </c>
      <c r="C380" s="5" t="s">
        <v>41</v>
      </c>
      <c r="D380" s="5" t="s">
        <v>43</v>
      </c>
      <c r="E380" s="5" t="s">
        <v>6</v>
      </c>
      <c r="F380" s="5">
        <v>9.5</v>
      </c>
      <c r="G380" s="319">
        <v>1.26</v>
      </c>
      <c r="H380" s="138">
        <v>3.5</v>
      </c>
      <c r="I380" t="b">
        <f t="shared" si="5"/>
        <v>0</v>
      </c>
    </row>
    <row r="381" spans="1:9" x14ac:dyDescent="0.25">
      <c r="A381" s="5">
        <v>5754</v>
      </c>
      <c r="B381" s="5" t="s">
        <v>37</v>
      </c>
      <c r="C381" s="5" t="s">
        <v>41</v>
      </c>
      <c r="D381" s="5" t="s">
        <v>1690</v>
      </c>
      <c r="E381" s="5" t="s">
        <v>6</v>
      </c>
      <c r="F381" s="5">
        <v>9.5</v>
      </c>
      <c r="G381" s="319">
        <v>1.26</v>
      </c>
      <c r="H381" s="138">
        <v>3.7</v>
      </c>
      <c r="I381" t="b">
        <f t="shared" si="5"/>
        <v>0</v>
      </c>
    </row>
    <row r="382" spans="1:9" x14ac:dyDescent="0.25">
      <c r="A382" s="5">
        <v>1048</v>
      </c>
      <c r="B382" s="5" t="s">
        <v>1691</v>
      </c>
      <c r="C382" s="5" t="s">
        <v>347</v>
      </c>
      <c r="D382" s="5" t="s">
        <v>348</v>
      </c>
      <c r="E382" s="5" t="s">
        <v>7</v>
      </c>
      <c r="F382" s="5">
        <v>7.7</v>
      </c>
      <c r="G382" s="319">
        <v>1.63</v>
      </c>
      <c r="H382" s="138">
        <v>1.6</v>
      </c>
      <c r="I382" t="b">
        <f t="shared" si="5"/>
        <v>0</v>
      </c>
    </row>
    <row r="383" spans="1:9" x14ac:dyDescent="0.25">
      <c r="A383" s="5">
        <v>1049</v>
      </c>
      <c r="B383" s="5" t="s">
        <v>1691</v>
      </c>
      <c r="C383" s="5" t="s">
        <v>347</v>
      </c>
      <c r="D383" s="5" t="s">
        <v>349</v>
      </c>
      <c r="E383" s="5" t="s">
        <v>7</v>
      </c>
      <c r="F383" s="5">
        <v>7.7</v>
      </c>
      <c r="G383" s="319">
        <v>1.63</v>
      </c>
      <c r="H383" s="138">
        <v>1.6</v>
      </c>
      <c r="I383" t="b">
        <f t="shared" si="5"/>
        <v>0</v>
      </c>
    </row>
    <row r="384" spans="1:9" x14ac:dyDescent="0.25">
      <c r="A384" s="5">
        <v>1050</v>
      </c>
      <c r="B384" s="5" t="s">
        <v>1691</v>
      </c>
      <c r="C384" s="5" t="s">
        <v>347</v>
      </c>
      <c r="D384" s="5" t="s">
        <v>350</v>
      </c>
      <c r="E384" s="5" t="s">
        <v>7</v>
      </c>
      <c r="F384" s="5">
        <v>7.7</v>
      </c>
      <c r="G384" s="319">
        <v>1.63</v>
      </c>
      <c r="H384" s="138">
        <v>1.6</v>
      </c>
      <c r="I384" t="b">
        <f t="shared" si="5"/>
        <v>0</v>
      </c>
    </row>
    <row r="385" spans="1:9" x14ac:dyDescent="0.25">
      <c r="A385" s="5">
        <v>1052</v>
      </c>
      <c r="B385" s="5" t="s">
        <v>1691</v>
      </c>
      <c r="C385" s="5" t="s">
        <v>351</v>
      </c>
      <c r="D385" s="5" t="s">
        <v>352</v>
      </c>
      <c r="E385" s="5" t="s">
        <v>7</v>
      </c>
      <c r="F385" s="5">
        <v>7.7</v>
      </c>
      <c r="G385" s="319">
        <v>1.63</v>
      </c>
      <c r="H385" s="138">
        <v>1.6</v>
      </c>
      <c r="I385" t="b">
        <f t="shared" si="5"/>
        <v>0</v>
      </c>
    </row>
    <row r="386" spans="1:9" x14ac:dyDescent="0.25">
      <c r="A386" s="5">
        <v>1053</v>
      </c>
      <c r="B386" s="5" t="s">
        <v>1691</v>
      </c>
      <c r="C386" s="5" t="s">
        <v>351</v>
      </c>
      <c r="D386" s="5" t="s">
        <v>353</v>
      </c>
      <c r="E386" s="5" t="s">
        <v>7</v>
      </c>
      <c r="F386" s="5">
        <v>7.7</v>
      </c>
      <c r="G386" s="319">
        <v>1.63</v>
      </c>
      <c r="H386" s="138">
        <v>1.6</v>
      </c>
      <c r="I386" t="b">
        <f t="shared" si="5"/>
        <v>0</v>
      </c>
    </row>
    <row r="387" spans="1:9" x14ac:dyDescent="0.25">
      <c r="A387" s="5">
        <v>1054</v>
      </c>
      <c r="B387" s="5" t="s">
        <v>1691</v>
      </c>
      <c r="C387" s="5" t="s">
        <v>351</v>
      </c>
      <c r="D387" s="5" t="s">
        <v>354</v>
      </c>
      <c r="E387" s="5" t="s">
        <v>7</v>
      </c>
      <c r="F387" s="5">
        <v>7.7</v>
      </c>
      <c r="G387" s="319">
        <v>1.63</v>
      </c>
      <c r="H387" s="138">
        <v>1.6</v>
      </c>
      <c r="I387" t="b">
        <f t="shared" ref="I387:I450" si="6">IF(E387="Top-Loading",IF(AND(G387&gt;=3.2,F387&lt;=3),"ME",IF(AND(G387&gt;=2.51,F387&lt;=3.8),"ES",IF(AND(G387&gt;=1.72,F387&lt;=8),"F"))),IF(AND(G387&gt;=3.2,F387&lt;=3),"ME",IF(AND(G387&gt;=2.8,F387&lt;=3.5),"ES",IF(AND(G387&gt;=2.2,F387&lt;=4.5),"F"))))</f>
        <v>0</v>
      </c>
    </row>
    <row r="388" spans="1:9" x14ac:dyDescent="0.25">
      <c r="A388" s="5">
        <v>1051</v>
      </c>
      <c r="B388" s="5" t="s">
        <v>1691</v>
      </c>
      <c r="C388" s="5" t="s">
        <v>351</v>
      </c>
      <c r="D388" s="5" t="s">
        <v>360</v>
      </c>
      <c r="E388" s="5" t="s">
        <v>7</v>
      </c>
      <c r="F388" s="5">
        <v>8.5</v>
      </c>
      <c r="G388" s="319">
        <v>1.71</v>
      </c>
      <c r="H388" s="138">
        <v>1.6</v>
      </c>
      <c r="I388" t="b">
        <f t="shared" si="6"/>
        <v>0</v>
      </c>
    </row>
    <row r="389" spans="1:9" x14ac:dyDescent="0.25">
      <c r="A389" s="5">
        <v>1020</v>
      </c>
      <c r="B389" s="5" t="s">
        <v>1585</v>
      </c>
      <c r="C389" s="5" t="s">
        <v>1692</v>
      </c>
      <c r="D389" s="5" t="s">
        <v>1693</v>
      </c>
      <c r="E389" s="5" t="s">
        <v>7</v>
      </c>
      <c r="F389" s="5">
        <v>8.5</v>
      </c>
      <c r="G389" s="319">
        <v>1.6</v>
      </c>
      <c r="H389" s="138">
        <v>2.4</v>
      </c>
      <c r="I389" t="b">
        <f t="shared" si="6"/>
        <v>0</v>
      </c>
    </row>
    <row r="390" spans="1:9" x14ac:dyDescent="0.25">
      <c r="A390" s="5">
        <v>1021</v>
      </c>
      <c r="B390" s="5" t="s">
        <v>1585</v>
      </c>
      <c r="C390" s="5" t="s">
        <v>1692</v>
      </c>
      <c r="D390" s="5" t="s">
        <v>1694</v>
      </c>
      <c r="E390" s="5" t="s">
        <v>7</v>
      </c>
      <c r="F390" s="5">
        <v>8.5</v>
      </c>
      <c r="G390" s="319">
        <v>1.6</v>
      </c>
      <c r="H390" s="138">
        <v>3.2</v>
      </c>
      <c r="I390" t="b">
        <f t="shared" si="6"/>
        <v>0</v>
      </c>
    </row>
    <row r="391" spans="1:9" x14ac:dyDescent="0.25">
      <c r="A391" s="5">
        <v>1022</v>
      </c>
      <c r="B391" s="5" t="s">
        <v>1585</v>
      </c>
      <c r="C391" s="5" t="s">
        <v>57</v>
      </c>
      <c r="D391" s="5" t="s">
        <v>1695</v>
      </c>
      <c r="E391" s="5" t="s">
        <v>7</v>
      </c>
      <c r="F391" s="5">
        <v>8.5</v>
      </c>
      <c r="G391" s="319">
        <v>1.6</v>
      </c>
      <c r="H391" s="138">
        <v>2.4</v>
      </c>
      <c r="I391" t="b">
        <f t="shared" si="6"/>
        <v>0</v>
      </c>
    </row>
    <row r="392" spans="1:9" x14ac:dyDescent="0.25">
      <c r="A392" s="5">
        <v>1023</v>
      </c>
      <c r="B392" s="5" t="s">
        <v>1585</v>
      </c>
      <c r="C392" s="5" t="s">
        <v>57</v>
      </c>
      <c r="D392" s="5" t="s">
        <v>1696</v>
      </c>
      <c r="E392" s="5" t="s">
        <v>7</v>
      </c>
      <c r="F392" s="5">
        <v>8.5</v>
      </c>
      <c r="G392" s="319">
        <v>1.6</v>
      </c>
      <c r="H392" s="138">
        <v>3.2</v>
      </c>
      <c r="I392" t="b">
        <f t="shared" si="6"/>
        <v>0</v>
      </c>
    </row>
    <row r="393" spans="1:9" x14ac:dyDescent="0.25">
      <c r="A393" s="5">
        <v>1024</v>
      </c>
      <c r="B393" s="5" t="s">
        <v>1585</v>
      </c>
      <c r="C393" s="5" t="s">
        <v>1585</v>
      </c>
      <c r="D393" s="5" t="s">
        <v>1697</v>
      </c>
      <c r="E393" s="5" t="s">
        <v>7</v>
      </c>
      <c r="F393" s="5">
        <v>8.5</v>
      </c>
      <c r="G393" s="319">
        <v>1.6</v>
      </c>
      <c r="H393" s="138">
        <v>2.4</v>
      </c>
      <c r="I393" t="b">
        <f t="shared" si="6"/>
        <v>0</v>
      </c>
    </row>
    <row r="394" spans="1:9" x14ac:dyDescent="0.25">
      <c r="A394" s="5">
        <v>1025</v>
      </c>
      <c r="B394" s="5" t="s">
        <v>1585</v>
      </c>
      <c r="C394" s="5" t="s">
        <v>1585</v>
      </c>
      <c r="D394" s="5" t="s">
        <v>1698</v>
      </c>
      <c r="E394" s="5" t="s">
        <v>7</v>
      </c>
      <c r="F394" s="5">
        <v>8.5</v>
      </c>
      <c r="G394" s="319">
        <v>1.6</v>
      </c>
      <c r="H394" s="138">
        <v>3.2</v>
      </c>
      <c r="I394" t="b">
        <f t="shared" si="6"/>
        <v>0</v>
      </c>
    </row>
    <row r="395" spans="1:9" x14ac:dyDescent="0.25">
      <c r="A395" s="5">
        <v>1026</v>
      </c>
      <c r="B395" s="5" t="s">
        <v>1585</v>
      </c>
      <c r="C395" s="5" t="s">
        <v>1699</v>
      </c>
      <c r="D395" s="5" t="s">
        <v>1700</v>
      </c>
      <c r="E395" s="5" t="s">
        <v>7</v>
      </c>
      <c r="F395" s="5">
        <v>8.5</v>
      </c>
      <c r="G395" s="319">
        <v>1.6</v>
      </c>
      <c r="H395" s="138">
        <v>2.4</v>
      </c>
      <c r="I395" t="b">
        <f t="shared" si="6"/>
        <v>0</v>
      </c>
    </row>
    <row r="396" spans="1:9" x14ac:dyDescent="0.25">
      <c r="A396" s="5">
        <v>1027</v>
      </c>
      <c r="B396" s="5" t="s">
        <v>1585</v>
      </c>
      <c r="C396" s="5" t="s">
        <v>1699</v>
      </c>
      <c r="D396" s="5" t="s">
        <v>1701</v>
      </c>
      <c r="E396" s="5" t="s">
        <v>7</v>
      </c>
      <c r="F396" s="5">
        <v>8.5</v>
      </c>
      <c r="G396" s="319">
        <v>1.6</v>
      </c>
      <c r="H396" s="138">
        <v>3.2</v>
      </c>
      <c r="I396" t="b">
        <f t="shared" si="6"/>
        <v>0</v>
      </c>
    </row>
    <row r="397" spans="1:9" x14ac:dyDescent="0.25">
      <c r="A397" s="5">
        <v>95</v>
      </c>
      <c r="B397" s="5" t="s">
        <v>1585</v>
      </c>
      <c r="C397" s="5" t="s">
        <v>59</v>
      </c>
      <c r="D397" s="5" t="s">
        <v>1702</v>
      </c>
      <c r="E397" s="5" t="s">
        <v>7</v>
      </c>
      <c r="F397" s="5">
        <v>7.8</v>
      </c>
      <c r="G397" s="319">
        <v>1.74</v>
      </c>
      <c r="H397" s="138">
        <v>2.6</v>
      </c>
      <c r="I397" t="b">
        <f t="shared" si="6"/>
        <v>0</v>
      </c>
    </row>
    <row r="398" spans="1:9" x14ac:dyDescent="0.25">
      <c r="A398" s="5">
        <v>1028</v>
      </c>
      <c r="B398" s="5" t="s">
        <v>1585</v>
      </c>
      <c r="C398" s="5" t="s">
        <v>59</v>
      </c>
      <c r="D398" s="5" t="s">
        <v>1703</v>
      </c>
      <c r="E398" s="5" t="s">
        <v>7</v>
      </c>
      <c r="F398" s="5">
        <v>8.5</v>
      </c>
      <c r="G398" s="319">
        <v>1.6</v>
      </c>
      <c r="H398" s="138">
        <v>2.4</v>
      </c>
      <c r="I398" t="b">
        <f t="shared" si="6"/>
        <v>0</v>
      </c>
    </row>
    <row r="399" spans="1:9" x14ac:dyDescent="0.25">
      <c r="A399" s="5">
        <v>1029</v>
      </c>
      <c r="B399" s="5" t="s">
        <v>1585</v>
      </c>
      <c r="C399" s="5" t="s">
        <v>59</v>
      </c>
      <c r="D399" s="5" t="s">
        <v>1704</v>
      </c>
      <c r="E399" s="5" t="s">
        <v>7</v>
      </c>
      <c r="F399" s="5">
        <v>8.5</v>
      </c>
      <c r="G399" s="319">
        <v>1.6</v>
      </c>
      <c r="H399" s="138">
        <v>3.2</v>
      </c>
      <c r="I399" t="b">
        <f t="shared" si="6"/>
        <v>0</v>
      </c>
    </row>
    <row r="400" spans="1:9" x14ac:dyDescent="0.25">
      <c r="A400" s="5">
        <v>96</v>
      </c>
      <c r="B400" s="5" t="s">
        <v>1585</v>
      </c>
      <c r="C400" s="5" t="s">
        <v>401</v>
      </c>
      <c r="D400" s="5" t="s">
        <v>1705</v>
      </c>
      <c r="E400" s="5" t="s">
        <v>7</v>
      </c>
      <c r="F400" s="5">
        <v>7.8</v>
      </c>
      <c r="G400" s="319">
        <v>1.74</v>
      </c>
      <c r="H400" s="138">
        <v>2.6</v>
      </c>
      <c r="I400" t="b">
        <f t="shared" si="6"/>
        <v>0</v>
      </c>
    </row>
    <row r="401" spans="1:9" x14ac:dyDescent="0.25">
      <c r="A401" s="5">
        <v>1030</v>
      </c>
      <c r="B401" s="5" t="s">
        <v>1585</v>
      </c>
      <c r="C401" s="5" t="s">
        <v>401</v>
      </c>
      <c r="D401" s="5" t="s">
        <v>1706</v>
      </c>
      <c r="E401" s="5" t="s">
        <v>7</v>
      </c>
      <c r="F401" s="5">
        <v>8.5</v>
      </c>
      <c r="G401" s="319">
        <v>1.6</v>
      </c>
      <c r="H401" s="138">
        <v>2.4</v>
      </c>
      <c r="I401" t="b">
        <f t="shared" si="6"/>
        <v>0</v>
      </c>
    </row>
    <row r="402" spans="1:9" x14ac:dyDescent="0.25">
      <c r="A402" s="5">
        <v>1031</v>
      </c>
      <c r="B402" s="5" t="s">
        <v>1585</v>
      </c>
      <c r="C402" s="5" t="s">
        <v>401</v>
      </c>
      <c r="D402" s="5" t="s">
        <v>1707</v>
      </c>
      <c r="E402" s="5" t="s">
        <v>7</v>
      </c>
      <c r="F402" s="5">
        <v>8.5</v>
      </c>
      <c r="G402" s="319">
        <v>1.6</v>
      </c>
      <c r="H402" s="138">
        <v>3.2</v>
      </c>
      <c r="I402" t="b">
        <f t="shared" si="6"/>
        <v>0</v>
      </c>
    </row>
    <row r="403" spans="1:9" x14ac:dyDescent="0.25">
      <c r="A403" s="5">
        <v>605</v>
      </c>
      <c r="B403" s="5" t="s">
        <v>317</v>
      </c>
      <c r="C403" s="5" t="s">
        <v>783</v>
      </c>
      <c r="D403" s="5" t="s">
        <v>784</v>
      </c>
      <c r="E403" s="5" t="s">
        <v>7</v>
      </c>
      <c r="F403" s="5">
        <v>3.6</v>
      </c>
      <c r="G403" s="319">
        <v>2.6</v>
      </c>
      <c r="H403" s="138">
        <v>3.2</v>
      </c>
      <c r="I403" t="str">
        <f t="shared" si="6"/>
        <v>F</v>
      </c>
    </row>
    <row r="404" spans="1:9" x14ac:dyDescent="0.25">
      <c r="A404" s="5">
        <v>606</v>
      </c>
      <c r="B404" s="5" t="s">
        <v>317</v>
      </c>
      <c r="C404" s="5" t="s">
        <v>783</v>
      </c>
      <c r="D404" s="5" t="s">
        <v>889</v>
      </c>
      <c r="E404" s="5" t="s">
        <v>7</v>
      </c>
      <c r="F404" s="5">
        <v>3.4</v>
      </c>
      <c r="G404" s="319">
        <v>2.85</v>
      </c>
      <c r="H404" s="138">
        <v>3.9</v>
      </c>
      <c r="I404" t="str">
        <f t="shared" si="6"/>
        <v>ES</v>
      </c>
    </row>
    <row r="405" spans="1:9" x14ac:dyDescent="0.25">
      <c r="A405" s="5">
        <v>607</v>
      </c>
      <c r="B405" s="5" t="s">
        <v>317</v>
      </c>
      <c r="C405" s="5" t="s">
        <v>783</v>
      </c>
      <c r="D405" s="5" t="s">
        <v>899</v>
      </c>
      <c r="E405" s="5" t="s">
        <v>7</v>
      </c>
      <c r="F405" s="5">
        <v>3.4</v>
      </c>
      <c r="G405" s="319">
        <v>2.9</v>
      </c>
      <c r="H405" s="138">
        <v>3.9</v>
      </c>
      <c r="I405" t="str">
        <f t="shared" si="6"/>
        <v>ES</v>
      </c>
    </row>
    <row r="406" spans="1:9" x14ac:dyDescent="0.25">
      <c r="A406" s="5">
        <v>608</v>
      </c>
      <c r="B406" s="5" t="s">
        <v>317</v>
      </c>
      <c r="C406" s="5" t="s">
        <v>783</v>
      </c>
      <c r="D406" s="5" t="s">
        <v>900</v>
      </c>
      <c r="E406" s="5" t="s">
        <v>7</v>
      </c>
      <c r="F406" s="5">
        <v>3.4</v>
      </c>
      <c r="G406" s="319">
        <v>2.9</v>
      </c>
      <c r="H406" s="138">
        <v>3.9</v>
      </c>
      <c r="I406" t="str">
        <f t="shared" si="6"/>
        <v>ES</v>
      </c>
    </row>
    <row r="407" spans="1:9" x14ac:dyDescent="0.25">
      <c r="A407" s="5">
        <v>5094</v>
      </c>
      <c r="B407" s="5" t="s">
        <v>317</v>
      </c>
      <c r="C407" s="5" t="s">
        <v>37</v>
      </c>
      <c r="D407" s="5" t="s">
        <v>590</v>
      </c>
      <c r="E407" s="5" t="s">
        <v>6</v>
      </c>
      <c r="F407" s="5">
        <v>4.5</v>
      </c>
      <c r="G407" s="319">
        <v>2.21</v>
      </c>
      <c r="H407" s="138">
        <v>4.5</v>
      </c>
      <c r="I407" t="str">
        <f t="shared" si="6"/>
        <v>F</v>
      </c>
    </row>
    <row r="408" spans="1:9" x14ac:dyDescent="0.25">
      <c r="A408" s="5">
        <v>3304</v>
      </c>
      <c r="B408" s="5" t="s">
        <v>317</v>
      </c>
      <c r="C408" s="5" t="s">
        <v>37</v>
      </c>
      <c r="D408" s="5" t="s">
        <v>383</v>
      </c>
      <c r="E408" s="5" t="s">
        <v>6</v>
      </c>
      <c r="F408" s="5">
        <v>7.1</v>
      </c>
      <c r="G408" s="319">
        <v>1.83</v>
      </c>
      <c r="H408" s="138">
        <v>3.5</v>
      </c>
      <c r="I408" t="str">
        <f t="shared" si="6"/>
        <v>F</v>
      </c>
    </row>
    <row r="409" spans="1:9" x14ac:dyDescent="0.25">
      <c r="A409" s="5">
        <v>1403</v>
      </c>
      <c r="B409" s="5" t="s">
        <v>317</v>
      </c>
      <c r="C409" s="5" t="s">
        <v>37</v>
      </c>
      <c r="D409" s="5" t="s">
        <v>318</v>
      </c>
      <c r="E409" s="5" t="s">
        <v>6</v>
      </c>
      <c r="F409" s="5">
        <v>7</v>
      </c>
      <c r="G409" s="319">
        <v>1.49</v>
      </c>
      <c r="H409" s="138">
        <v>3.5</v>
      </c>
      <c r="I409" t="b">
        <f t="shared" si="6"/>
        <v>0</v>
      </c>
    </row>
    <row r="410" spans="1:9" x14ac:dyDescent="0.25">
      <c r="A410" s="5">
        <v>1404</v>
      </c>
      <c r="B410" s="5" t="s">
        <v>317</v>
      </c>
      <c r="C410" s="5" t="s">
        <v>37</v>
      </c>
      <c r="D410" s="5" t="s">
        <v>439</v>
      </c>
      <c r="E410" s="5" t="s">
        <v>6</v>
      </c>
      <c r="F410" s="5">
        <v>7.1</v>
      </c>
      <c r="G410" s="319">
        <v>1.98</v>
      </c>
      <c r="H410" s="138">
        <v>3.5</v>
      </c>
      <c r="I410" t="str">
        <f t="shared" si="6"/>
        <v>F</v>
      </c>
    </row>
    <row r="411" spans="1:9" x14ac:dyDescent="0.25">
      <c r="A411" s="5">
        <v>4826</v>
      </c>
      <c r="B411" s="5" t="s">
        <v>317</v>
      </c>
      <c r="C411" s="5" t="s">
        <v>29</v>
      </c>
      <c r="D411" s="5" t="s">
        <v>698</v>
      </c>
      <c r="E411" s="5" t="s">
        <v>6</v>
      </c>
      <c r="F411" s="5">
        <v>4</v>
      </c>
      <c r="G411" s="319">
        <v>2.41</v>
      </c>
      <c r="H411" s="138">
        <v>4.3</v>
      </c>
      <c r="I411" t="str">
        <f t="shared" si="6"/>
        <v>F</v>
      </c>
    </row>
    <row r="412" spans="1:9" x14ac:dyDescent="0.25">
      <c r="A412" s="5">
        <v>4825</v>
      </c>
      <c r="B412" s="5" t="s">
        <v>317</v>
      </c>
      <c r="C412" s="5" t="s">
        <v>29</v>
      </c>
      <c r="D412" s="5" t="s">
        <v>699</v>
      </c>
      <c r="E412" s="5" t="s">
        <v>6</v>
      </c>
      <c r="F412" s="5">
        <v>4</v>
      </c>
      <c r="G412" s="319">
        <v>2.41</v>
      </c>
      <c r="H412" s="138">
        <v>4.5</v>
      </c>
      <c r="I412" t="str">
        <f t="shared" si="6"/>
        <v>F</v>
      </c>
    </row>
    <row r="413" spans="1:9" x14ac:dyDescent="0.25">
      <c r="A413" s="5">
        <v>6431</v>
      </c>
      <c r="B413" s="5" t="s">
        <v>317</v>
      </c>
      <c r="C413" s="5" t="s">
        <v>29</v>
      </c>
      <c r="D413" s="5" t="s">
        <v>1708</v>
      </c>
      <c r="E413" s="5" t="s">
        <v>6</v>
      </c>
      <c r="F413" s="5">
        <v>3.5</v>
      </c>
      <c r="G413" s="319">
        <v>3.02</v>
      </c>
      <c r="H413" s="138">
        <v>5.2</v>
      </c>
      <c r="I413" t="str">
        <f t="shared" si="6"/>
        <v>ES</v>
      </c>
    </row>
    <row r="414" spans="1:9" x14ac:dyDescent="0.25">
      <c r="A414" s="5">
        <v>5921</v>
      </c>
      <c r="B414" s="5" t="s">
        <v>317</v>
      </c>
      <c r="C414" s="5" t="s">
        <v>29</v>
      </c>
      <c r="D414" s="5" t="s">
        <v>1709</v>
      </c>
      <c r="E414" s="5" t="s">
        <v>6</v>
      </c>
      <c r="F414" s="5">
        <v>3.5</v>
      </c>
      <c r="G414" s="319">
        <v>3</v>
      </c>
      <c r="H414" s="138">
        <v>5</v>
      </c>
      <c r="I414" t="str">
        <f t="shared" si="6"/>
        <v>ES</v>
      </c>
    </row>
    <row r="415" spans="1:9" x14ac:dyDescent="0.25">
      <c r="A415" s="5">
        <v>6432</v>
      </c>
      <c r="B415" s="5" t="s">
        <v>317</v>
      </c>
      <c r="C415" s="5" t="s">
        <v>29</v>
      </c>
      <c r="D415" s="5" t="s">
        <v>1710</v>
      </c>
      <c r="E415" s="5" t="s">
        <v>6</v>
      </c>
      <c r="F415" s="5">
        <v>3.5</v>
      </c>
      <c r="G415" s="319">
        <v>3</v>
      </c>
      <c r="H415" s="138">
        <v>5</v>
      </c>
      <c r="I415" t="str">
        <f t="shared" si="6"/>
        <v>ES</v>
      </c>
    </row>
    <row r="416" spans="1:9" x14ac:dyDescent="0.25">
      <c r="A416" s="5">
        <v>6430</v>
      </c>
      <c r="B416" s="5" t="s">
        <v>317</v>
      </c>
      <c r="C416" s="5" t="s">
        <v>29</v>
      </c>
      <c r="D416" s="5" t="s">
        <v>1711</v>
      </c>
      <c r="E416" s="5" t="s">
        <v>6</v>
      </c>
      <c r="F416" s="5">
        <v>3.5</v>
      </c>
      <c r="G416" s="319">
        <v>3.02</v>
      </c>
      <c r="H416" s="138">
        <v>5.2</v>
      </c>
      <c r="I416" t="str">
        <f t="shared" si="6"/>
        <v>ES</v>
      </c>
    </row>
    <row r="417" spans="1:9" x14ac:dyDescent="0.25">
      <c r="A417" s="5">
        <v>5368</v>
      </c>
      <c r="B417" s="5" t="s">
        <v>317</v>
      </c>
      <c r="C417" s="5" t="s">
        <v>29</v>
      </c>
      <c r="D417" s="5" t="s">
        <v>1712</v>
      </c>
      <c r="E417" s="5" t="s">
        <v>6</v>
      </c>
      <c r="F417" s="5">
        <v>3.7</v>
      </c>
      <c r="G417" s="319">
        <v>2.75</v>
      </c>
      <c r="H417" s="138">
        <v>4.7</v>
      </c>
      <c r="I417" t="str">
        <f t="shared" si="6"/>
        <v>ES</v>
      </c>
    </row>
    <row r="418" spans="1:9" x14ac:dyDescent="0.25">
      <c r="A418" s="5">
        <v>5835</v>
      </c>
      <c r="B418" s="5" t="s">
        <v>317</v>
      </c>
      <c r="C418" s="5" t="s">
        <v>29</v>
      </c>
      <c r="D418" s="5" t="s">
        <v>1713</v>
      </c>
      <c r="E418" s="5" t="s">
        <v>6</v>
      </c>
      <c r="F418" s="5">
        <v>3.7</v>
      </c>
      <c r="G418" s="319">
        <v>2.75</v>
      </c>
      <c r="H418" s="138">
        <v>4.7</v>
      </c>
      <c r="I418" t="str">
        <f t="shared" si="6"/>
        <v>ES</v>
      </c>
    </row>
    <row r="419" spans="1:9" x14ac:dyDescent="0.25">
      <c r="A419" s="5">
        <v>5369</v>
      </c>
      <c r="B419" s="5" t="s">
        <v>317</v>
      </c>
      <c r="C419" s="5" t="s">
        <v>29</v>
      </c>
      <c r="D419" s="5" t="s">
        <v>1714</v>
      </c>
      <c r="E419" s="5" t="s">
        <v>6</v>
      </c>
      <c r="F419" s="5">
        <v>3.7</v>
      </c>
      <c r="G419" s="319">
        <v>2.75</v>
      </c>
      <c r="H419" s="138">
        <v>4.7</v>
      </c>
      <c r="I419" t="str">
        <f t="shared" si="6"/>
        <v>ES</v>
      </c>
    </row>
    <row r="420" spans="1:9" x14ac:dyDescent="0.25">
      <c r="A420" s="5">
        <v>5919</v>
      </c>
      <c r="B420" s="5" t="s">
        <v>317</v>
      </c>
      <c r="C420" s="5" t="s">
        <v>29</v>
      </c>
      <c r="D420" s="5" t="s">
        <v>1715</v>
      </c>
      <c r="E420" s="5" t="s">
        <v>6</v>
      </c>
      <c r="F420" s="5">
        <v>3.5</v>
      </c>
      <c r="G420" s="319">
        <v>3.02</v>
      </c>
      <c r="H420" s="138">
        <v>5.2</v>
      </c>
      <c r="I420" t="str">
        <f t="shared" si="6"/>
        <v>ES</v>
      </c>
    </row>
    <row r="421" spans="1:9" x14ac:dyDescent="0.25">
      <c r="A421" s="5">
        <v>610</v>
      </c>
      <c r="B421" s="5" t="s">
        <v>317</v>
      </c>
      <c r="C421" s="5" t="s">
        <v>29</v>
      </c>
      <c r="D421" s="5" t="s">
        <v>784</v>
      </c>
      <c r="E421" s="5" t="s">
        <v>7</v>
      </c>
      <c r="F421" s="5">
        <v>3.6</v>
      </c>
      <c r="G421" s="319">
        <v>2.6</v>
      </c>
      <c r="H421" s="138">
        <v>3.2</v>
      </c>
      <c r="I421" t="str">
        <f t="shared" si="6"/>
        <v>F</v>
      </c>
    </row>
    <row r="422" spans="1:9" x14ac:dyDescent="0.25">
      <c r="A422" s="5">
        <v>4823</v>
      </c>
      <c r="B422" s="5" t="s">
        <v>317</v>
      </c>
      <c r="C422" s="5" t="s">
        <v>29</v>
      </c>
      <c r="D422" s="5" t="s">
        <v>849</v>
      </c>
      <c r="E422" s="5" t="s">
        <v>7</v>
      </c>
      <c r="F422" s="5">
        <v>3.6</v>
      </c>
      <c r="G422" s="319">
        <v>2.75</v>
      </c>
      <c r="H422" s="138">
        <v>3.5</v>
      </c>
      <c r="I422" t="str">
        <f t="shared" si="6"/>
        <v>F</v>
      </c>
    </row>
    <row r="423" spans="1:9" x14ac:dyDescent="0.25">
      <c r="A423" s="5">
        <v>502</v>
      </c>
      <c r="B423" s="5" t="s">
        <v>317</v>
      </c>
      <c r="C423" s="5" t="s">
        <v>29</v>
      </c>
      <c r="D423" s="5" t="s">
        <v>878</v>
      </c>
      <c r="E423" s="5" t="s">
        <v>7</v>
      </c>
      <c r="F423" s="5">
        <v>3.4</v>
      </c>
      <c r="G423" s="319">
        <v>2.77</v>
      </c>
      <c r="H423" s="138">
        <v>3.5</v>
      </c>
      <c r="I423" t="str">
        <f t="shared" si="6"/>
        <v>F</v>
      </c>
    </row>
    <row r="424" spans="1:9" x14ac:dyDescent="0.25">
      <c r="A424" s="5">
        <v>503</v>
      </c>
      <c r="B424" s="5" t="s">
        <v>317</v>
      </c>
      <c r="C424" s="5" t="s">
        <v>29</v>
      </c>
      <c r="D424" s="5" t="s">
        <v>894</v>
      </c>
      <c r="E424" s="5" t="s">
        <v>7</v>
      </c>
      <c r="F424" s="5">
        <v>3.4</v>
      </c>
      <c r="G424" s="319">
        <v>2.88</v>
      </c>
      <c r="H424" s="138">
        <v>3.6</v>
      </c>
      <c r="I424" t="str">
        <f t="shared" si="6"/>
        <v>ES</v>
      </c>
    </row>
    <row r="425" spans="1:9" x14ac:dyDescent="0.25">
      <c r="A425" s="5">
        <v>504</v>
      </c>
      <c r="B425" s="5" t="s">
        <v>317</v>
      </c>
      <c r="C425" s="5" t="s">
        <v>29</v>
      </c>
      <c r="D425" s="5" t="s">
        <v>895</v>
      </c>
      <c r="E425" s="5" t="s">
        <v>7</v>
      </c>
      <c r="F425" s="5">
        <v>3.4</v>
      </c>
      <c r="G425" s="319">
        <v>2.88</v>
      </c>
      <c r="H425" s="138">
        <v>3.6</v>
      </c>
      <c r="I425" t="str">
        <f t="shared" si="6"/>
        <v>ES</v>
      </c>
    </row>
    <row r="426" spans="1:9" x14ac:dyDescent="0.25">
      <c r="A426" s="5">
        <v>4330</v>
      </c>
      <c r="B426" s="5" t="s">
        <v>317</v>
      </c>
      <c r="C426" s="5" t="s">
        <v>29</v>
      </c>
      <c r="D426" s="5" t="s">
        <v>889</v>
      </c>
      <c r="E426" s="5" t="s">
        <v>7</v>
      </c>
      <c r="F426" s="5">
        <v>3.4</v>
      </c>
      <c r="G426" s="319">
        <v>2.85</v>
      </c>
      <c r="H426" s="138">
        <v>3.9</v>
      </c>
      <c r="I426" t="str">
        <f t="shared" si="6"/>
        <v>ES</v>
      </c>
    </row>
    <row r="427" spans="1:9" x14ac:dyDescent="0.25">
      <c r="A427" s="5">
        <v>611</v>
      </c>
      <c r="B427" s="5" t="s">
        <v>317</v>
      </c>
      <c r="C427" s="5" t="s">
        <v>29</v>
      </c>
      <c r="D427" s="5" t="s">
        <v>899</v>
      </c>
      <c r="E427" s="5" t="s">
        <v>7</v>
      </c>
      <c r="F427" s="5">
        <v>3.4</v>
      </c>
      <c r="G427" s="319">
        <v>2.9</v>
      </c>
      <c r="H427" s="138">
        <v>3.9</v>
      </c>
      <c r="I427" t="str">
        <f t="shared" si="6"/>
        <v>ES</v>
      </c>
    </row>
    <row r="428" spans="1:9" x14ac:dyDescent="0.25">
      <c r="A428" s="5">
        <v>5714</v>
      </c>
      <c r="B428" s="5" t="s">
        <v>317</v>
      </c>
      <c r="C428" s="5" t="s">
        <v>29</v>
      </c>
      <c r="D428" s="5" t="s">
        <v>1716</v>
      </c>
      <c r="E428" s="5" t="s">
        <v>7</v>
      </c>
      <c r="F428" s="5">
        <v>3</v>
      </c>
      <c r="G428" s="319">
        <v>3.45</v>
      </c>
      <c r="H428" s="138">
        <v>5.2</v>
      </c>
      <c r="I428" t="str">
        <f t="shared" si="6"/>
        <v>ME</v>
      </c>
    </row>
    <row r="429" spans="1:9" x14ac:dyDescent="0.25">
      <c r="A429" s="5">
        <v>6004</v>
      </c>
      <c r="B429" s="5" t="s">
        <v>317</v>
      </c>
      <c r="C429" s="5" t="s">
        <v>29</v>
      </c>
      <c r="D429" s="5" t="s">
        <v>1717</v>
      </c>
      <c r="E429" s="5" t="s">
        <v>7</v>
      </c>
      <c r="F429" s="5">
        <v>3</v>
      </c>
      <c r="G429" s="319">
        <v>3.45</v>
      </c>
      <c r="H429" s="138">
        <v>5.2</v>
      </c>
      <c r="I429" t="str">
        <f t="shared" si="6"/>
        <v>ME</v>
      </c>
    </row>
    <row r="430" spans="1:9" x14ac:dyDescent="0.25">
      <c r="A430" s="5">
        <v>5715</v>
      </c>
      <c r="B430" s="5" t="s">
        <v>317</v>
      </c>
      <c r="C430" s="5" t="s">
        <v>29</v>
      </c>
      <c r="D430" s="5" t="s">
        <v>1718</v>
      </c>
      <c r="E430" s="5" t="s">
        <v>7</v>
      </c>
      <c r="F430" s="5">
        <v>3</v>
      </c>
      <c r="G430" s="319">
        <v>3.45</v>
      </c>
      <c r="H430" s="138">
        <v>5.2</v>
      </c>
      <c r="I430" t="str">
        <f t="shared" si="6"/>
        <v>ME</v>
      </c>
    </row>
    <row r="431" spans="1:9" x14ac:dyDescent="0.25">
      <c r="A431" s="5">
        <v>6005</v>
      </c>
      <c r="B431" s="5" t="s">
        <v>317</v>
      </c>
      <c r="C431" s="5" t="s">
        <v>29</v>
      </c>
      <c r="D431" s="5" t="s">
        <v>1719</v>
      </c>
      <c r="E431" s="5" t="s">
        <v>7</v>
      </c>
      <c r="F431" s="5">
        <v>3</v>
      </c>
      <c r="G431" s="319">
        <v>3.45</v>
      </c>
      <c r="H431" s="138">
        <v>5.2</v>
      </c>
      <c r="I431" t="str">
        <f t="shared" si="6"/>
        <v>ME</v>
      </c>
    </row>
    <row r="432" spans="1:9" x14ac:dyDescent="0.25">
      <c r="A432" s="5">
        <v>6534</v>
      </c>
      <c r="B432" s="5" t="s">
        <v>317</v>
      </c>
      <c r="C432" s="5" t="s">
        <v>29</v>
      </c>
      <c r="D432" s="5" t="s">
        <v>1720</v>
      </c>
      <c r="E432" s="5" t="s">
        <v>7</v>
      </c>
      <c r="F432" s="5">
        <v>2.9</v>
      </c>
      <c r="G432" s="319">
        <v>2.85</v>
      </c>
      <c r="H432" s="138">
        <v>4.3</v>
      </c>
      <c r="I432" t="str">
        <f t="shared" si="6"/>
        <v>ES</v>
      </c>
    </row>
    <row r="433" spans="1:9" x14ac:dyDescent="0.25">
      <c r="A433" s="5">
        <v>5408</v>
      </c>
      <c r="B433" s="5" t="s">
        <v>317</v>
      </c>
      <c r="C433" s="5" t="s">
        <v>29</v>
      </c>
      <c r="D433" s="5" t="s">
        <v>1721</v>
      </c>
      <c r="E433" s="5" t="s">
        <v>7</v>
      </c>
      <c r="F433" s="5">
        <v>3.3</v>
      </c>
      <c r="G433" s="319">
        <v>3</v>
      </c>
      <c r="H433" s="138">
        <v>3.6</v>
      </c>
      <c r="I433" t="str">
        <f t="shared" si="6"/>
        <v>ES</v>
      </c>
    </row>
    <row r="434" spans="1:9" x14ac:dyDescent="0.25">
      <c r="A434" s="5">
        <v>6071</v>
      </c>
      <c r="B434" s="5" t="s">
        <v>317</v>
      </c>
      <c r="C434" s="5" t="s">
        <v>29</v>
      </c>
      <c r="D434" s="5" t="s">
        <v>1722</v>
      </c>
      <c r="E434" s="5" t="s">
        <v>7</v>
      </c>
      <c r="F434" s="5">
        <v>3</v>
      </c>
      <c r="G434" s="319">
        <v>3.2</v>
      </c>
      <c r="H434" s="138">
        <v>4</v>
      </c>
      <c r="I434" t="str">
        <f t="shared" si="6"/>
        <v>ME</v>
      </c>
    </row>
    <row r="435" spans="1:9" x14ac:dyDescent="0.25">
      <c r="A435" s="5">
        <v>5351</v>
      </c>
      <c r="B435" s="5" t="s">
        <v>317</v>
      </c>
      <c r="C435" s="5" t="s">
        <v>29</v>
      </c>
      <c r="D435" s="5" t="s">
        <v>911</v>
      </c>
      <c r="E435" s="5" t="s">
        <v>7</v>
      </c>
      <c r="F435" s="5">
        <v>3.3</v>
      </c>
      <c r="G435" s="319">
        <v>3</v>
      </c>
      <c r="H435" s="138">
        <v>3.7</v>
      </c>
      <c r="I435" t="str">
        <f t="shared" si="6"/>
        <v>ES</v>
      </c>
    </row>
    <row r="436" spans="1:9" x14ac:dyDescent="0.25">
      <c r="A436" s="5">
        <v>6072</v>
      </c>
      <c r="B436" s="5" t="s">
        <v>317</v>
      </c>
      <c r="C436" s="5" t="s">
        <v>29</v>
      </c>
      <c r="D436" s="5" t="s">
        <v>1723</v>
      </c>
      <c r="E436" s="5" t="s">
        <v>7</v>
      </c>
      <c r="F436" s="5">
        <v>3</v>
      </c>
      <c r="G436" s="319">
        <v>3.2</v>
      </c>
      <c r="H436" s="138">
        <v>4</v>
      </c>
      <c r="I436" t="str">
        <f t="shared" si="6"/>
        <v>ME</v>
      </c>
    </row>
    <row r="437" spans="1:9" x14ac:dyDescent="0.25">
      <c r="A437" s="5">
        <v>5353</v>
      </c>
      <c r="B437" s="5" t="s">
        <v>317</v>
      </c>
      <c r="C437" s="5" t="s">
        <v>29</v>
      </c>
      <c r="D437" s="5" t="s">
        <v>915</v>
      </c>
      <c r="E437" s="5" t="s">
        <v>7</v>
      </c>
      <c r="F437" s="5">
        <v>3.3</v>
      </c>
      <c r="G437" s="319">
        <v>3.05</v>
      </c>
      <c r="H437" s="138">
        <v>3.7</v>
      </c>
      <c r="I437" t="str">
        <f t="shared" si="6"/>
        <v>ES</v>
      </c>
    </row>
    <row r="438" spans="1:9" x14ac:dyDescent="0.25">
      <c r="A438" s="5">
        <v>6533</v>
      </c>
      <c r="B438" s="5" t="s">
        <v>317</v>
      </c>
      <c r="C438" s="5" t="s">
        <v>29</v>
      </c>
      <c r="D438" s="5" t="s">
        <v>1724</v>
      </c>
      <c r="E438" s="5" t="s">
        <v>7</v>
      </c>
      <c r="F438" s="5">
        <v>2.9</v>
      </c>
      <c r="G438" s="319">
        <v>2.7</v>
      </c>
      <c r="H438" s="138">
        <v>4.3</v>
      </c>
      <c r="I438" t="str">
        <f t="shared" si="6"/>
        <v>F</v>
      </c>
    </row>
    <row r="439" spans="1:9" x14ac:dyDescent="0.25">
      <c r="A439" s="5">
        <v>5280</v>
      </c>
      <c r="B439" s="5" t="s">
        <v>317</v>
      </c>
      <c r="C439" s="5" t="s">
        <v>29</v>
      </c>
      <c r="D439" s="5" t="s">
        <v>923</v>
      </c>
      <c r="E439" s="5" t="s">
        <v>7</v>
      </c>
      <c r="F439" s="5">
        <v>3.3</v>
      </c>
      <c r="G439" s="319">
        <v>3.2</v>
      </c>
      <c r="H439" s="138">
        <v>4</v>
      </c>
      <c r="I439" t="str">
        <f t="shared" si="6"/>
        <v>ES</v>
      </c>
    </row>
    <row r="440" spans="1:9" x14ac:dyDescent="0.25">
      <c r="A440" s="5">
        <v>6537</v>
      </c>
      <c r="B440" s="5" t="s">
        <v>317</v>
      </c>
      <c r="C440" s="5" t="s">
        <v>29</v>
      </c>
      <c r="D440" s="5" t="s">
        <v>1725</v>
      </c>
      <c r="E440" s="5" t="s">
        <v>7</v>
      </c>
      <c r="F440" s="5">
        <v>2.9</v>
      </c>
      <c r="G440" s="319">
        <v>2.5</v>
      </c>
      <c r="H440" s="138">
        <v>4.5</v>
      </c>
      <c r="I440" t="str">
        <f t="shared" si="6"/>
        <v>F</v>
      </c>
    </row>
    <row r="441" spans="1:9" x14ac:dyDescent="0.25">
      <c r="A441" s="5">
        <v>5093</v>
      </c>
      <c r="B441" s="5" t="s">
        <v>317</v>
      </c>
      <c r="C441" s="5" t="s">
        <v>29</v>
      </c>
      <c r="D441" s="5" t="s">
        <v>938</v>
      </c>
      <c r="E441" s="5" t="s">
        <v>7</v>
      </c>
      <c r="F441" s="5">
        <v>2.9</v>
      </c>
      <c r="G441" s="319">
        <v>3.4</v>
      </c>
      <c r="H441" s="138">
        <v>4.3</v>
      </c>
      <c r="I441" t="str">
        <f t="shared" si="6"/>
        <v>ME</v>
      </c>
    </row>
    <row r="442" spans="1:9" x14ac:dyDescent="0.25">
      <c r="A442" s="5">
        <v>5092</v>
      </c>
      <c r="B442" s="5" t="s">
        <v>317</v>
      </c>
      <c r="C442" s="5" t="s">
        <v>29</v>
      </c>
      <c r="D442" s="5" t="s">
        <v>939</v>
      </c>
      <c r="E442" s="5" t="s">
        <v>7</v>
      </c>
      <c r="F442" s="5">
        <v>2.8</v>
      </c>
      <c r="G442" s="319">
        <v>3.4</v>
      </c>
      <c r="H442" s="138">
        <v>4.3</v>
      </c>
      <c r="I442" t="str">
        <f t="shared" si="6"/>
        <v>ME</v>
      </c>
    </row>
    <row r="443" spans="1:9" x14ac:dyDescent="0.25">
      <c r="A443" s="5">
        <v>5723</v>
      </c>
      <c r="B443" s="5" t="s">
        <v>317</v>
      </c>
      <c r="C443" s="5" t="s">
        <v>29</v>
      </c>
      <c r="D443" s="5" t="s">
        <v>1726</v>
      </c>
      <c r="E443" s="5" t="s">
        <v>7</v>
      </c>
      <c r="F443" s="5">
        <v>3</v>
      </c>
      <c r="G443" s="319">
        <v>3.3</v>
      </c>
      <c r="H443" s="138">
        <v>4.3</v>
      </c>
      <c r="I443" t="str">
        <f t="shared" si="6"/>
        <v>ME</v>
      </c>
    </row>
    <row r="444" spans="1:9" x14ac:dyDescent="0.25">
      <c r="A444" s="5">
        <v>6531</v>
      </c>
      <c r="B444" s="5" t="s">
        <v>317</v>
      </c>
      <c r="C444" s="5" t="s">
        <v>29</v>
      </c>
      <c r="D444" s="5" t="s">
        <v>1727</v>
      </c>
      <c r="E444" s="5" t="s">
        <v>7</v>
      </c>
      <c r="F444" s="5">
        <v>2.9</v>
      </c>
      <c r="G444" s="319">
        <v>2.83</v>
      </c>
      <c r="H444" s="138">
        <v>4.5</v>
      </c>
      <c r="I444" t="str">
        <f t="shared" si="6"/>
        <v>ES</v>
      </c>
    </row>
    <row r="445" spans="1:9" x14ac:dyDescent="0.25">
      <c r="A445" s="5">
        <v>5724</v>
      </c>
      <c r="B445" s="5" t="s">
        <v>317</v>
      </c>
      <c r="C445" s="5" t="s">
        <v>29</v>
      </c>
      <c r="D445" s="5" t="s">
        <v>1728</v>
      </c>
      <c r="E445" s="5" t="s">
        <v>7</v>
      </c>
      <c r="F445" s="5">
        <v>3</v>
      </c>
      <c r="G445" s="319">
        <v>3.3</v>
      </c>
      <c r="H445" s="138">
        <v>4.3</v>
      </c>
      <c r="I445" t="str">
        <f t="shared" si="6"/>
        <v>ME</v>
      </c>
    </row>
    <row r="446" spans="1:9" x14ac:dyDescent="0.25">
      <c r="A446" s="5">
        <v>4824</v>
      </c>
      <c r="B446" s="5" t="s">
        <v>317</v>
      </c>
      <c r="C446" s="5" t="s">
        <v>29</v>
      </c>
      <c r="D446" s="5" t="s">
        <v>905</v>
      </c>
      <c r="E446" s="5" t="s">
        <v>7</v>
      </c>
      <c r="F446" s="5">
        <v>3.4</v>
      </c>
      <c r="G446" s="319">
        <v>2.99</v>
      </c>
      <c r="H446" s="138">
        <v>4.2</v>
      </c>
      <c r="I446" t="str">
        <f t="shared" si="6"/>
        <v>ES</v>
      </c>
    </row>
    <row r="447" spans="1:9" x14ac:dyDescent="0.25">
      <c r="A447" s="5">
        <v>6315</v>
      </c>
      <c r="B447" s="5" t="s">
        <v>317</v>
      </c>
      <c r="C447" s="5" t="s">
        <v>29</v>
      </c>
      <c r="D447" s="5" t="s">
        <v>1729</v>
      </c>
      <c r="E447" s="5" t="s">
        <v>7</v>
      </c>
      <c r="F447" s="5">
        <v>3</v>
      </c>
      <c r="G447" s="319">
        <v>3.45</v>
      </c>
      <c r="H447" s="138">
        <v>5.2</v>
      </c>
      <c r="I447" t="str">
        <f t="shared" si="6"/>
        <v>ME</v>
      </c>
    </row>
    <row r="448" spans="1:9" x14ac:dyDescent="0.25">
      <c r="A448" s="5">
        <v>4331</v>
      </c>
      <c r="B448" s="5" t="s">
        <v>317</v>
      </c>
      <c r="C448" s="5" t="s">
        <v>29</v>
      </c>
      <c r="D448" s="5" t="s">
        <v>900</v>
      </c>
      <c r="E448" s="5" t="s">
        <v>7</v>
      </c>
      <c r="F448" s="5">
        <v>3.4</v>
      </c>
      <c r="G448" s="319">
        <v>2.9</v>
      </c>
      <c r="H448" s="138">
        <v>3.9</v>
      </c>
      <c r="I448" t="str">
        <f t="shared" si="6"/>
        <v>ES</v>
      </c>
    </row>
    <row r="449" spans="1:9" x14ac:dyDescent="0.25">
      <c r="A449" s="5">
        <v>661</v>
      </c>
      <c r="B449" s="5" t="s">
        <v>317</v>
      </c>
      <c r="C449" s="5" t="s">
        <v>29</v>
      </c>
      <c r="D449" s="5" t="s">
        <v>613</v>
      </c>
      <c r="E449" s="5" t="s">
        <v>7</v>
      </c>
      <c r="F449" s="5">
        <v>3.4</v>
      </c>
      <c r="G449" s="319">
        <v>2.2400000000000002</v>
      </c>
      <c r="H449" s="138">
        <v>3.2</v>
      </c>
      <c r="I449" t="str">
        <f t="shared" si="6"/>
        <v>F</v>
      </c>
    </row>
    <row r="450" spans="1:9" x14ac:dyDescent="0.25">
      <c r="A450" s="5">
        <v>662</v>
      </c>
      <c r="B450" s="5" t="s">
        <v>317</v>
      </c>
      <c r="C450" s="5" t="s">
        <v>29</v>
      </c>
      <c r="D450" s="5" t="s">
        <v>614</v>
      </c>
      <c r="E450" s="5" t="s">
        <v>7</v>
      </c>
      <c r="F450" s="5">
        <v>3.4</v>
      </c>
      <c r="G450" s="319">
        <v>2.2400000000000002</v>
      </c>
      <c r="H450" s="138">
        <v>3.2</v>
      </c>
      <c r="I450" t="str">
        <f t="shared" si="6"/>
        <v>F</v>
      </c>
    </row>
    <row r="451" spans="1:9" x14ac:dyDescent="0.25">
      <c r="A451" s="5">
        <v>4805</v>
      </c>
      <c r="B451" s="5" t="s">
        <v>317</v>
      </c>
      <c r="C451" s="5" t="s">
        <v>700</v>
      </c>
      <c r="D451" s="5" t="s">
        <v>701</v>
      </c>
      <c r="E451" s="5" t="s">
        <v>6</v>
      </c>
      <c r="F451" s="5">
        <v>4</v>
      </c>
      <c r="G451" s="319">
        <v>2.41</v>
      </c>
      <c r="H451" s="138">
        <v>4.5</v>
      </c>
      <c r="I451" t="str">
        <f t="shared" ref="I451:I514" si="7">IF(E451="Top-Loading",IF(AND(G451&gt;=3.2,F451&lt;=3),"ME",IF(AND(G451&gt;=2.51,F451&lt;=3.8),"ES",IF(AND(G451&gt;=1.72,F451&lt;=8),"F"))),IF(AND(G451&gt;=3.2,F451&lt;=3),"ME",IF(AND(G451&gt;=2.8,F451&lt;=3.5),"ES",IF(AND(G451&gt;=2.2,F451&lt;=4.5),"F"))))</f>
        <v>F</v>
      </c>
    </row>
    <row r="452" spans="1:9" x14ac:dyDescent="0.25">
      <c r="A452" s="5">
        <v>3401</v>
      </c>
      <c r="B452" s="5" t="s">
        <v>317</v>
      </c>
      <c r="C452" s="5" t="s">
        <v>1439</v>
      </c>
      <c r="D452" s="5" t="s">
        <v>1730</v>
      </c>
      <c r="E452" s="5" t="s">
        <v>7</v>
      </c>
      <c r="F452" s="5">
        <v>3.7</v>
      </c>
      <c r="G452" s="319">
        <v>2.4500000000000002</v>
      </c>
      <c r="H452" s="138">
        <v>3.5</v>
      </c>
      <c r="I452" t="str">
        <f t="shared" si="7"/>
        <v>F</v>
      </c>
    </row>
    <row r="453" spans="1:9" x14ac:dyDescent="0.25">
      <c r="A453" s="5">
        <v>514</v>
      </c>
      <c r="B453" s="5" t="s">
        <v>317</v>
      </c>
      <c r="C453" s="5" t="s">
        <v>1439</v>
      </c>
      <c r="D453" s="5" t="s">
        <v>787</v>
      </c>
      <c r="E453" s="5" t="s">
        <v>7</v>
      </c>
      <c r="F453" s="5">
        <v>3.7</v>
      </c>
      <c r="G453" s="319">
        <v>2.6</v>
      </c>
      <c r="H453" s="138">
        <v>3.6</v>
      </c>
      <c r="I453" t="str">
        <f t="shared" si="7"/>
        <v>F</v>
      </c>
    </row>
    <row r="454" spans="1:9" x14ac:dyDescent="0.25">
      <c r="A454" s="5">
        <v>6117</v>
      </c>
      <c r="B454" s="5" t="s">
        <v>317</v>
      </c>
      <c r="C454" s="5" t="s">
        <v>1439</v>
      </c>
      <c r="D454" s="5" t="s">
        <v>1731</v>
      </c>
      <c r="E454" s="5" t="s">
        <v>7</v>
      </c>
      <c r="F454" s="5">
        <v>3.7</v>
      </c>
      <c r="G454" s="319">
        <v>2.6</v>
      </c>
      <c r="H454" s="138">
        <v>3.6</v>
      </c>
      <c r="I454" t="str">
        <f t="shared" si="7"/>
        <v>F</v>
      </c>
    </row>
    <row r="455" spans="1:9" x14ac:dyDescent="0.25">
      <c r="A455" s="5">
        <v>6126</v>
      </c>
      <c r="B455" s="5" t="s">
        <v>317</v>
      </c>
      <c r="C455" s="5" t="s">
        <v>1439</v>
      </c>
      <c r="D455" s="5" t="s">
        <v>1732</v>
      </c>
      <c r="E455" s="5" t="s">
        <v>7</v>
      </c>
      <c r="F455" s="5">
        <v>3.7</v>
      </c>
      <c r="G455" s="319">
        <v>2.6</v>
      </c>
      <c r="H455" s="138">
        <v>3.6</v>
      </c>
      <c r="I455" t="str">
        <f t="shared" si="7"/>
        <v>F</v>
      </c>
    </row>
    <row r="456" spans="1:9" x14ac:dyDescent="0.25">
      <c r="A456" s="5">
        <v>4819</v>
      </c>
      <c r="B456" s="5" t="s">
        <v>317</v>
      </c>
      <c r="C456" s="5" t="s">
        <v>1439</v>
      </c>
      <c r="D456" s="5" t="s">
        <v>906</v>
      </c>
      <c r="E456" s="5" t="s">
        <v>7</v>
      </c>
      <c r="F456" s="5">
        <v>3.4</v>
      </c>
      <c r="G456" s="319">
        <v>2.99</v>
      </c>
      <c r="H456" s="138">
        <v>4.2</v>
      </c>
      <c r="I456" t="str">
        <f t="shared" si="7"/>
        <v>ES</v>
      </c>
    </row>
    <row r="457" spans="1:9" x14ac:dyDescent="0.25">
      <c r="A457" s="5">
        <v>6152</v>
      </c>
      <c r="B457" s="5" t="s">
        <v>317</v>
      </c>
      <c r="C457" s="5" t="s">
        <v>1439</v>
      </c>
      <c r="D457" s="5" t="s">
        <v>1733</v>
      </c>
      <c r="E457" s="5" t="s">
        <v>7</v>
      </c>
      <c r="F457" s="5">
        <v>4</v>
      </c>
      <c r="G457" s="319">
        <v>2.4</v>
      </c>
      <c r="H457" s="138">
        <v>5.2</v>
      </c>
      <c r="I457" t="str">
        <f t="shared" si="7"/>
        <v>F</v>
      </c>
    </row>
    <row r="458" spans="1:9" x14ac:dyDescent="0.25">
      <c r="A458" s="5">
        <v>1386</v>
      </c>
      <c r="B458" s="5" t="s">
        <v>317</v>
      </c>
      <c r="C458" s="5" t="s">
        <v>1439</v>
      </c>
      <c r="D458" s="5" t="s">
        <v>386</v>
      </c>
      <c r="E458" s="5" t="s">
        <v>7</v>
      </c>
      <c r="F458" s="5">
        <v>6.4</v>
      </c>
      <c r="G458" s="319">
        <v>1.86</v>
      </c>
      <c r="H458" s="138">
        <v>2.1</v>
      </c>
      <c r="I458" t="b">
        <f t="shared" si="7"/>
        <v>0</v>
      </c>
    </row>
    <row r="459" spans="1:9" x14ac:dyDescent="0.25">
      <c r="A459" s="5">
        <v>3303</v>
      </c>
      <c r="B459" s="5" t="s">
        <v>317</v>
      </c>
      <c r="C459" s="5" t="s">
        <v>1439</v>
      </c>
      <c r="D459" s="5" t="s">
        <v>807</v>
      </c>
      <c r="E459" s="5" t="s">
        <v>7</v>
      </c>
      <c r="F459" s="5">
        <v>3.4</v>
      </c>
      <c r="G459" s="319">
        <v>2.65</v>
      </c>
      <c r="H459" s="138">
        <v>3.6</v>
      </c>
      <c r="I459" t="str">
        <f t="shared" si="7"/>
        <v>F</v>
      </c>
    </row>
    <row r="460" spans="1:9" x14ac:dyDescent="0.25">
      <c r="A460" s="5">
        <v>1391</v>
      </c>
      <c r="B460" s="5" t="s">
        <v>317</v>
      </c>
      <c r="C460" s="5" t="s">
        <v>1439</v>
      </c>
      <c r="D460" s="5" t="s">
        <v>373</v>
      </c>
      <c r="E460" s="5" t="s">
        <v>7</v>
      </c>
      <c r="F460" s="5">
        <v>4.5</v>
      </c>
      <c r="G460" s="319">
        <v>1.81</v>
      </c>
      <c r="H460" s="138">
        <v>3.2</v>
      </c>
      <c r="I460" t="b">
        <f t="shared" si="7"/>
        <v>0</v>
      </c>
    </row>
    <row r="461" spans="1:9" x14ac:dyDescent="0.25">
      <c r="A461" s="5">
        <v>3291</v>
      </c>
      <c r="B461" s="5" t="s">
        <v>317</v>
      </c>
      <c r="C461" s="5" t="s">
        <v>1439</v>
      </c>
      <c r="D461" s="5" t="s">
        <v>706</v>
      </c>
      <c r="E461" s="5" t="s">
        <v>7</v>
      </c>
      <c r="F461" s="5">
        <v>3.5</v>
      </c>
      <c r="G461" s="319">
        <v>2.42</v>
      </c>
      <c r="H461" s="138">
        <v>3.5</v>
      </c>
      <c r="I461" t="str">
        <f t="shared" si="7"/>
        <v>F</v>
      </c>
    </row>
    <row r="462" spans="1:9" x14ac:dyDescent="0.25">
      <c r="A462" s="5">
        <v>3309</v>
      </c>
      <c r="B462" s="5" t="s">
        <v>317</v>
      </c>
      <c r="C462" s="5" t="s">
        <v>1439</v>
      </c>
      <c r="D462" s="5" t="s">
        <v>789</v>
      </c>
      <c r="E462" s="5" t="s">
        <v>7</v>
      </c>
      <c r="F462" s="5">
        <v>3.4</v>
      </c>
      <c r="G462" s="319">
        <v>2.61</v>
      </c>
      <c r="H462" s="138">
        <v>3.6</v>
      </c>
      <c r="I462" t="str">
        <f t="shared" si="7"/>
        <v>F</v>
      </c>
    </row>
    <row r="463" spans="1:9" x14ac:dyDescent="0.25">
      <c r="A463" s="5">
        <v>62</v>
      </c>
      <c r="B463" s="5" t="s">
        <v>317</v>
      </c>
      <c r="C463" s="5" t="s">
        <v>1439</v>
      </c>
      <c r="D463" s="5" t="s">
        <v>429</v>
      </c>
      <c r="E463" s="5" t="s">
        <v>7</v>
      </c>
      <c r="F463" s="5">
        <v>5.5</v>
      </c>
      <c r="G463" s="319">
        <v>1.96</v>
      </c>
      <c r="H463" s="138">
        <v>2</v>
      </c>
      <c r="I463" t="b">
        <f t="shared" si="7"/>
        <v>0</v>
      </c>
    </row>
    <row r="464" spans="1:9" x14ac:dyDescent="0.25">
      <c r="A464" s="5">
        <v>4383</v>
      </c>
      <c r="B464" s="5" t="s">
        <v>317</v>
      </c>
      <c r="C464" s="5" t="s">
        <v>1439</v>
      </c>
      <c r="D464" s="5" t="s">
        <v>669</v>
      </c>
      <c r="E464" s="5" t="s">
        <v>7</v>
      </c>
      <c r="F464" s="5">
        <v>4.4000000000000004</v>
      </c>
      <c r="G464" s="319">
        <v>2.4</v>
      </c>
      <c r="H464" s="138">
        <v>2.2999999999999998</v>
      </c>
      <c r="I464" t="str">
        <f t="shared" si="7"/>
        <v>F</v>
      </c>
    </row>
    <row r="465" spans="1:9" x14ac:dyDescent="0.25">
      <c r="A465" s="5">
        <v>6202</v>
      </c>
      <c r="B465" s="5" t="s">
        <v>317</v>
      </c>
      <c r="C465" s="5" t="s">
        <v>1439</v>
      </c>
      <c r="D465" s="5" t="s">
        <v>1734</v>
      </c>
      <c r="E465" s="5" t="s">
        <v>7</v>
      </c>
      <c r="F465" s="5">
        <v>4.5</v>
      </c>
      <c r="G465" s="319">
        <v>2.4</v>
      </c>
      <c r="H465" s="138">
        <v>2.2999999999999998</v>
      </c>
      <c r="I465" t="str">
        <f t="shared" si="7"/>
        <v>F</v>
      </c>
    </row>
    <row r="466" spans="1:9" x14ac:dyDescent="0.25">
      <c r="A466" s="5">
        <v>1392</v>
      </c>
      <c r="B466" s="5" t="s">
        <v>317</v>
      </c>
      <c r="C466" s="5" t="s">
        <v>1439</v>
      </c>
      <c r="D466" s="5" t="s">
        <v>541</v>
      </c>
      <c r="E466" s="5" t="s">
        <v>7</v>
      </c>
      <c r="F466" s="5">
        <v>4</v>
      </c>
      <c r="G466" s="319">
        <v>2.0499999999999998</v>
      </c>
      <c r="H466" s="138">
        <v>3.2</v>
      </c>
      <c r="I466" t="b">
        <f t="shared" si="7"/>
        <v>0</v>
      </c>
    </row>
    <row r="467" spans="1:9" x14ac:dyDescent="0.25">
      <c r="A467" s="5">
        <v>1393</v>
      </c>
      <c r="B467" s="5" t="s">
        <v>317</v>
      </c>
      <c r="C467" s="5" t="s">
        <v>1439</v>
      </c>
      <c r="D467" s="5" t="s">
        <v>537</v>
      </c>
      <c r="E467" s="5" t="s">
        <v>7</v>
      </c>
      <c r="F467" s="5">
        <v>4</v>
      </c>
      <c r="G467" s="319">
        <v>2.0499999999999998</v>
      </c>
      <c r="H467" s="138">
        <v>3</v>
      </c>
      <c r="I467" t="b">
        <f t="shared" si="7"/>
        <v>0</v>
      </c>
    </row>
    <row r="468" spans="1:9" x14ac:dyDescent="0.25">
      <c r="A468" s="5">
        <v>1394</v>
      </c>
      <c r="B468" s="5" t="s">
        <v>317</v>
      </c>
      <c r="C468" s="5" t="s">
        <v>1439</v>
      </c>
      <c r="D468" s="5" t="s">
        <v>538</v>
      </c>
      <c r="E468" s="5" t="s">
        <v>7</v>
      </c>
      <c r="F468" s="5">
        <v>4</v>
      </c>
      <c r="G468" s="319">
        <v>2.0499999999999998</v>
      </c>
      <c r="H468" s="138">
        <v>3</v>
      </c>
      <c r="I468" t="b">
        <f t="shared" si="7"/>
        <v>0</v>
      </c>
    </row>
    <row r="469" spans="1:9" x14ac:dyDescent="0.25">
      <c r="A469" s="5">
        <v>1385</v>
      </c>
      <c r="B469" s="5" t="s">
        <v>317</v>
      </c>
      <c r="C469" s="5" t="s">
        <v>1439</v>
      </c>
      <c r="D469" s="5" t="s">
        <v>539</v>
      </c>
      <c r="E469" s="5" t="s">
        <v>7</v>
      </c>
      <c r="F469" s="5">
        <v>4</v>
      </c>
      <c r="G469" s="319">
        <v>2.0499999999999998</v>
      </c>
      <c r="H469" s="138">
        <v>3</v>
      </c>
      <c r="I469" t="b">
        <f t="shared" si="7"/>
        <v>0</v>
      </c>
    </row>
    <row r="470" spans="1:9" x14ac:dyDescent="0.25">
      <c r="A470" s="5">
        <v>1395</v>
      </c>
      <c r="B470" s="5" t="s">
        <v>317</v>
      </c>
      <c r="C470" s="5" t="s">
        <v>1439</v>
      </c>
      <c r="D470" s="5" t="s">
        <v>542</v>
      </c>
      <c r="E470" s="5" t="s">
        <v>7</v>
      </c>
      <c r="F470" s="5">
        <v>4</v>
      </c>
      <c r="G470" s="319">
        <v>2.0499999999999998</v>
      </c>
      <c r="H470" s="138">
        <v>3.2</v>
      </c>
      <c r="I470" t="b">
        <f t="shared" si="7"/>
        <v>0</v>
      </c>
    </row>
    <row r="471" spans="1:9" x14ac:dyDescent="0.25">
      <c r="A471" s="5">
        <v>3317</v>
      </c>
      <c r="B471" s="5" t="s">
        <v>317</v>
      </c>
      <c r="C471" s="5" t="s">
        <v>1439</v>
      </c>
      <c r="D471" s="5" t="s">
        <v>584</v>
      </c>
      <c r="E471" s="5" t="s">
        <v>7</v>
      </c>
      <c r="F471" s="5">
        <v>3.2</v>
      </c>
      <c r="G471" s="319">
        <v>2.21</v>
      </c>
      <c r="H471" s="138">
        <v>3.1</v>
      </c>
      <c r="I471" t="str">
        <f t="shared" si="7"/>
        <v>F</v>
      </c>
    </row>
    <row r="472" spans="1:9" x14ac:dyDescent="0.25">
      <c r="A472" s="5">
        <v>3445</v>
      </c>
      <c r="B472" s="5" t="s">
        <v>317</v>
      </c>
      <c r="C472" s="5" t="s">
        <v>1439</v>
      </c>
      <c r="D472" s="5" t="s">
        <v>585</v>
      </c>
      <c r="E472" s="5" t="s">
        <v>7</v>
      </c>
      <c r="F472" s="5">
        <v>3.1</v>
      </c>
      <c r="G472" s="319">
        <v>2.21</v>
      </c>
      <c r="H472" s="138">
        <v>3.1</v>
      </c>
      <c r="I472" t="str">
        <f t="shared" si="7"/>
        <v>F</v>
      </c>
    </row>
    <row r="473" spans="1:9" x14ac:dyDescent="0.25">
      <c r="A473" s="5">
        <v>1396</v>
      </c>
      <c r="B473" s="5" t="s">
        <v>317</v>
      </c>
      <c r="C473" s="5" t="s">
        <v>1439</v>
      </c>
      <c r="D473" s="5" t="s">
        <v>374</v>
      </c>
      <c r="E473" s="5" t="s">
        <v>7</v>
      </c>
      <c r="F473" s="5">
        <v>4.5</v>
      </c>
      <c r="G473" s="319">
        <v>1.81</v>
      </c>
      <c r="H473" s="138">
        <v>3.2</v>
      </c>
      <c r="I473" t="b">
        <f t="shared" si="7"/>
        <v>0</v>
      </c>
    </row>
    <row r="474" spans="1:9" x14ac:dyDescent="0.25">
      <c r="A474" s="5">
        <v>3292</v>
      </c>
      <c r="B474" s="5" t="s">
        <v>317</v>
      </c>
      <c r="C474" s="5" t="s">
        <v>1439</v>
      </c>
      <c r="D474" s="5" t="s">
        <v>574</v>
      </c>
      <c r="E474" s="5" t="s">
        <v>7</v>
      </c>
      <c r="F474" s="5">
        <v>3.9</v>
      </c>
      <c r="G474" s="319">
        <v>2.2000000000000002</v>
      </c>
      <c r="H474" s="138">
        <v>3.2</v>
      </c>
      <c r="I474" t="str">
        <f t="shared" si="7"/>
        <v>F</v>
      </c>
    </row>
    <row r="475" spans="1:9" x14ac:dyDescent="0.25">
      <c r="A475" s="5">
        <v>568</v>
      </c>
      <c r="B475" s="5" t="s">
        <v>317</v>
      </c>
      <c r="C475" s="5" t="s">
        <v>1439</v>
      </c>
      <c r="D475" s="5" t="s">
        <v>756</v>
      </c>
      <c r="E475" s="5" t="s">
        <v>7</v>
      </c>
      <c r="F475" s="5">
        <v>3.7</v>
      </c>
      <c r="G475" s="319">
        <v>2.52</v>
      </c>
      <c r="H475" s="138">
        <v>3.2</v>
      </c>
      <c r="I475" t="str">
        <f t="shared" si="7"/>
        <v>F</v>
      </c>
    </row>
    <row r="476" spans="1:9" x14ac:dyDescent="0.25">
      <c r="A476" s="5">
        <v>1398</v>
      </c>
      <c r="B476" s="5" t="s">
        <v>317</v>
      </c>
      <c r="C476" s="5" t="s">
        <v>1439</v>
      </c>
      <c r="D476" s="5" t="s">
        <v>375</v>
      </c>
      <c r="E476" s="5" t="s">
        <v>7</v>
      </c>
      <c r="F476" s="5">
        <v>4.5</v>
      </c>
      <c r="G476" s="319">
        <v>1.81</v>
      </c>
      <c r="H476" s="138">
        <v>3.2</v>
      </c>
      <c r="I476" t="b">
        <f t="shared" si="7"/>
        <v>0</v>
      </c>
    </row>
    <row r="477" spans="1:9" x14ac:dyDescent="0.25">
      <c r="A477" s="5">
        <v>3295</v>
      </c>
      <c r="B477" s="5" t="s">
        <v>317</v>
      </c>
      <c r="C477" s="5" t="s">
        <v>1439</v>
      </c>
      <c r="D477" s="5" t="s">
        <v>745</v>
      </c>
      <c r="E477" s="5" t="s">
        <v>7</v>
      </c>
      <c r="F477" s="5">
        <v>3.7</v>
      </c>
      <c r="G477" s="319">
        <v>2.4700000000000002</v>
      </c>
      <c r="H477" s="138">
        <v>3.5</v>
      </c>
      <c r="I477" t="str">
        <f t="shared" si="7"/>
        <v>F</v>
      </c>
    </row>
    <row r="478" spans="1:9" x14ac:dyDescent="0.25">
      <c r="A478" s="5">
        <v>4618</v>
      </c>
      <c r="B478" s="5" t="s">
        <v>317</v>
      </c>
      <c r="C478" s="5" t="s">
        <v>1439</v>
      </c>
      <c r="D478" s="5" t="s">
        <v>879</v>
      </c>
      <c r="E478" s="5" t="s">
        <v>7</v>
      </c>
      <c r="F478" s="5">
        <v>4.4000000000000004</v>
      </c>
      <c r="G478" s="319">
        <v>2.77</v>
      </c>
      <c r="H478" s="138">
        <v>3.5</v>
      </c>
      <c r="I478" t="str">
        <f t="shared" si="7"/>
        <v>F</v>
      </c>
    </row>
    <row r="479" spans="1:9" x14ac:dyDescent="0.25">
      <c r="A479" s="5">
        <v>1416</v>
      </c>
      <c r="B479" s="5" t="s">
        <v>317</v>
      </c>
      <c r="C479" s="5" t="s">
        <v>1439</v>
      </c>
      <c r="D479" s="5" t="s">
        <v>656</v>
      </c>
      <c r="E479" s="5" t="s">
        <v>7</v>
      </c>
      <c r="F479" s="5">
        <v>3.8</v>
      </c>
      <c r="G479" s="319">
        <v>2.35</v>
      </c>
      <c r="H479" s="138">
        <v>3.3</v>
      </c>
      <c r="I479" t="str">
        <f t="shared" si="7"/>
        <v>F</v>
      </c>
    </row>
    <row r="480" spans="1:9" x14ac:dyDescent="0.25">
      <c r="A480" s="5">
        <v>4997</v>
      </c>
      <c r="B480" s="5" t="s">
        <v>317</v>
      </c>
      <c r="C480" s="5" t="s">
        <v>1439</v>
      </c>
      <c r="D480" s="5" t="s">
        <v>587</v>
      </c>
      <c r="E480" s="5" t="s">
        <v>7</v>
      </c>
      <c r="F480" s="5">
        <v>3.8</v>
      </c>
      <c r="G480" s="319">
        <v>2.21</v>
      </c>
      <c r="H480" s="138">
        <v>3.5</v>
      </c>
      <c r="I480" t="str">
        <f t="shared" si="7"/>
        <v>F</v>
      </c>
    </row>
    <row r="481" spans="1:9" x14ac:dyDescent="0.25">
      <c r="A481" s="5">
        <v>4632</v>
      </c>
      <c r="B481" s="5" t="s">
        <v>317</v>
      </c>
      <c r="C481" s="5" t="s">
        <v>1439</v>
      </c>
      <c r="D481" s="5" t="s">
        <v>904</v>
      </c>
      <c r="E481" s="5" t="s">
        <v>7</v>
      </c>
      <c r="F481" s="5">
        <v>3.5</v>
      </c>
      <c r="G481" s="319">
        <v>2.99</v>
      </c>
      <c r="H481" s="138">
        <v>3.5</v>
      </c>
      <c r="I481" t="str">
        <f t="shared" si="7"/>
        <v>ES</v>
      </c>
    </row>
    <row r="482" spans="1:9" x14ac:dyDescent="0.25">
      <c r="A482" s="5">
        <v>794</v>
      </c>
      <c r="B482" s="5" t="s">
        <v>317</v>
      </c>
      <c r="C482" s="5" t="s">
        <v>1439</v>
      </c>
      <c r="D482" s="5" t="s">
        <v>880</v>
      </c>
      <c r="E482" s="5" t="s">
        <v>7</v>
      </c>
      <c r="F482" s="5">
        <v>3.4</v>
      </c>
      <c r="G482" s="319">
        <v>2.77</v>
      </c>
      <c r="H482" s="138">
        <v>3.5</v>
      </c>
      <c r="I482" t="str">
        <f t="shared" si="7"/>
        <v>F</v>
      </c>
    </row>
    <row r="483" spans="1:9" x14ac:dyDescent="0.25">
      <c r="A483" s="5">
        <v>3296</v>
      </c>
      <c r="B483" s="5" t="s">
        <v>317</v>
      </c>
      <c r="C483" s="5" t="s">
        <v>1439</v>
      </c>
      <c r="D483" s="5" t="s">
        <v>649</v>
      </c>
      <c r="E483" s="5" t="s">
        <v>7</v>
      </c>
      <c r="F483" s="5">
        <v>3.3</v>
      </c>
      <c r="G483" s="319">
        <v>2.33</v>
      </c>
      <c r="H483" s="138">
        <v>3.5</v>
      </c>
      <c r="I483" t="str">
        <f t="shared" si="7"/>
        <v>F</v>
      </c>
    </row>
    <row r="484" spans="1:9" x14ac:dyDescent="0.25">
      <c r="A484" s="5">
        <v>4748</v>
      </c>
      <c r="B484" s="5" t="s">
        <v>317</v>
      </c>
      <c r="C484" s="5" t="s">
        <v>1439</v>
      </c>
      <c r="D484" s="5" t="s">
        <v>848</v>
      </c>
      <c r="E484" s="5" t="s">
        <v>7</v>
      </c>
      <c r="F484" s="5">
        <v>3.7</v>
      </c>
      <c r="G484" s="319">
        <v>2.74</v>
      </c>
      <c r="H484" s="138">
        <v>3.7</v>
      </c>
      <c r="I484" t="str">
        <f t="shared" si="7"/>
        <v>F</v>
      </c>
    </row>
    <row r="485" spans="1:9" x14ac:dyDescent="0.25">
      <c r="A485" s="5">
        <v>5282</v>
      </c>
      <c r="B485" s="5" t="s">
        <v>317</v>
      </c>
      <c r="C485" s="5" t="s">
        <v>1439</v>
      </c>
      <c r="D485" s="5" t="s">
        <v>909</v>
      </c>
      <c r="E485" s="5" t="s">
        <v>7</v>
      </c>
      <c r="F485" s="5">
        <v>3.3</v>
      </c>
      <c r="G485" s="319">
        <v>3</v>
      </c>
      <c r="H485" s="138">
        <v>3.6</v>
      </c>
      <c r="I485" t="str">
        <f t="shared" si="7"/>
        <v>ES</v>
      </c>
    </row>
    <row r="486" spans="1:9" x14ac:dyDescent="0.25">
      <c r="A486" s="5">
        <v>6217</v>
      </c>
      <c r="B486" s="5" t="s">
        <v>317</v>
      </c>
      <c r="C486" s="5" t="s">
        <v>1439</v>
      </c>
      <c r="D486" s="5" t="s">
        <v>1735</v>
      </c>
      <c r="E486" s="5" t="s">
        <v>7</v>
      </c>
      <c r="F486" s="5">
        <v>3.3</v>
      </c>
      <c r="G486" s="319">
        <v>3</v>
      </c>
      <c r="H486" s="138">
        <v>3.6</v>
      </c>
      <c r="I486" t="str">
        <f t="shared" si="7"/>
        <v>ES</v>
      </c>
    </row>
    <row r="487" spans="1:9" x14ac:dyDescent="0.25">
      <c r="A487" s="5">
        <v>61</v>
      </c>
      <c r="B487" s="5" t="s">
        <v>317</v>
      </c>
      <c r="C487" s="5" t="s">
        <v>1439</v>
      </c>
      <c r="D487" s="5" t="s">
        <v>705</v>
      </c>
      <c r="E487" s="5" t="s">
        <v>7</v>
      </c>
      <c r="F487" s="5">
        <v>3.6</v>
      </c>
      <c r="G487" s="319">
        <v>2.42</v>
      </c>
      <c r="H487" s="138">
        <v>3.3</v>
      </c>
      <c r="I487" t="str">
        <f t="shared" si="7"/>
        <v>F</v>
      </c>
    </row>
    <row r="488" spans="1:9" x14ac:dyDescent="0.25">
      <c r="A488" s="5">
        <v>3398</v>
      </c>
      <c r="B488" s="5" t="s">
        <v>317</v>
      </c>
      <c r="C488" s="5" t="s">
        <v>1439</v>
      </c>
      <c r="D488" s="5" t="s">
        <v>898</v>
      </c>
      <c r="E488" s="5" t="s">
        <v>7</v>
      </c>
      <c r="F488" s="5">
        <v>3.4</v>
      </c>
      <c r="G488" s="319">
        <v>2.89</v>
      </c>
      <c r="H488" s="138">
        <v>3.6</v>
      </c>
      <c r="I488" t="str">
        <f t="shared" si="7"/>
        <v>ES</v>
      </c>
    </row>
    <row r="489" spans="1:9" x14ac:dyDescent="0.25">
      <c r="A489" s="5">
        <v>4747</v>
      </c>
      <c r="B489" s="5" t="s">
        <v>317</v>
      </c>
      <c r="C489" s="5" t="s">
        <v>1439</v>
      </c>
      <c r="D489" s="5" t="s">
        <v>883</v>
      </c>
      <c r="E489" s="5" t="s">
        <v>7</v>
      </c>
      <c r="F489" s="5">
        <v>3.4</v>
      </c>
      <c r="G489" s="319">
        <v>2.8</v>
      </c>
      <c r="H489" s="138">
        <v>3.7</v>
      </c>
      <c r="I489" t="str">
        <f t="shared" si="7"/>
        <v>ES</v>
      </c>
    </row>
    <row r="490" spans="1:9" x14ac:dyDescent="0.25">
      <c r="A490" s="5">
        <v>3300</v>
      </c>
      <c r="B490" s="5" t="s">
        <v>317</v>
      </c>
      <c r="C490" s="5" t="s">
        <v>1439</v>
      </c>
      <c r="D490" s="5" t="s">
        <v>667</v>
      </c>
      <c r="E490" s="5" t="s">
        <v>7</v>
      </c>
      <c r="F490" s="5">
        <v>3.2</v>
      </c>
      <c r="G490" s="319">
        <v>2.38</v>
      </c>
      <c r="H490" s="138">
        <v>3.6</v>
      </c>
      <c r="I490" t="str">
        <f t="shared" si="7"/>
        <v>F</v>
      </c>
    </row>
    <row r="491" spans="1:9" x14ac:dyDescent="0.25">
      <c r="A491" s="5">
        <v>1401</v>
      </c>
      <c r="B491" s="5" t="s">
        <v>317</v>
      </c>
      <c r="C491" s="5" t="s">
        <v>1439</v>
      </c>
      <c r="D491" s="5" t="s">
        <v>410</v>
      </c>
      <c r="E491" s="5" t="s">
        <v>7</v>
      </c>
      <c r="F491" s="5">
        <v>4.8</v>
      </c>
      <c r="G491" s="319">
        <v>1.9</v>
      </c>
      <c r="H491" s="138">
        <v>3.2</v>
      </c>
      <c r="I491" t="b">
        <f t="shared" si="7"/>
        <v>0</v>
      </c>
    </row>
    <row r="492" spans="1:9" x14ac:dyDescent="0.25">
      <c r="A492" s="5">
        <v>1402</v>
      </c>
      <c r="B492" s="5" t="s">
        <v>317</v>
      </c>
      <c r="C492" s="5" t="s">
        <v>1439</v>
      </c>
      <c r="D492" s="5" t="s">
        <v>411</v>
      </c>
      <c r="E492" s="5" t="s">
        <v>7</v>
      </c>
      <c r="F492" s="5">
        <v>4.8</v>
      </c>
      <c r="G492" s="319">
        <v>1.9</v>
      </c>
      <c r="H492" s="138">
        <v>3.2</v>
      </c>
      <c r="I492" t="b">
        <f t="shared" si="7"/>
        <v>0</v>
      </c>
    </row>
    <row r="493" spans="1:9" x14ac:dyDescent="0.25">
      <c r="A493" s="5">
        <v>1405</v>
      </c>
      <c r="B493" s="5" t="s">
        <v>317</v>
      </c>
      <c r="C493" s="5" t="s">
        <v>1439</v>
      </c>
      <c r="D493" s="5" t="s">
        <v>662</v>
      </c>
      <c r="E493" s="5" t="s">
        <v>7</v>
      </c>
      <c r="F493" s="5">
        <v>3.8</v>
      </c>
      <c r="G493" s="319">
        <v>2.38</v>
      </c>
      <c r="H493" s="138">
        <v>3.3</v>
      </c>
      <c r="I493" t="str">
        <f t="shared" si="7"/>
        <v>F</v>
      </c>
    </row>
    <row r="494" spans="1:9" x14ac:dyDescent="0.25">
      <c r="A494" s="5">
        <v>4996</v>
      </c>
      <c r="B494" s="5" t="s">
        <v>317</v>
      </c>
      <c r="C494" s="5" t="s">
        <v>1439</v>
      </c>
      <c r="D494" s="5" t="s">
        <v>912</v>
      </c>
      <c r="E494" s="5" t="s">
        <v>7</v>
      </c>
      <c r="F494" s="5">
        <v>3.5</v>
      </c>
      <c r="G494" s="319">
        <v>3</v>
      </c>
      <c r="H494" s="138">
        <v>3.7</v>
      </c>
      <c r="I494" t="str">
        <f t="shared" si="7"/>
        <v>ES</v>
      </c>
    </row>
    <row r="495" spans="1:9" x14ac:dyDescent="0.25">
      <c r="A495" s="5">
        <v>3297</v>
      </c>
      <c r="B495" s="5" t="s">
        <v>317</v>
      </c>
      <c r="C495" s="5" t="s">
        <v>1439</v>
      </c>
      <c r="D495" s="5" t="s">
        <v>714</v>
      </c>
      <c r="E495" s="5" t="s">
        <v>7</v>
      </c>
      <c r="F495" s="5">
        <v>3.4</v>
      </c>
      <c r="G495" s="319">
        <v>2.44</v>
      </c>
      <c r="H495" s="138">
        <v>3.6</v>
      </c>
      <c r="I495" t="str">
        <f t="shared" si="7"/>
        <v>F</v>
      </c>
    </row>
    <row r="496" spans="1:9" x14ac:dyDescent="0.25">
      <c r="A496" s="5">
        <v>3301</v>
      </c>
      <c r="B496" s="5" t="s">
        <v>317</v>
      </c>
      <c r="C496" s="5" t="s">
        <v>1439</v>
      </c>
      <c r="D496" s="5" t="s">
        <v>808</v>
      </c>
      <c r="E496" s="5" t="s">
        <v>7</v>
      </c>
      <c r="F496" s="5">
        <v>3.6</v>
      </c>
      <c r="G496" s="319">
        <v>2.65</v>
      </c>
      <c r="H496" s="138">
        <v>3.6</v>
      </c>
      <c r="I496" t="str">
        <f t="shared" si="7"/>
        <v>F</v>
      </c>
    </row>
    <row r="497" spans="1:9" x14ac:dyDescent="0.25">
      <c r="A497" s="5">
        <v>55</v>
      </c>
      <c r="B497" s="5" t="s">
        <v>317</v>
      </c>
      <c r="C497" s="5" t="s">
        <v>1439</v>
      </c>
      <c r="D497" s="5" t="s">
        <v>712</v>
      </c>
      <c r="E497" s="5" t="s">
        <v>7</v>
      </c>
      <c r="F497" s="5">
        <v>3.4</v>
      </c>
      <c r="G497" s="319">
        <v>2.44</v>
      </c>
      <c r="H497" s="138">
        <v>3.5</v>
      </c>
      <c r="I497" t="str">
        <f t="shared" si="7"/>
        <v>F</v>
      </c>
    </row>
    <row r="498" spans="1:9" x14ac:dyDescent="0.25">
      <c r="A498" s="5">
        <v>3298</v>
      </c>
      <c r="B498" s="5" t="s">
        <v>317</v>
      </c>
      <c r="C498" s="5" t="s">
        <v>1439</v>
      </c>
      <c r="D498" s="5" t="s">
        <v>668</v>
      </c>
      <c r="E498" s="5" t="s">
        <v>7</v>
      </c>
      <c r="F498" s="5">
        <v>3.3</v>
      </c>
      <c r="G498" s="319">
        <v>2.38</v>
      </c>
      <c r="H498" s="138">
        <v>3.6</v>
      </c>
      <c r="I498" t="str">
        <f t="shared" si="7"/>
        <v>F</v>
      </c>
    </row>
    <row r="499" spans="1:9" x14ac:dyDescent="0.25">
      <c r="A499" s="5">
        <v>60</v>
      </c>
      <c r="B499" s="5" t="s">
        <v>317</v>
      </c>
      <c r="C499" s="5" t="s">
        <v>1439</v>
      </c>
      <c r="D499" s="5" t="s">
        <v>713</v>
      </c>
      <c r="E499" s="5" t="s">
        <v>7</v>
      </c>
      <c r="F499" s="5">
        <v>3.4</v>
      </c>
      <c r="G499" s="319">
        <v>2.44</v>
      </c>
      <c r="H499" s="138">
        <v>3.5</v>
      </c>
      <c r="I499" t="str">
        <f t="shared" si="7"/>
        <v>F</v>
      </c>
    </row>
    <row r="500" spans="1:9" x14ac:dyDescent="0.25">
      <c r="A500" s="5">
        <v>4995</v>
      </c>
      <c r="B500" s="5" t="s">
        <v>317</v>
      </c>
      <c r="C500" s="5" t="s">
        <v>1439</v>
      </c>
      <c r="D500" s="5" t="s">
        <v>913</v>
      </c>
      <c r="E500" s="5" t="s">
        <v>7</v>
      </c>
      <c r="F500" s="5">
        <v>3.5</v>
      </c>
      <c r="G500" s="319">
        <v>3</v>
      </c>
      <c r="H500" s="138">
        <v>3.7</v>
      </c>
      <c r="I500" t="str">
        <f t="shared" si="7"/>
        <v>ES</v>
      </c>
    </row>
    <row r="501" spans="1:9" x14ac:dyDescent="0.25">
      <c r="A501" s="5">
        <v>3399</v>
      </c>
      <c r="B501" s="5" t="s">
        <v>317</v>
      </c>
      <c r="C501" s="5" t="s">
        <v>1439</v>
      </c>
      <c r="D501" s="5" t="s">
        <v>767</v>
      </c>
      <c r="E501" s="5" t="s">
        <v>7</v>
      </c>
      <c r="F501" s="5">
        <v>3.4</v>
      </c>
      <c r="G501" s="319">
        <v>2.57</v>
      </c>
      <c r="H501" s="138">
        <v>3.9</v>
      </c>
      <c r="I501" t="str">
        <f t="shared" si="7"/>
        <v>F</v>
      </c>
    </row>
    <row r="502" spans="1:9" x14ac:dyDescent="0.25">
      <c r="A502" s="5">
        <v>5281</v>
      </c>
      <c r="B502" s="5" t="s">
        <v>317</v>
      </c>
      <c r="C502" s="5" t="s">
        <v>1439</v>
      </c>
      <c r="D502" s="5" t="s">
        <v>910</v>
      </c>
      <c r="E502" s="5" t="s">
        <v>7</v>
      </c>
      <c r="F502" s="5">
        <v>3.3</v>
      </c>
      <c r="G502" s="319">
        <v>3</v>
      </c>
      <c r="H502" s="138">
        <v>3.6</v>
      </c>
      <c r="I502" t="str">
        <f t="shared" si="7"/>
        <v>ES</v>
      </c>
    </row>
    <row r="503" spans="1:9" x14ac:dyDescent="0.25">
      <c r="A503" s="5">
        <v>5372</v>
      </c>
      <c r="B503" s="5" t="s">
        <v>317</v>
      </c>
      <c r="C503" s="5" t="s">
        <v>1439</v>
      </c>
      <c r="D503" s="5" t="s">
        <v>1440</v>
      </c>
      <c r="E503" s="5" t="s">
        <v>7</v>
      </c>
      <c r="F503" s="5">
        <v>3.3</v>
      </c>
      <c r="G503" s="319">
        <v>3</v>
      </c>
      <c r="H503" s="138">
        <v>3.6</v>
      </c>
      <c r="I503" t="str">
        <f t="shared" si="7"/>
        <v>ES</v>
      </c>
    </row>
    <row r="504" spans="1:9" x14ac:dyDescent="0.25">
      <c r="A504" s="5">
        <v>1400</v>
      </c>
      <c r="B504" s="5" t="s">
        <v>317</v>
      </c>
      <c r="C504" s="5" t="s">
        <v>1439</v>
      </c>
      <c r="D504" s="5" t="s">
        <v>650</v>
      </c>
      <c r="E504" s="5" t="s">
        <v>7</v>
      </c>
      <c r="F504" s="5">
        <v>3.6</v>
      </c>
      <c r="G504" s="319">
        <v>2.34</v>
      </c>
      <c r="H504" s="138">
        <v>3.2</v>
      </c>
      <c r="I504" t="str">
        <f t="shared" si="7"/>
        <v>F</v>
      </c>
    </row>
    <row r="505" spans="1:9" x14ac:dyDescent="0.25">
      <c r="A505" s="5">
        <v>3299</v>
      </c>
      <c r="B505" s="5" t="s">
        <v>317</v>
      </c>
      <c r="C505" s="5" t="s">
        <v>1439</v>
      </c>
      <c r="D505" s="5" t="s">
        <v>809</v>
      </c>
      <c r="E505" s="5" t="s">
        <v>7</v>
      </c>
      <c r="F505" s="5">
        <v>3.3</v>
      </c>
      <c r="G505" s="319">
        <v>2.65</v>
      </c>
      <c r="H505" s="138">
        <v>3.6</v>
      </c>
      <c r="I505" t="str">
        <f t="shared" si="7"/>
        <v>F</v>
      </c>
    </row>
    <row r="506" spans="1:9" x14ac:dyDescent="0.25">
      <c r="A506" s="5">
        <v>3400</v>
      </c>
      <c r="B506" s="5" t="s">
        <v>317</v>
      </c>
      <c r="C506" s="5" t="s">
        <v>1439</v>
      </c>
      <c r="D506" s="5" t="s">
        <v>768</v>
      </c>
      <c r="E506" s="5" t="s">
        <v>7</v>
      </c>
      <c r="F506" s="5">
        <v>3.4</v>
      </c>
      <c r="G506" s="319">
        <v>2.57</v>
      </c>
      <c r="H506" s="138">
        <v>3.9</v>
      </c>
      <c r="I506" t="str">
        <f t="shared" si="7"/>
        <v>F</v>
      </c>
    </row>
    <row r="507" spans="1:9" x14ac:dyDescent="0.25">
      <c r="A507" s="5">
        <v>3376</v>
      </c>
      <c r="B507" s="5" t="s">
        <v>317</v>
      </c>
      <c r="C507" s="5" t="s">
        <v>1439</v>
      </c>
      <c r="D507" s="5" t="s">
        <v>841</v>
      </c>
      <c r="E507" s="5" t="s">
        <v>7</v>
      </c>
      <c r="F507" s="5">
        <v>3.4</v>
      </c>
      <c r="G507" s="319">
        <v>2.7</v>
      </c>
      <c r="H507" s="138">
        <v>3.9</v>
      </c>
      <c r="I507" t="str">
        <f t="shared" si="7"/>
        <v>F</v>
      </c>
    </row>
    <row r="508" spans="1:9" x14ac:dyDescent="0.25">
      <c r="A508" s="5">
        <v>3393</v>
      </c>
      <c r="B508" s="5" t="s">
        <v>317</v>
      </c>
      <c r="C508" s="5" t="s">
        <v>1439</v>
      </c>
      <c r="D508" s="5" t="s">
        <v>893</v>
      </c>
      <c r="E508" s="5" t="s">
        <v>7</v>
      </c>
      <c r="F508" s="5">
        <v>3.4</v>
      </c>
      <c r="G508" s="319">
        <v>2.87</v>
      </c>
      <c r="H508" s="138">
        <v>3.9</v>
      </c>
      <c r="I508" t="str">
        <f t="shared" si="7"/>
        <v>ES</v>
      </c>
    </row>
    <row r="509" spans="1:9" x14ac:dyDescent="0.25">
      <c r="A509" s="5">
        <v>3420</v>
      </c>
      <c r="B509" s="5" t="s">
        <v>317</v>
      </c>
      <c r="C509" s="5" t="s">
        <v>1439</v>
      </c>
      <c r="D509" s="5" t="s">
        <v>842</v>
      </c>
      <c r="E509" s="5" t="s">
        <v>7</v>
      </c>
      <c r="F509" s="5">
        <v>3.4</v>
      </c>
      <c r="G509" s="319">
        <v>2.71</v>
      </c>
      <c r="H509" s="138">
        <v>3.9</v>
      </c>
      <c r="I509" t="str">
        <f t="shared" si="7"/>
        <v>F</v>
      </c>
    </row>
    <row r="510" spans="1:9" x14ac:dyDescent="0.25">
      <c r="A510" s="5">
        <v>5911</v>
      </c>
      <c r="B510" s="5" t="s">
        <v>317</v>
      </c>
      <c r="C510" s="5" t="s">
        <v>1439</v>
      </c>
      <c r="D510" s="5" t="s">
        <v>1736</v>
      </c>
      <c r="E510" s="5" t="s">
        <v>7</v>
      </c>
      <c r="F510" s="5">
        <v>3</v>
      </c>
      <c r="G510" s="319">
        <v>3.2</v>
      </c>
      <c r="H510" s="138">
        <v>4</v>
      </c>
      <c r="I510" t="str">
        <f t="shared" si="7"/>
        <v>ME</v>
      </c>
    </row>
    <row r="511" spans="1:9" x14ac:dyDescent="0.25">
      <c r="A511" s="5">
        <v>5983</v>
      </c>
      <c r="B511" s="5" t="s">
        <v>317</v>
      </c>
      <c r="C511" s="5" t="s">
        <v>1439</v>
      </c>
      <c r="D511" s="5" t="s">
        <v>1737</v>
      </c>
      <c r="E511" s="5" t="s">
        <v>7</v>
      </c>
      <c r="F511" s="5">
        <v>3</v>
      </c>
      <c r="G511" s="319">
        <v>3.2</v>
      </c>
      <c r="H511" s="138">
        <v>4</v>
      </c>
      <c r="I511" t="str">
        <f t="shared" si="7"/>
        <v>ME</v>
      </c>
    </row>
    <row r="512" spans="1:9" x14ac:dyDescent="0.25">
      <c r="A512" s="5">
        <v>5352</v>
      </c>
      <c r="B512" s="5" t="s">
        <v>317</v>
      </c>
      <c r="C512" s="5" t="s">
        <v>1439</v>
      </c>
      <c r="D512" s="5" t="s">
        <v>916</v>
      </c>
      <c r="E512" s="5" t="s">
        <v>7</v>
      </c>
      <c r="F512" s="5">
        <v>3.3</v>
      </c>
      <c r="G512" s="319">
        <v>3.05</v>
      </c>
      <c r="H512" s="138">
        <v>3.7</v>
      </c>
      <c r="I512" t="str">
        <f t="shared" si="7"/>
        <v>ES</v>
      </c>
    </row>
    <row r="513" spans="1:9" x14ac:dyDescent="0.25">
      <c r="A513" s="5">
        <v>4998</v>
      </c>
      <c r="B513" s="5" t="s">
        <v>317</v>
      </c>
      <c r="C513" s="5" t="s">
        <v>1439</v>
      </c>
      <c r="D513" s="5" t="s">
        <v>940</v>
      </c>
      <c r="E513" s="5" t="s">
        <v>7</v>
      </c>
      <c r="F513" s="5">
        <v>2.9</v>
      </c>
      <c r="G513" s="319">
        <v>3.4</v>
      </c>
      <c r="H513" s="138">
        <v>4.3</v>
      </c>
      <c r="I513" t="str">
        <f t="shared" si="7"/>
        <v>ME</v>
      </c>
    </row>
    <row r="514" spans="1:9" x14ac:dyDescent="0.25">
      <c r="A514" s="5">
        <v>6536</v>
      </c>
      <c r="B514" s="5" t="s">
        <v>317</v>
      </c>
      <c r="C514" s="5" t="s">
        <v>1439</v>
      </c>
      <c r="D514" s="5" t="s">
        <v>1738</v>
      </c>
      <c r="E514" s="5" t="s">
        <v>7</v>
      </c>
      <c r="F514" s="5">
        <v>2.9</v>
      </c>
      <c r="G514" s="319">
        <v>2.85</v>
      </c>
      <c r="H514" s="138">
        <v>4.3</v>
      </c>
      <c r="I514" t="str">
        <f t="shared" si="7"/>
        <v>ES</v>
      </c>
    </row>
    <row r="515" spans="1:9" x14ac:dyDescent="0.25">
      <c r="A515" s="5">
        <v>5910</v>
      </c>
      <c r="B515" s="5" t="s">
        <v>317</v>
      </c>
      <c r="C515" s="5" t="s">
        <v>1439</v>
      </c>
      <c r="D515" s="5" t="s">
        <v>1739</v>
      </c>
      <c r="E515" s="5" t="s">
        <v>7</v>
      </c>
      <c r="F515" s="5">
        <v>3</v>
      </c>
      <c r="G515" s="319">
        <v>3.2</v>
      </c>
      <c r="H515" s="138">
        <v>4</v>
      </c>
      <c r="I515" t="str">
        <f t="shared" ref="I515:I578" si="8">IF(E515="Top-Loading",IF(AND(G515&gt;=3.2,F515&lt;=3),"ME",IF(AND(G515&gt;=2.51,F515&lt;=3.8),"ES",IF(AND(G515&gt;=1.72,F515&lt;=8),"F"))),IF(AND(G515&gt;=3.2,F515&lt;=3),"ME",IF(AND(G515&gt;=2.8,F515&lt;=3.5),"ES",IF(AND(G515&gt;=2.2,F515&lt;=4.5),"F"))))</f>
        <v>ME</v>
      </c>
    </row>
    <row r="516" spans="1:9" x14ac:dyDescent="0.25">
      <c r="A516" s="5">
        <v>4820</v>
      </c>
      <c r="B516" s="5" t="s">
        <v>317</v>
      </c>
      <c r="C516" s="5" t="s">
        <v>1439</v>
      </c>
      <c r="D516" s="5" t="s">
        <v>921</v>
      </c>
      <c r="E516" s="5" t="s">
        <v>7</v>
      </c>
      <c r="F516" s="5">
        <v>3.3</v>
      </c>
      <c r="G516" s="319">
        <v>3.14</v>
      </c>
      <c r="H516" s="138">
        <v>3.9</v>
      </c>
      <c r="I516" t="str">
        <f t="shared" si="8"/>
        <v>ES</v>
      </c>
    </row>
    <row r="517" spans="1:9" x14ac:dyDescent="0.25">
      <c r="A517" s="5">
        <v>6535</v>
      </c>
      <c r="B517" s="5" t="s">
        <v>317</v>
      </c>
      <c r="C517" s="5" t="s">
        <v>1439</v>
      </c>
      <c r="D517" s="5" t="s">
        <v>1740</v>
      </c>
      <c r="E517" s="5" t="s">
        <v>7</v>
      </c>
      <c r="F517" s="5">
        <v>2.9</v>
      </c>
      <c r="G517" s="319">
        <v>2.7</v>
      </c>
      <c r="H517" s="138">
        <v>4.3</v>
      </c>
      <c r="I517" t="str">
        <f t="shared" si="8"/>
        <v>F</v>
      </c>
    </row>
    <row r="518" spans="1:9" x14ac:dyDescent="0.25">
      <c r="A518" s="5">
        <v>1390</v>
      </c>
      <c r="B518" s="5" t="s">
        <v>317</v>
      </c>
      <c r="C518" s="5" t="s">
        <v>1439</v>
      </c>
      <c r="D518" s="5" t="s">
        <v>430</v>
      </c>
      <c r="E518" s="5" t="s">
        <v>7</v>
      </c>
      <c r="F518" s="5">
        <v>5.0999999999999996</v>
      </c>
      <c r="G518" s="319">
        <v>1.96</v>
      </c>
      <c r="H518" s="138">
        <v>2.1</v>
      </c>
      <c r="I518" t="b">
        <f t="shared" si="8"/>
        <v>0</v>
      </c>
    </row>
    <row r="519" spans="1:9" x14ac:dyDescent="0.25">
      <c r="A519" s="5">
        <v>4384</v>
      </c>
      <c r="B519" s="5" t="s">
        <v>317</v>
      </c>
      <c r="C519" s="5" t="s">
        <v>1439</v>
      </c>
      <c r="D519" s="5" t="s">
        <v>573</v>
      </c>
      <c r="E519" s="5" t="s">
        <v>7</v>
      </c>
      <c r="F519" s="5">
        <v>5</v>
      </c>
      <c r="G519" s="319">
        <v>2.2000000000000002</v>
      </c>
      <c r="H519" s="138">
        <v>2.2999999999999998</v>
      </c>
      <c r="I519" t="b">
        <f t="shared" si="8"/>
        <v>0</v>
      </c>
    </row>
    <row r="520" spans="1:9" x14ac:dyDescent="0.25">
      <c r="A520" s="5">
        <v>5279</v>
      </c>
      <c r="B520" s="5" t="s">
        <v>317</v>
      </c>
      <c r="C520" s="5" t="s">
        <v>1439</v>
      </c>
      <c r="D520" s="5" t="s">
        <v>924</v>
      </c>
      <c r="E520" s="5" t="s">
        <v>7</v>
      </c>
      <c r="F520" s="5">
        <v>3.3</v>
      </c>
      <c r="G520" s="319">
        <v>3.2</v>
      </c>
      <c r="H520" s="138">
        <v>4</v>
      </c>
      <c r="I520" t="str">
        <f t="shared" si="8"/>
        <v>ES</v>
      </c>
    </row>
    <row r="521" spans="1:9" x14ac:dyDescent="0.25">
      <c r="A521" s="5">
        <v>6201</v>
      </c>
      <c r="B521" s="5" t="s">
        <v>317</v>
      </c>
      <c r="C521" s="5" t="s">
        <v>1439</v>
      </c>
      <c r="D521" s="5" t="s">
        <v>1741</v>
      </c>
      <c r="E521" s="5" t="s">
        <v>7</v>
      </c>
      <c r="F521" s="5">
        <v>6</v>
      </c>
      <c r="G521" s="319">
        <v>2</v>
      </c>
      <c r="H521" s="138">
        <v>2.2999999999999998</v>
      </c>
      <c r="I521" t="b">
        <f t="shared" si="8"/>
        <v>0</v>
      </c>
    </row>
    <row r="522" spans="1:9" x14ac:dyDescent="0.25">
      <c r="A522" s="5">
        <v>5091</v>
      </c>
      <c r="B522" s="5" t="s">
        <v>317</v>
      </c>
      <c r="C522" s="5" t="s">
        <v>1439</v>
      </c>
      <c r="D522" s="5" t="s">
        <v>941</v>
      </c>
      <c r="E522" s="5" t="s">
        <v>7</v>
      </c>
      <c r="F522" s="5">
        <v>2.8</v>
      </c>
      <c r="G522" s="319">
        <v>3.4</v>
      </c>
      <c r="H522" s="138">
        <v>4.3</v>
      </c>
      <c r="I522" t="str">
        <f t="shared" si="8"/>
        <v>ME</v>
      </c>
    </row>
    <row r="523" spans="1:9" x14ac:dyDescent="0.25">
      <c r="A523" s="5">
        <v>6186</v>
      </c>
      <c r="B523" s="5" t="s">
        <v>317</v>
      </c>
      <c r="C523" s="5" t="s">
        <v>1439</v>
      </c>
      <c r="D523" s="5" t="s">
        <v>1742</v>
      </c>
      <c r="E523" s="5" t="s">
        <v>7</v>
      </c>
      <c r="F523" s="5">
        <v>3</v>
      </c>
      <c r="G523" s="319">
        <v>3.2</v>
      </c>
      <c r="H523" s="138">
        <v>4.3</v>
      </c>
      <c r="I523" t="str">
        <f t="shared" si="8"/>
        <v>ME</v>
      </c>
    </row>
    <row r="524" spans="1:9" x14ac:dyDescent="0.25">
      <c r="A524" s="5">
        <v>1387</v>
      </c>
      <c r="B524" s="5" t="s">
        <v>317</v>
      </c>
      <c r="C524" s="5" t="s">
        <v>1439</v>
      </c>
      <c r="D524" s="5" t="s">
        <v>412</v>
      </c>
      <c r="E524" s="5" t="s">
        <v>7</v>
      </c>
      <c r="F524" s="5">
        <v>4.8</v>
      </c>
      <c r="G524" s="319">
        <v>1.9</v>
      </c>
      <c r="H524" s="138">
        <v>3.2</v>
      </c>
      <c r="I524" t="b">
        <f t="shared" si="8"/>
        <v>0</v>
      </c>
    </row>
    <row r="525" spans="1:9" x14ac:dyDescent="0.25">
      <c r="A525" s="5">
        <v>1388</v>
      </c>
      <c r="B525" s="5" t="s">
        <v>317</v>
      </c>
      <c r="C525" s="5" t="s">
        <v>1439</v>
      </c>
      <c r="D525" s="5" t="s">
        <v>413</v>
      </c>
      <c r="E525" s="5" t="s">
        <v>7</v>
      </c>
      <c r="F525" s="5">
        <v>4.8</v>
      </c>
      <c r="G525" s="319">
        <v>1.9</v>
      </c>
      <c r="H525" s="138">
        <v>3.2</v>
      </c>
      <c r="I525" t="b">
        <f t="shared" si="8"/>
        <v>0</v>
      </c>
    </row>
    <row r="526" spans="1:9" x14ac:dyDescent="0.25">
      <c r="A526" s="5">
        <v>5718</v>
      </c>
      <c r="B526" s="5" t="s">
        <v>317</v>
      </c>
      <c r="C526" s="5" t="s">
        <v>1439</v>
      </c>
      <c r="D526" s="5" t="s">
        <v>1743</v>
      </c>
      <c r="E526" s="5" t="s">
        <v>7</v>
      </c>
      <c r="F526" s="5">
        <v>3</v>
      </c>
      <c r="G526" s="319">
        <v>3.3</v>
      </c>
      <c r="H526" s="138">
        <v>4.3</v>
      </c>
      <c r="I526" t="str">
        <f t="shared" si="8"/>
        <v>ME</v>
      </c>
    </row>
    <row r="527" spans="1:9" x14ac:dyDescent="0.25">
      <c r="A527" s="5">
        <v>1389</v>
      </c>
      <c r="B527" s="5" t="s">
        <v>317</v>
      </c>
      <c r="C527" s="5" t="s">
        <v>1439</v>
      </c>
      <c r="D527" s="5" t="s">
        <v>651</v>
      </c>
      <c r="E527" s="5" t="s">
        <v>7</v>
      </c>
      <c r="F527" s="5">
        <v>3.6</v>
      </c>
      <c r="G527" s="319">
        <v>2.34</v>
      </c>
      <c r="H527" s="138">
        <v>3.2</v>
      </c>
      <c r="I527" t="str">
        <f t="shared" si="8"/>
        <v>F</v>
      </c>
    </row>
    <row r="528" spans="1:9" x14ac:dyDescent="0.25">
      <c r="A528" s="5">
        <v>4818</v>
      </c>
      <c r="B528" s="5" t="s">
        <v>317</v>
      </c>
      <c r="C528" s="5" t="s">
        <v>1439</v>
      </c>
      <c r="D528" s="5" t="s">
        <v>907</v>
      </c>
      <c r="E528" s="5" t="s">
        <v>7</v>
      </c>
      <c r="F528" s="5">
        <v>3.4</v>
      </c>
      <c r="G528" s="319">
        <v>2.99</v>
      </c>
      <c r="H528" s="138">
        <v>4.2</v>
      </c>
      <c r="I528" t="str">
        <f t="shared" si="8"/>
        <v>ES</v>
      </c>
    </row>
    <row r="529" spans="1:9" x14ac:dyDescent="0.25">
      <c r="A529" s="5">
        <v>4817</v>
      </c>
      <c r="B529" s="5" t="s">
        <v>317</v>
      </c>
      <c r="C529" s="5" t="s">
        <v>1439</v>
      </c>
      <c r="D529" s="5" t="s">
        <v>908</v>
      </c>
      <c r="E529" s="5" t="s">
        <v>7</v>
      </c>
      <c r="F529" s="5">
        <v>3.4</v>
      </c>
      <c r="G529" s="319">
        <v>2.99</v>
      </c>
      <c r="H529" s="138">
        <v>4.2</v>
      </c>
      <c r="I529" t="str">
        <f t="shared" si="8"/>
        <v>ES</v>
      </c>
    </row>
    <row r="530" spans="1:9" x14ac:dyDescent="0.25">
      <c r="A530" s="5">
        <v>3302</v>
      </c>
      <c r="B530" s="5" t="s">
        <v>317</v>
      </c>
      <c r="C530" s="5" t="s">
        <v>1439</v>
      </c>
      <c r="D530" s="5" t="s">
        <v>758</v>
      </c>
      <c r="E530" s="5" t="s">
        <v>7</v>
      </c>
      <c r="F530" s="5">
        <v>3.4</v>
      </c>
      <c r="G530" s="319">
        <v>2.54</v>
      </c>
      <c r="H530" s="138">
        <v>3.6</v>
      </c>
      <c r="I530" t="str">
        <f t="shared" si="8"/>
        <v>F</v>
      </c>
    </row>
    <row r="531" spans="1:9" x14ac:dyDescent="0.25">
      <c r="A531" s="5">
        <v>569</v>
      </c>
      <c r="B531" s="5" t="s">
        <v>317</v>
      </c>
      <c r="C531" s="5" t="s">
        <v>1439</v>
      </c>
      <c r="D531" s="5" t="s">
        <v>857</v>
      </c>
      <c r="E531" s="5" t="s">
        <v>7</v>
      </c>
      <c r="F531" s="5">
        <v>3.5</v>
      </c>
      <c r="G531" s="319">
        <v>2.76</v>
      </c>
      <c r="H531" s="138">
        <v>3.6</v>
      </c>
      <c r="I531" t="str">
        <f t="shared" si="8"/>
        <v>F</v>
      </c>
    </row>
    <row r="532" spans="1:9" x14ac:dyDescent="0.25">
      <c r="A532" s="5">
        <v>6154</v>
      </c>
      <c r="B532" s="5" t="s">
        <v>317</v>
      </c>
      <c r="C532" s="5" t="s">
        <v>1439</v>
      </c>
      <c r="D532" s="5" t="s">
        <v>1744</v>
      </c>
      <c r="E532" s="5" t="s">
        <v>7</v>
      </c>
      <c r="F532" s="5">
        <v>3.2</v>
      </c>
      <c r="G532" s="319">
        <v>3</v>
      </c>
      <c r="H532" s="138">
        <v>4.2</v>
      </c>
      <c r="I532" t="str">
        <f t="shared" si="8"/>
        <v>ES</v>
      </c>
    </row>
    <row r="533" spans="1:9" x14ac:dyDescent="0.25">
      <c r="A533" s="5">
        <v>5716</v>
      </c>
      <c r="B533" s="5" t="s">
        <v>317</v>
      </c>
      <c r="C533" s="5" t="s">
        <v>1439</v>
      </c>
      <c r="D533" s="5" t="s">
        <v>1745</v>
      </c>
      <c r="E533" s="5" t="s">
        <v>7</v>
      </c>
      <c r="F533" s="5">
        <v>3</v>
      </c>
      <c r="G533" s="319">
        <v>3.3</v>
      </c>
      <c r="H533" s="138">
        <v>4.3</v>
      </c>
      <c r="I533" t="str">
        <f t="shared" si="8"/>
        <v>ME</v>
      </c>
    </row>
    <row r="534" spans="1:9" x14ac:dyDescent="0.25">
      <c r="A534" s="5">
        <v>6532</v>
      </c>
      <c r="B534" s="5" t="s">
        <v>317</v>
      </c>
      <c r="C534" s="5" t="s">
        <v>1439</v>
      </c>
      <c r="D534" s="5" t="s">
        <v>1746</v>
      </c>
      <c r="E534" s="5" t="s">
        <v>7</v>
      </c>
      <c r="F534" s="5">
        <v>2.9</v>
      </c>
      <c r="G534" s="319">
        <v>2.83</v>
      </c>
      <c r="H534" s="138">
        <v>4.5</v>
      </c>
      <c r="I534" t="str">
        <f t="shared" si="8"/>
        <v>ES</v>
      </c>
    </row>
    <row r="535" spans="1:9" x14ac:dyDescent="0.25">
      <c r="A535" s="5">
        <v>6006</v>
      </c>
      <c r="B535" s="5" t="s">
        <v>317</v>
      </c>
      <c r="C535" s="5" t="s">
        <v>1439</v>
      </c>
      <c r="D535" s="5" t="s">
        <v>1747</v>
      </c>
      <c r="E535" s="5" t="s">
        <v>7</v>
      </c>
      <c r="F535" s="5">
        <v>3</v>
      </c>
      <c r="G535" s="319">
        <v>3.45</v>
      </c>
      <c r="H535" s="138">
        <v>5.2</v>
      </c>
      <c r="I535" t="str">
        <f t="shared" si="8"/>
        <v>ME</v>
      </c>
    </row>
    <row r="536" spans="1:9" x14ac:dyDescent="0.25">
      <c r="A536" s="5">
        <v>6007</v>
      </c>
      <c r="B536" s="5" t="s">
        <v>317</v>
      </c>
      <c r="C536" s="5" t="s">
        <v>1439</v>
      </c>
      <c r="D536" s="5" t="s">
        <v>1748</v>
      </c>
      <c r="E536" s="5" t="s">
        <v>7</v>
      </c>
      <c r="F536" s="5">
        <v>3</v>
      </c>
      <c r="G536" s="319">
        <v>3.45</v>
      </c>
      <c r="H536" s="138">
        <v>5.2</v>
      </c>
      <c r="I536" t="str">
        <f t="shared" si="8"/>
        <v>ME</v>
      </c>
    </row>
    <row r="537" spans="1:9" x14ac:dyDescent="0.25">
      <c r="A537" s="5">
        <v>5912</v>
      </c>
      <c r="B537" s="5" t="s">
        <v>317</v>
      </c>
      <c r="C537" s="5" t="s">
        <v>1439</v>
      </c>
      <c r="D537" s="5" t="s">
        <v>1749</v>
      </c>
      <c r="E537" s="5" t="s">
        <v>6</v>
      </c>
      <c r="F537" s="5">
        <v>3.7</v>
      </c>
      <c r="G537" s="319">
        <v>2.6</v>
      </c>
      <c r="H537" s="138">
        <v>3.6</v>
      </c>
      <c r="I537" t="str">
        <f t="shared" si="8"/>
        <v>ES</v>
      </c>
    </row>
    <row r="538" spans="1:9" x14ac:dyDescent="0.25">
      <c r="A538" s="5">
        <v>5460</v>
      </c>
      <c r="B538" s="5" t="s">
        <v>317</v>
      </c>
      <c r="C538" s="5" t="s">
        <v>1439</v>
      </c>
      <c r="D538" s="5" t="s">
        <v>1750</v>
      </c>
      <c r="E538" s="5" t="s">
        <v>6</v>
      </c>
      <c r="F538" s="5">
        <v>3.8</v>
      </c>
      <c r="G538" s="319">
        <v>2.56</v>
      </c>
      <c r="H538" s="138">
        <v>4.3</v>
      </c>
      <c r="I538" t="str">
        <f t="shared" si="8"/>
        <v>ES</v>
      </c>
    </row>
    <row r="539" spans="1:9" x14ac:dyDescent="0.25">
      <c r="A539" s="5">
        <v>5461</v>
      </c>
      <c r="B539" s="5" t="s">
        <v>317</v>
      </c>
      <c r="C539" s="5" t="s">
        <v>1439</v>
      </c>
      <c r="D539" s="5" t="s">
        <v>1751</v>
      </c>
      <c r="E539" s="5" t="s">
        <v>6</v>
      </c>
      <c r="F539" s="5">
        <v>3.8</v>
      </c>
      <c r="G539" s="319">
        <v>2.57</v>
      </c>
      <c r="H539" s="138">
        <v>4.5</v>
      </c>
      <c r="I539" t="str">
        <f t="shared" si="8"/>
        <v>ES</v>
      </c>
    </row>
    <row r="540" spans="1:9" x14ac:dyDescent="0.25">
      <c r="A540" s="5">
        <v>5920</v>
      </c>
      <c r="B540" s="5" t="s">
        <v>317</v>
      </c>
      <c r="C540" s="5" t="s">
        <v>1439</v>
      </c>
      <c r="D540" s="5" t="s">
        <v>1752</v>
      </c>
      <c r="E540" s="5" t="s">
        <v>6</v>
      </c>
      <c r="F540" s="5">
        <v>3.5</v>
      </c>
      <c r="G540" s="319">
        <v>3</v>
      </c>
      <c r="H540" s="138">
        <v>5</v>
      </c>
      <c r="I540" t="str">
        <f t="shared" si="8"/>
        <v>ES</v>
      </c>
    </row>
    <row r="541" spans="1:9" x14ac:dyDescent="0.25">
      <c r="A541" s="5">
        <v>6352</v>
      </c>
      <c r="B541" s="5" t="s">
        <v>317</v>
      </c>
      <c r="C541" s="5" t="s">
        <v>1439</v>
      </c>
      <c r="D541" s="5" t="s">
        <v>1753</v>
      </c>
      <c r="E541" s="5" t="s">
        <v>6</v>
      </c>
      <c r="F541" s="5">
        <v>4</v>
      </c>
      <c r="G541" s="319">
        <v>2.2599999999999998</v>
      </c>
      <c r="H541" s="138">
        <v>4.9000000000000004</v>
      </c>
      <c r="I541" t="str">
        <f t="shared" si="8"/>
        <v>F</v>
      </c>
    </row>
    <row r="542" spans="1:9" x14ac:dyDescent="0.25">
      <c r="A542" s="5">
        <v>5103</v>
      </c>
      <c r="B542" s="5" t="s">
        <v>317</v>
      </c>
      <c r="C542" s="5" t="s">
        <v>1439</v>
      </c>
      <c r="D542" s="5" t="s">
        <v>694</v>
      </c>
      <c r="E542" s="5" t="s">
        <v>6</v>
      </c>
      <c r="F542" s="5">
        <v>3.9</v>
      </c>
      <c r="G542" s="319">
        <v>2.41</v>
      </c>
      <c r="H542" s="138">
        <v>2.7</v>
      </c>
      <c r="I542" t="str">
        <f t="shared" si="8"/>
        <v>F</v>
      </c>
    </row>
    <row r="543" spans="1:9" x14ac:dyDescent="0.25">
      <c r="A543" s="5">
        <v>5449</v>
      </c>
      <c r="B543" s="5" t="s">
        <v>317</v>
      </c>
      <c r="C543" s="5" t="s">
        <v>1439</v>
      </c>
      <c r="D543" s="5" t="s">
        <v>1754</v>
      </c>
      <c r="E543" s="5" t="s">
        <v>6</v>
      </c>
      <c r="F543" s="5">
        <v>3.8</v>
      </c>
      <c r="G543" s="319">
        <v>2.58</v>
      </c>
      <c r="H543" s="138">
        <v>4.5</v>
      </c>
      <c r="I543" t="str">
        <f t="shared" si="8"/>
        <v>ES</v>
      </c>
    </row>
    <row r="544" spans="1:9" x14ac:dyDescent="0.25">
      <c r="A544" s="5">
        <v>5370</v>
      </c>
      <c r="B544" s="5" t="s">
        <v>317</v>
      </c>
      <c r="C544" s="5" t="s">
        <v>1439</v>
      </c>
      <c r="D544" s="5" t="s">
        <v>1755</v>
      </c>
      <c r="E544" s="5" t="s">
        <v>6</v>
      </c>
      <c r="F544" s="5">
        <v>3.7</v>
      </c>
      <c r="G544" s="319">
        <v>2.75</v>
      </c>
      <c r="H544" s="138">
        <v>4.7</v>
      </c>
      <c r="I544" t="str">
        <f t="shared" si="8"/>
        <v>ES</v>
      </c>
    </row>
    <row r="545" spans="1:9" x14ac:dyDescent="0.25">
      <c r="A545" s="5">
        <v>6188</v>
      </c>
      <c r="B545" s="5" t="s">
        <v>317</v>
      </c>
      <c r="C545" s="5" t="s">
        <v>1439</v>
      </c>
      <c r="D545" s="5" t="s">
        <v>1756</v>
      </c>
      <c r="E545" s="5" t="s">
        <v>6</v>
      </c>
      <c r="F545" s="5">
        <v>3.7</v>
      </c>
      <c r="G545" s="319">
        <v>2.75</v>
      </c>
      <c r="H545" s="138">
        <v>4.7</v>
      </c>
      <c r="I545" t="str">
        <f t="shared" si="8"/>
        <v>ES</v>
      </c>
    </row>
    <row r="546" spans="1:9" x14ac:dyDescent="0.25">
      <c r="A546" s="5">
        <v>4822</v>
      </c>
      <c r="B546" s="5" t="s">
        <v>317</v>
      </c>
      <c r="C546" s="5" t="s">
        <v>1439</v>
      </c>
      <c r="D546" s="5" t="s">
        <v>702</v>
      </c>
      <c r="E546" s="5" t="s">
        <v>6</v>
      </c>
      <c r="F546" s="5">
        <v>4</v>
      </c>
      <c r="G546" s="319">
        <v>2.41</v>
      </c>
      <c r="H546" s="138">
        <v>4.5</v>
      </c>
      <c r="I546" t="str">
        <f t="shared" si="8"/>
        <v>F</v>
      </c>
    </row>
    <row r="547" spans="1:9" x14ac:dyDescent="0.25">
      <c r="A547" s="5">
        <v>5233</v>
      </c>
      <c r="B547" s="5" t="s">
        <v>317</v>
      </c>
      <c r="C547" s="5" t="s">
        <v>1439</v>
      </c>
      <c r="D547" s="5" t="s">
        <v>854</v>
      </c>
      <c r="E547" s="5" t="s">
        <v>6</v>
      </c>
      <c r="F547" s="5">
        <v>3.7</v>
      </c>
      <c r="G547" s="319">
        <v>2.75</v>
      </c>
      <c r="H547" s="138">
        <v>4.7</v>
      </c>
      <c r="I547" t="str">
        <f t="shared" si="8"/>
        <v>ES</v>
      </c>
    </row>
    <row r="548" spans="1:9" x14ac:dyDescent="0.25">
      <c r="A548" s="5">
        <v>5717</v>
      </c>
      <c r="B548" s="5" t="s">
        <v>317</v>
      </c>
      <c r="C548" s="5" t="s">
        <v>1439</v>
      </c>
      <c r="D548" s="5" t="s">
        <v>1757</v>
      </c>
      <c r="E548" s="5" t="s">
        <v>6</v>
      </c>
      <c r="F548" s="5">
        <v>3.7</v>
      </c>
      <c r="G548" s="319">
        <v>2.75</v>
      </c>
      <c r="H548" s="138">
        <v>4.7</v>
      </c>
      <c r="I548" t="str">
        <f t="shared" si="8"/>
        <v>ES</v>
      </c>
    </row>
    <row r="549" spans="1:9" x14ac:dyDescent="0.25">
      <c r="A549" s="5">
        <v>4821</v>
      </c>
      <c r="B549" s="5" t="s">
        <v>317</v>
      </c>
      <c r="C549" s="5" t="s">
        <v>1439</v>
      </c>
      <c r="D549" s="5" t="s">
        <v>703</v>
      </c>
      <c r="E549" s="5" t="s">
        <v>6</v>
      </c>
      <c r="F549" s="5">
        <v>4</v>
      </c>
      <c r="G549" s="319">
        <v>2.41</v>
      </c>
      <c r="H549" s="138">
        <v>4.5</v>
      </c>
      <c r="I549" t="str">
        <f t="shared" si="8"/>
        <v>F</v>
      </c>
    </row>
    <row r="550" spans="1:9" x14ac:dyDescent="0.25">
      <c r="A550" s="5">
        <v>5232</v>
      </c>
      <c r="B550" s="5" t="s">
        <v>317</v>
      </c>
      <c r="C550" s="5" t="s">
        <v>1439</v>
      </c>
      <c r="D550" s="5" t="s">
        <v>855</v>
      </c>
      <c r="E550" s="5" t="s">
        <v>6</v>
      </c>
      <c r="F550" s="5">
        <v>3.7</v>
      </c>
      <c r="G550" s="319">
        <v>2.75</v>
      </c>
      <c r="H550" s="138">
        <v>4.7</v>
      </c>
      <c r="I550" t="str">
        <f t="shared" si="8"/>
        <v>ES</v>
      </c>
    </row>
    <row r="551" spans="1:9" x14ac:dyDescent="0.25">
      <c r="A551" s="5">
        <v>6218</v>
      </c>
      <c r="B551" s="5" t="s">
        <v>317</v>
      </c>
      <c r="C551" s="5" t="s">
        <v>1439</v>
      </c>
      <c r="D551" s="5" t="s">
        <v>1758</v>
      </c>
      <c r="E551" s="5" t="s">
        <v>6</v>
      </c>
      <c r="F551" s="5">
        <v>3.7</v>
      </c>
      <c r="G551" s="319">
        <v>2.75</v>
      </c>
      <c r="H551" s="138">
        <v>4.7</v>
      </c>
      <c r="I551" t="str">
        <f t="shared" si="8"/>
        <v>ES</v>
      </c>
    </row>
    <row r="552" spans="1:9" x14ac:dyDescent="0.25">
      <c r="A552" s="5">
        <v>6353</v>
      </c>
      <c r="B552" s="5" t="s">
        <v>317</v>
      </c>
      <c r="C552" s="5" t="s">
        <v>1439</v>
      </c>
      <c r="D552" s="5" t="s">
        <v>1759</v>
      </c>
      <c r="E552" s="5" t="s">
        <v>6</v>
      </c>
      <c r="F552" s="5">
        <v>4</v>
      </c>
      <c r="G552" s="319">
        <v>2.2599999999999998</v>
      </c>
      <c r="H552" s="138">
        <v>5</v>
      </c>
      <c r="I552" t="str">
        <f t="shared" si="8"/>
        <v>F</v>
      </c>
    </row>
    <row r="553" spans="1:9" x14ac:dyDescent="0.25">
      <c r="A553" s="5">
        <v>5843</v>
      </c>
      <c r="B553" s="5" t="s">
        <v>317</v>
      </c>
      <c r="C553" s="5" t="s">
        <v>1439</v>
      </c>
      <c r="D553" s="5" t="s">
        <v>1760</v>
      </c>
      <c r="E553" s="5" t="s">
        <v>6</v>
      </c>
      <c r="F553" s="5">
        <v>3.5</v>
      </c>
      <c r="G553" s="319">
        <v>3.02</v>
      </c>
      <c r="H553" s="138">
        <v>5.2</v>
      </c>
      <c r="I553" t="str">
        <f t="shared" si="8"/>
        <v>ES</v>
      </c>
    </row>
    <row r="554" spans="1:9" x14ac:dyDescent="0.25">
      <c r="A554" s="5">
        <v>5223</v>
      </c>
      <c r="B554" s="5" t="s">
        <v>317</v>
      </c>
      <c r="C554" s="5" t="s">
        <v>1439</v>
      </c>
      <c r="D554" s="5" t="s">
        <v>840</v>
      </c>
      <c r="E554" s="5" t="s">
        <v>6</v>
      </c>
      <c r="F554" s="5">
        <v>3.6</v>
      </c>
      <c r="G554" s="319">
        <v>2.69</v>
      </c>
      <c r="H554" s="138">
        <v>4.7</v>
      </c>
      <c r="I554" t="str">
        <f t="shared" si="8"/>
        <v>ES</v>
      </c>
    </row>
    <row r="555" spans="1:9" x14ac:dyDescent="0.25">
      <c r="A555" s="5">
        <v>5286</v>
      </c>
      <c r="B555" s="5" t="s">
        <v>465</v>
      </c>
      <c r="C555" s="5" t="s">
        <v>37</v>
      </c>
      <c r="D555" s="5" t="s">
        <v>466</v>
      </c>
      <c r="E555" s="5" t="s">
        <v>6</v>
      </c>
      <c r="F555" s="5">
        <v>5.7</v>
      </c>
      <c r="G555" s="319">
        <v>2.02</v>
      </c>
      <c r="H555" s="138">
        <v>3.4</v>
      </c>
      <c r="I555" t="str">
        <f t="shared" si="8"/>
        <v>F</v>
      </c>
    </row>
    <row r="556" spans="1:9" x14ac:dyDescent="0.25">
      <c r="A556" s="5">
        <v>5285</v>
      </c>
      <c r="B556" s="5" t="s">
        <v>465</v>
      </c>
      <c r="C556" s="5" t="s">
        <v>37</v>
      </c>
      <c r="D556" s="5" t="s">
        <v>467</v>
      </c>
      <c r="E556" s="5" t="s">
        <v>6</v>
      </c>
      <c r="F556" s="5">
        <v>5.7</v>
      </c>
      <c r="G556" s="319">
        <v>2.02</v>
      </c>
      <c r="H556" s="138">
        <v>3.4</v>
      </c>
      <c r="I556" t="str">
        <f t="shared" si="8"/>
        <v>F</v>
      </c>
    </row>
    <row r="557" spans="1:9" x14ac:dyDescent="0.25">
      <c r="A557" s="5">
        <v>5284</v>
      </c>
      <c r="B557" s="5" t="s">
        <v>465</v>
      </c>
      <c r="C557" s="5" t="s">
        <v>29</v>
      </c>
      <c r="D557" s="5" t="s">
        <v>468</v>
      </c>
      <c r="E557" s="5" t="s">
        <v>6</v>
      </c>
      <c r="F557" s="5">
        <v>5.7</v>
      </c>
      <c r="G557" s="319">
        <v>2.02</v>
      </c>
      <c r="H557" s="138">
        <v>3.4</v>
      </c>
      <c r="I557" t="str">
        <f t="shared" si="8"/>
        <v>F</v>
      </c>
    </row>
    <row r="558" spans="1:9" x14ac:dyDescent="0.25">
      <c r="A558" s="5">
        <v>5283</v>
      </c>
      <c r="B558" s="5" t="s">
        <v>465</v>
      </c>
      <c r="C558" s="5" t="s">
        <v>29</v>
      </c>
      <c r="D558" s="5" t="s">
        <v>469</v>
      </c>
      <c r="E558" s="5" t="s">
        <v>6</v>
      </c>
      <c r="F558" s="5">
        <v>5.7</v>
      </c>
      <c r="G558" s="319">
        <v>2.02</v>
      </c>
      <c r="H558" s="138">
        <v>3.4</v>
      </c>
      <c r="I558" t="str">
        <f t="shared" si="8"/>
        <v>F</v>
      </c>
    </row>
    <row r="559" spans="1:9" x14ac:dyDescent="0.25">
      <c r="A559" s="5">
        <v>793</v>
      </c>
      <c r="B559" s="5" t="s">
        <v>631</v>
      </c>
      <c r="C559" s="5" t="s">
        <v>631</v>
      </c>
      <c r="D559" s="5" t="s">
        <v>652</v>
      </c>
      <c r="E559" s="5" t="s">
        <v>7</v>
      </c>
      <c r="F559" s="5">
        <v>7</v>
      </c>
      <c r="G559" s="319">
        <v>2.35</v>
      </c>
      <c r="H559" s="138">
        <v>2.2999999999999998</v>
      </c>
      <c r="I559" t="b">
        <f t="shared" si="8"/>
        <v>0</v>
      </c>
    </row>
    <row r="560" spans="1:9" x14ac:dyDescent="0.25">
      <c r="A560" s="5">
        <v>792</v>
      </c>
      <c r="B560" s="5" t="s">
        <v>631</v>
      </c>
      <c r="C560" s="5" t="s">
        <v>631</v>
      </c>
      <c r="D560" s="5" t="s">
        <v>632</v>
      </c>
      <c r="E560" s="5" t="s">
        <v>7</v>
      </c>
      <c r="F560" s="5">
        <v>7.5</v>
      </c>
      <c r="G560" s="319">
        <v>2.29</v>
      </c>
      <c r="H560" s="138">
        <v>2.2999999999999998</v>
      </c>
      <c r="I560" t="b">
        <f t="shared" si="8"/>
        <v>0</v>
      </c>
    </row>
    <row r="561" spans="1:9" x14ac:dyDescent="0.25">
      <c r="A561" s="5">
        <v>1551</v>
      </c>
      <c r="B561" s="5" t="s">
        <v>53</v>
      </c>
      <c r="C561" s="5" t="s">
        <v>38</v>
      </c>
      <c r="D561" s="5" t="s">
        <v>409</v>
      </c>
      <c r="E561" s="5" t="s">
        <v>7</v>
      </c>
      <c r="F561" s="5">
        <v>7.2</v>
      </c>
      <c r="G561" s="319">
        <v>1.9</v>
      </c>
      <c r="H561" s="138">
        <v>2.9</v>
      </c>
      <c r="I561" t="b">
        <f t="shared" si="8"/>
        <v>0</v>
      </c>
    </row>
    <row r="562" spans="1:9" x14ac:dyDescent="0.25">
      <c r="A562" s="5">
        <v>54</v>
      </c>
      <c r="B562" s="5" t="s">
        <v>53</v>
      </c>
      <c r="C562" s="5" t="s">
        <v>38</v>
      </c>
      <c r="D562" s="5" t="s">
        <v>306</v>
      </c>
      <c r="E562" s="5" t="s">
        <v>6</v>
      </c>
      <c r="F562" s="5">
        <v>10</v>
      </c>
      <c r="G562" s="319">
        <v>1.48</v>
      </c>
      <c r="H562" s="138">
        <v>3.4</v>
      </c>
      <c r="I562" t="b">
        <f t="shared" si="8"/>
        <v>0</v>
      </c>
    </row>
    <row r="563" spans="1:9" x14ac:dyDescent="0.25">
      <c r="A563" s="5">
        <v>44</v>
      </c>
      <c r="B563" s="5" t="s">
        <v>53</v>
      </c>
      <c r="C563" s="5" t="s">
        <v>107</v>
      </c>
      <c r="D563" s="5" t="s">
        <v>363</v>
      </c>
      <c r="E563" s="5" t="s">
        <v>7</v>
      </c>
      <c r="F563" s="5">
        <v>7.9</v>
      </c>
      <c r="G563" s="319">
        <v>1.74</v>
      </c>
      <c r="H563" s="138">
        <v>2.9</v>
      </c>
      <c r="I563" t="b">
        <f t="shared" si="8"/>
        <v>0</v>
      </c>
    </row>
    <row r="564" spans="1:9" x14ac:dyDescent="0.25">
      <c r="A564" s="5">
        <v>1034</v>
      </c>
      <c r="B564" s="5" t="s">
        <v>53</v>
      </c>
      <c r="C564" s="5" t="s">
        <v>53</v>
      </c>
      <c r="D564" s="5" t="s">
        <v>1761</v>
      </c>
      <c r="E564" s="5" t="s">
        <v>7</v>
      </c>
      <c r="F564" s="5">
        <v>5.9</v>
      </c>
      <c r="G564" s="319">
        <v>2.13</v>
      </c>
      <c r="H564" s="138">
        <v>2.9</v>
      </c>
      <c r="I564" t="b">
        <f t="shared" si="8"/>
        <v>0</v>
      </c>
    </row>
    <row r="565" spans="1:9" x14ac:dyDescent="0.25">
      <c r="A565" s="5">
        <v>1037</v>
      </c>
      <c r="B565" s="5" t="s">
        <v>53</v>
      </c>
      <c r="C565" s="5" t="s">
        <v>53</v>
      </c>
      <c r="D565" s="5" t="s">
        <v>1762</v>
      </c>
      <c r="E565" s="5" t="s">
        <v>7</v>
      </c>
      <c r="F565" s="5">
        <v>8.5</v>
      </c>
      <c r="G565" s="319">
        <v>2.1</v>
      </c>
      <c r="H565" s="138">
        <v>2.9</v>
      </c>
      <c r="I565" t="b">
        <f t="shared" si="8"/>
        <v>0</v>
      </c>
    </row>
    <row r="566" spans="1:9" x14ac:dyDescent="0.25">
      <c r="A566" s="5">
        <v>1036</v>
      </c>
      <c r="B566" s="5" t="s">
        <v>53</v>
      </c>
      <c r="C566" s="5" t="s">
        <v>53</v>
      </c>
      <c r="D566" s="5" t="s">
        <v>1763</v>
      </c>
      <c r="E566" s="5" t="s">
        <v>7</v>
      </c>
      <c r="F566" s="5">
        <v>5.9</v>
      </c>
      <c r="G566" s="319">
        <v>2.13</v>
      </c>
      <c r="H566" s="138">
        <v>2.9</v>
      </c>
      <c r="I566" t="b">
        <f t="shared" si="8"/>
        <v>0</v>
      </c>
    </row>
    <row r="567" spans="1:9" x14ac:dyDescent="0.25">
      <c r="A567" s="5">
        <v>1035</v>
      </c>
      <c r="B567" s="5" t="s">
        <v>53</v>
      </c>
      <c r="C567" s="5" t="s">
        <v>53</v>
      </c>
      <c r="D567" s="5" t="s">
        <v>1764</v>
      </c>
      <c r="E567" s="5" t="s">
        <v>7</v>
      </c>
      <c r="F567" s="5">
        <v>5.9</v>
      </c>
      <c r="G567" s="319">
        <v>2.13</v>
      </c>
      <c r="H567" s="138">
        <v>2.9</v>
      </c>
      <c r="I567" t="b">
        <f t="shared" si="8"/>
        <v>0</v>
      </c>
    </row>
    <row r="568" spans="1:9" x14ac:dyDescent="0.25">
      <c r="A568" s="5">
        <v>1056</v>
      </c>
      <c r="B568" s="5" t="s">
        <v>53</v>
      </c>
      <c r="C568" s="5" t="s">
        <v>53</v>
      </c>
      <c r="D568" s="5" t="s">
        <v>356</v>
      </c>
      <c r="E568" s="5" t="s">
        <v>7</v>
      </c>
      <c r="F568" s="5">
        <v>7.9</v>
      </c>
      <c r="G568" s="319">
        <v>1.68</v>
      </c>
      <c r="H568" s="138">
        <v>2.9</v>
      </c>
      <c r="I568" t="b">
        <f t="shared" si="8"/>
        <v>0</v>
      </c>
    </row>
    <row r="569" spans="1:9" x14ac:dyDescent="0.25">
      <c r="A569" s="5">
        <v>1057</v>
      </c>
      <c r="B569" s="5" t="s">
        <v>53</v>
      </c>
      <c r="C569" s="5" t="s">
        <v>53</v>
      </c>
      <c r="D569" s="5" t="s">
        <v>357</v>
      </c>
      <c r="E569" s="5" t="s">
        <v>7</v>
      </c>
      <c r="F569" s="5">
        <v>7.9</v>
      </c>
      <c r="G569" s="319">
        <v>1.68</v>
      </c>
      <c r="H569" s="138">
        <v>2.9</v>
      </c>
      <c r="I569" t="b">
        <f t="shared" si="8"/>
        <v>0</v>
      </c>
    </row>
    <row r="570" spans="1:9" x14ac:dyDescent="0.25">
      <c r="A570" s="5">
        <v>1409</v>
      </c>
      <c r="B570" s="5" t="s">
        <v>53</v>
      </c>
      <c r="C570" s="5" t="s">
        <v>53</v>
      </c>
      <c r="D570" s="5" t="s">
        <v>364</v>
      </c>
      <c r="E570" s="5" t="s">
        <v>7</v>
      </c>
      <c r="F570" s="5">
        <v>7.2</v>
      </c>
      <c r="G570" s="319">
        <v>1.75</v>
      </c>
      <c r="H570" s="138">
        <v>2.9</v>
      </c>
      <c r="I570" t="b">
        <f t="shared" si="8"/>
        <v>0</v>
      </c>
    </row>
    <row r="571" spans="1:9" x14ac:dyDescent="0.25">
      <c r="A571" s="5">
        <v>1593</v>
      </c>
      <c r="B571" s="5" t="s">
        <v>53</v>
      </c>
      <c r="C571" s="5" t="s">
        <v>53</v>
      </c>
      <c r="D571" s="5" t="s">
        <v>1765</v>
      </c>
      <c r="E571" s="5" t="s">
        <v>6</v>
      </c>
      <c r="F571" s="5">
        <v>9.5</v>
      </c>
      <c r="G571" s="319">
        <v>1.29</v>
      </c>
      <c r="H571" s="138">
        <v>2.5</v>
      </c>
      <c r="I571" t="b">
        <f t="shared" si="8"/>
        <v>0</v>
      </c>
    </row>
    <row r="572" spans="1:9" x14ac:dyDescent="0.25">
      <c r="A572" s="5">
        <v>923</v>
      </c>
      <c r="B572" s="5" t="s">
        <v>53</v>
      </c>
      <c r="C572" s="5" t="s">
        <v>53</v>
      </c>
      <c r="D572" s="5" t="s">
        <v>1766</v>
      </c>
      <c r="E572" s="5" t="s">
        <v>6</v>
      </c>
      <c r="F572" s="5">
        <v>9.3000000000000007</v>
      </c>
      <c r="G572" s="319">
        <v>1.47</v>
      </c>
      <c r="H572" s="138">
        <v>2.5</v>
      </c>
      <c r="I572" t="b">
        <f t="shared" si="8"/>
        <v>0</v>
      </c>
    </row>
    <row r="573" spans="1:9" x14ac:dyDescent="0.25">
      <c r="A573" s="5">
        <v>1044</v>
      </c>
      <c r="B573" s="5" t="s">
        <v>53</v>
      </c>
      <c r="C573" s="5" t="s">
        <v>53</v>
      </c>
      <c r="D573" s="5" t="s">
        <v>1767</v>
      </c>
      <c r="E573" s="5" t="s">
        <v>6</v>
      </c>
      <c r="F573" s="5">
        <v>13</v>
      </c>
      <c r="G573" s="319">
        <v>1.26</v>
      </c>
      <c r="H573" s="138">
        <v>2.4</v>
      </c>
      <c r="I573" t="b">
        <f t="shared" si="8"/>
        <v>0</v>
      </c>
    </row>
    <row r="574" spans="1:9" x14ac:dyDescent="0.25">
      <c r="A574" s="5">
        <v>924</v>
      </c>
      <c r="B574" s="5" t="s">
        <v>53</v>
      </c>
      <c r="C574" s="5" t="s">
        <v>53</v>
      </c>
      <c r="D574" s="5" t="s">
        <v>1768</v>
      </c>
      <c r="E574" s="5" t="s">
        <v>6</v>
      </c>
      <c r="F574" s="5">
        <v>9.3000000000000007</v>
      </c>
      <c r="G574" s="319">
        <v>1.47</v>
      </c>
      <c r="H574" s="138">
        <v>2.5</v>
      </c>
      <c r="I574" t="b">
        <f t="shared" si="8"/>
        <v>0</v>
      </c>
    </row>
    <row r="575" spans="1:9" x14ac:dyDescent="0.25">
      <c r="A575" s="5">
        <v>1045</v>
      </c>
      <c r="B575" s="5" t="s">
        <v>53</v>
      </c>
      <c r="C575" s="5" t="s">
        <v>53</v>
      </c>
      <c r="D575" s="5" t="s">
        <v>1769</v>
      </c>
      <c r="E575" s="5" t="s">
        <v>6</v>
      </c>
      <c r="F575" s="5">
        <v>13</v>
      </c>
      <c r="G575" s="319">
        <v>1.26</v>
      </c>
      <c r="H575" s="138">
        <v>2.4</v>
      </c>
      <c r="I575" t="b">
        <f t="shared" si="8"/>
        <v>0</v>
      </c>
    </row>
    <row r="576" spans="1:9" x14ac:dyDescent="0.25">
      <c r="A576" s="5">
        <v>46</v>
      </c>
      <c r="B576" s="5" t="s">
        <v>53</v>
      </c>
      <c r="C576" s="5" t="s">
        <v>53</v>
      </c>
      <c r="D576" s="5" t="s">
        <v>1770</v>
      </c>
      <c r="E576" s="5" t="s">
        <v>6</v>
      </c>
      <c r="F576" s="5">
        <v>9.3000000000000007</v>
      </c>
      <c r="G576" s="319">
        <v>1.47</v>
      </c>
      <c r="H576" s="138">
        <v>2.5</v>
      </c>
      <c r="I576" t="b">
        <f t="shared" si="8"/>
        <v>0</v>
      </c>
    </row>
    <row r="577" spans="1:9" x14ac:dyDescent="0.25">
      <c r="A577" s="5">
        <v>45</v>
      </c>
      <c r="B577" s="5" t="s">
        <v>53</v>
      </c>
      <c r="C577" s="5" t="s">
        <v>53</v>
      </c>
      <c r="D577" s="5" t="s">
        <v>1771</v>
      </c>
      <c r="E577" s="5" t="s">
        <v>6</v>
      </c>
      <c r="F577" s="5">
        <v>9.3000000000000007</v>
      </c>
      <c r="G577" s="319">
        <v>1.47</v>
      </c>
      <c r="H577" s="138">
        <v>2.5</v>
      </c>
      <c r="I577" t="b">
        <f t="shared" si="8"/>
        <v>0</v>
      </c>
    </row>
    <row r="578" spans="1:9" x14ac:dyDescent="0.25">
      <c r="A578" s="5">
        <v>1594</v>
      </c>
      <c r="B578" s="5" t="s">
        <v>53</v>
      </c>
      <c r="C578" s="5" t="s">
        <v>53</v>
      </c>
      <c r="D578" s="5" t="s">
        <v>1772</v>
      </c>
      <c r="E578" s="5" t="s">
        <v>6</v>
      </c>
      <c r="F578" s="5">
        <v>9.5</v>
      </c>
      <c r="G578" s="319">
        <v>1.27</v>
      </c>
      <c r="H578" s="138">
        <v>2.9</v>
      </c>
      <c r="I578" t="b">
        <f t="shared" si="8"/>
        <v>0</v>
      </c>
    </row>
    <row r="579" spans="1:9" x14ac:dyDescent="0.25">
      <c r="A579" s="5">
        <v>1414</v>
      </c>
      <c r="B579" s="5" t="s">
        <v>53</v>
      </c>
      <c r="C579" s="5" t="s">
        <v>53</v>
      </c>
      <c r="D579" s="5" t="s">
        <v>307</v>
      </c>
      <c r="E579" s="5" t="s">
        <v>6</v>
      </c>
      <c r="F579" s="5">
        <v>10</v>
      </c>
      <c r="G579" s="319">
        <v>1.48</v>
      </c>
      <c r="H579" s="138">
        <v>3.4</v>
      </c>
      <c r="I579" t="b">
        <f t="shared" ref="I579:I642" si="9">IF(E579="Top-Loading",IF(AND(G579&gt;=3.2,F579&lt;=3),"ME",IF(AND(G579&gt;=2.51,F579&lt;=3.8),"ES",IF(AND(G579&gt;=1.72,F579&lt;=8),"F"))),IF(AND(G579&gt;=3.2,F579&lt;=3),"ME",IF(AND(G579&gt;=2.8,F579&lt;=3.5),"ES",IF(AND(G579&gt;=2.2,F579&lt;=4.5),"F"))))</f>
        <v>0</v>
      </c>
    </row>
    <row r="580" spans="1:9" x14ac:dyDescent="0.25">
      <c r="A580" s="5">
        <v>53</v>
      </c>
      <c r="B580" s="5" t="s">
        <v>53</v>
      </c>
      <c r="C580" s="5" t="s">
        <v>53</v>
      </c>
      <c r="D580" s="5" t="s">
        <v>308</v>
      </c>
      <c r="E580" s="5" t="s">
        <v>6</v>
      </c>
      <c r="F580" s="5">
        <v>10</v>
      </c>
      <c r="G580" s="319">
        <v>1.48</v>
      </c>
      <c r="H580" s="138">
        <v>3.4</v>
      </c>
      <c r="I580" t="b">
        <f t="shared" si="9"/>
        <v>0</v>
      </c>
    </row>
    <row r="581" spans="1:9" x14ac:dyDescent="0.25">
      <c r="A581" s="5">
        <v>1412</v>
      </c>
      <c r="B581" s="5" t="s">
        <v>53</v>
      </c>
      <c r="C581" s="5" t="s">
        <v>53</v>
      </c>
      <c r="D581" s="5" t="s">
        <v>309</v>
      </c>
      <c r="E581" s="5" t="s">
        <v>6</v>
      </c>
      <c r="F581" s="5">
        <v>10</v>
      </c>
      <c r="G581" s="319">
        <v>1.48</v>
      </c>
      <c r="H581" s="138">
        <v>3.4</v>
      </c>
      <c r="I581" t="b">
        <f t="shared" si="9"/>
        <v>0</v>
      </c>
    </row>
    <row r="582" spans="1:9" x14ac:dyDescent="0.25">
      <c r="A582" s="5">
        <v>1413</v>
      </c>
      <c r="B582" s="5" t="s">
        <v>53</v>
      </c>
      <c r="C582" s="5" t="s">
        <v>53</v>
      </c>
      <c r="D582" s="5" t="s">
        <v>310</v>
      </c>
      <c r="E582" s="5" t="s">
        <v>6</v>
      </c>
      <c r="F582" s="5">
        <v>10</v>
      </c>
      <c r="G582" s="319">
        <v>1.48</v>
      </c>
      <c r="H582" s="138">
        <v>3.4</v>
      </c>
      <c r="I582" t="b">
        <f t="shared" si="9"/>
        <v>0</v>
      </c>
    </row>
    <row r="583" spans="1:9" x14ac:dyDescent="0.25">
      <c r="A583" s="5">
        <v>1411</v>
      </c>
      <c r="B583" s="5" t="s">
        <v>53</v>
      </c>
      <c r="C583" s="5" t="s">
        <v>53</v>
      </c>
      <c r="D583" s="5" t="s">
        <v>311</v>
      </c>
      <c r="E583" s="5" t="s">
        <v>6</v>
      </c>
      <c r="F583" s="5">
        <v>10</v>
      </c>
      <c r="G583" s="319">
        <v>1.48</v>
      </c>
      <c r="H583" s="138">
        <v>3.4</v>
      </c>
      <c r="I583" t="b">
        <f t="shared" si="9"/>
        <v>0</v>
      </c>
    </row>
    <row r="584" spans="1:9" x14ac:dyDescent="0.25">
      <c r="A584" s="5">
        <v>47</v>
      </c>
      <c r="B584" s="5" t="s">
        <v>53</v>
      </c>
      <c r="C584" s="5" t="s">
        <v>53</v>
      </c>
      <c r="D584" s="5" t="s">
        <v>1773</v>
      </c>
      <c r="E584" s="5" t="s">
        <v>7</v>
      </c>
      <c r="F584" s="5">
        <v>6.4</v>
      </c>
      <c r="G584" s="319">
        <v>1.59</v>
      </c>
      <c r="H584" s="138">
        <v>2.6</v>
      </c>
      <c r="I584" t="b">
        <f t="shared" si="9"/>
        <v>0</v>
      </c>
    </row>
    <row r="585" spans="1:9" x14ac:dyDescent="0.25">
      <c r="A585" s="5">
        <v>1382</v>
      </c>
      <c r="B585" s="5" t="s">
        <v>53</v>
      </c>
      <c r="C585" s="5" t="s">
        <v>53</v>
      </c>
      <c r="D585" s="5" t="s">
        <v>1774</v>
      </c>
      <c r="E585" s="5" t="s">
        <v>7</v>
      </c>
      <c r="F585" s="5">
        <v>7</v>
      </c>
      <c r="G585" s="319">
        <v>1.45</v>
      </c>
      <c r="H585" s="138">
        <v>3.3</v>
      </c>
      <c r="I585" t="b">
        <f t="shared" si="9"/>
        <v>0</v>
      </c>
    </row>
    <row r="586" spans="1:9" x14ac:dyDescent="0.25">
      <c r="A586" s="5">
        <v>1609</v>
      </c>
      <c r="B586" s="5" t="s">
        <v>53</v>
      </c>
      <c r="C586" s="5" t="s">
        <v>53</v>
      </c>
      <c r="D586" s="5" t="s">
        <v>1775</v>
      </c>
      <c r="E586" s="5" t="s">
        <v>7</v>
      </c>
      <c r="F586" s="5">
        <v>9.5</v>
      </c>
      <c r="G586" s="319">
        <v>2.34</v>
      </c>
      <c r="H586" s="138">
        <v>2.6</v>
      </c>
      <c r="I586" t="b">
        <f t="shared" si="9"/>
        <v>0</v>
      </c>
    </row>
    <row r="587" spans="1:9" x14ac:dyDescent="0.25">
      <c r="A587" s="5">
        <v>1610</v>
      </c>
      <c r="B587" s="5" t="s">
        <v>53</v>
      </c>
      <c r="C587" s="5" t="s">
        <v>53</v>
      </c>
      <c r="D587" s="5" t="s">
        <v>1776</v>
      </c>
      <c r="E587" s="5" t="s">
        <v>7</v>
      </c>
      <c r="F587" s="5">
        <v>9.5</v>
      </c>
      <c r="G587" s="319">
        <v>2.4500000000000002</v>
      </c>
      <c r="H587" s="138">
        <v>3.3</v>
      </c>
      <c r="I587" t="b">
        <f t="shared" si="9"/>
        <v>0</v>
      </c>
    </row>
    <row r="588" spans="1:9" x14ac:dyDescent="0.25">
      <c r="A588" s="5">
        <v>1038</v>
      </c>
      <c r="B588" s="5" t="s">
        <v>53</v>
      </c>
      <c r="C588" s="5" t="s">
        <v>53</v>
      </c>
      <c r="D588" s="5" t="s">
        <v>1777</v>
      </c>
      <c r="E588" s="5" t="s">
        <v>7</v>
      </c>
      <c r="F588" s="5">
        <v>8</v>
      </c>
      <c r="G588" s="319">
        <v>1.56</v>
      </c>
      <c r="H588" s="138">
        <v>2.9</v>
      </c>
      <c r="I588" t="b">
        <f t="shared" si="9"/>
        <v>0</v>
      </c>
    </row>
    <row r="589" spans="1:9" x14ac:dyDescent="0.25">
      <c r="A589" s="5">
        <v>1040</v>
      </c>
      <c r="B589" s="5" t="s">
        <v>53</v>
      </c>
      <c r="C589" s="5" t="s">
        <v>53</v>
      </c>
      <c r="D589" s="5" t="s">
        <v>1778</v>
      </c>
      <c r="E589" s="5" t="s">
        <v>7</v>
      </c>
      <c r="F589" s="5">
        <v>8</v>
      </c>
      <c r="G589" s="319">
        <v>1.56</v>
      </c>
      <c r="H589" s="138">
        <v>2.9</v>
      </c>
      <c r="I589" t="b">
        <f t="shared" si="9"/>
        <v>0</v>
      </c>
    </row>
    <row r="590" spans="1:9" x14ac:dyDescent="0.25">
      <c r="A590" s="5">
        <v>1039</v>
      </c>
      <c r="B590" s="5" t="s">
        <v>53</v>
      </c>
      <c r="C590" s="5" t="s">
        <v>53</v>
      </c>
      <c r="D590" s="5" t="s">
        <v>1779</v>
      </c>
      <c r="E590" s="5" t="s">
        <v>7</v>
      </c>
      <c r="F590" s="5">
        <v>8</v>
      </c>
      <c r="G590" s="319">
        <v>1.56</v>
      </c>
      <c r="H590" s="138">
        <v>2.9</v>
      </c>
      <c r="I590" t="b">
        <f t="shared" si="9"/>
        <v>0</v>
      </c>
    </row>
    <row r="591" spans="1:9" x14ac:dyDescent="0.25">
      <c r="A591" s="5">
        <v>1055</v>
      </c>
      <c r="B591" s="5" t="s">
        <v>53</v>
      </c>
      <c r="C591" s="5" t="s">
        <v>53</v>
      </c>
      <c r="D591" s="5" t="s">
        <v>358</v>
      </c>
      <c r="E591" s="5" t="s">
        <v>7</v>
      </c>
      <c r="F591" s="5">
        <v>8.5</v>
      </c>
      <c r="G591" s="319">
        <v>1.69</v>
      </c>
      <c r="H591" s="138">
        <v>2.9</v>
      </c>
      <c r="I591" t="b">
        <f t="shared" si="9"/>
        <v>0</v>
      </c>
    </row>
    <row r="592" spans="1:9" x14ac:dyDescent="0.25">
      <c r="A592" s="5">
        <v>1041</v>
      </c>
      <c r="B592" s="5" t="s">
        <v>53</v>
      </c>
      <c r="C592" s="5" t="s">
        <v>53</v>
      </c>
      <c r="D592" s="5" t="s">
        <v>1780</v>
      </c>
      <c r="E592" s="5" t="s">
        <v>7</v>
      </c>
      <c r="F592" s="5">
        <v>8</v>
      </c>
      <c r="G592" s="319">
        <v>1.56</v>
      </c>
      <c r="H592" s="138">
        <v>2.9</v>
      </c>
      <c r="I592" t="b">
        <f t="shared" si="9"/>
        <v>0</v>
      </c>
    </row>
    <row r="593" spans="1:9" x14ac:dyDescent="0.25">
      <c r="A593" s="5">
        <v>1043</v>
      </c>
      <c r="B593" s="5" t="s">
        <v>53</v>
      </c>
      <c r="C593" s="5" t="s">
        <v>53</v>
      </c>
      <c r="D593" s="5" t="s">
        <v>1781</v>
      </c>
      <c r="E593" s="5" t="s">
        <v>7</v>
      </c>
      <c r="F593" s="5">
        <v>8</v>
      </c>
      <c r="G593" s="319">
        <v>1.56</v>
      </c>
      <c r="H593" s="138">
        <v>2.9</v>
      </c>
      <c r="I593" t="b">
        <f t="shared" si="9"/>
        <v>0</v>
      </c>
    </row>
    <row r="594" spans="1:9" x14ac:dyDescent="0.25">
      <c r="A594" s="5">
        <v>1042</v>
      </c>
      <c r="B594" s="5" t="s">
        <v>53</v>
      </c>
      <c r="C594" s="5" t="s">
        <v>53</v>
      </c>
      <c r="D594" s="5" t="s">
        <v>1782</v>
      </c>
      <c r="E594" s="5" t="s">
        <v>7</v>
      </c>
      <c r="F594" s="5">
        <v>8</v>
      </c>
      <c r="G594" s="319">
        <v>1.56</v>
      </c>
      <c r="H594" s="138">
        <v>2.9</v>
      </c>
      <c r="I594" t="b">
        <f t="shared" si="9"/>
        <v>0</v>
      </c>
    </row>
    <row r="595" spans="1:9" x14ac:dyDescent="0.25">
      <c r="A595" s="5">
        <v>901</v>
      </c>
      <c r="B595" s="5" t="s">
        <v>53</v>
      </c>
      <c r="C595" s="5" t="s">
        <v>53</v>
      </c>
      <c r="D595" s="5" t="s">
        <v>284</v>
      </c>
      <c r="E595" s="5" t="s">
        <v>6</v>
      </c>
      <c r="F595" s="5">
        <v>10.5</v>
      </c>
      <c r="G595" s="319">
        <v>1.42</v>
      </c>
      <c r="H595" s="138">
        <v>3.3</v>
      </c>
      <c r="I595" t="b">
        <f t="shared" si="9"/>
        <v>0</v>
      </c>
    </row>
    <row r="596" spans="1:9" x14ac:dyDescent="0.25">
      <c r="A596" s="5">
        <v>939</v>
      </c>
      <c r="B596" s="5" t="s">
        <v>414</v>
      </c>
      <c r="C596" s="5" t="s">
        <v>415</v>
      </c>
      <c r="D596" s="5" t="s">
        <v>416</v>
      </c>
      <c r="E596" s="5" t="s">
        <v>7</v>
      </c>
      <c r="F596" s="5">
        <v>5</v>
      </c>
      <c r="G596" s="319">
        <v>1.92</v>
      </c>
      <c r="H596" s="138">
        <v>1.9</v>
      </c>
      <c r="I596" t="b">
        <f t="shared" si="9"/>
        <v>0</v>
      </c>
    </row>
    <row r="597" spans="1:9" x14ac:dyDescent="0.25">
      <c r="A597" s="5">
        <v>940</v>
      </c>
      <c r="B597" s="5" t="s">
        <v>414</v>
      </c>
      <c r="C597" s="5" t="s">
        <v>415</v>
      </c>
      <c r="D597" s="5" t="s">
        <v>417</v>
      </c>
      <c r="E597" s="5" t="s">
        <v>7</v>
      </c>
      <c r="F597" s="5">
        <v>5</v>
      </c>
      <c r="G597" s="319">
        <v>1.92</v>
      </c>
      <c r="H597" s="138">
        <v>1.9</v>
      </c>
      <c r="I597" t="b">
        <f t="shared" si="9"/>
        <v>0</v>
      </c>
    </row>
    <row r="598" spans="1:9" x14ac:dyDescent="0.25">
      <c r="A598" s="5">
        <v>942</v>
      </c>
      <c r="B598" s="5" t="s">
        <v>414</v>
      </c>
      <c r="C598" s="5" t="s">
        <v>418</v>
      </c>
      <c r="D598" s="5" t="s">
        <v>419</v>
      </c>
      <c r="E598" s="5" t="s">
        <v>7</v>
      </c>
      <c r="F598" s="5">
        <v>5</v>
      </c>
      <c r="G598" s="319">
        <v>1.92</v>
      </c>
      <c r="H598" s="138">
        <v>1.9</v>
      </c>
      <c r="I598" t="b">
        <f t="shared" si="9"/>
        <v>0</v>
      </c>
    </row>
    <row r="599" spans="1:9" x14ac:dyDescent="0.25">
      <c r="A599" s="5">
        <v>4310</v>
      </c>
      <c r="B599" s="5" t="s">
        <v>414</v>
      </c>
      <c r="C599" s="5" t="s">
        <v>418</v>
      </c>
      <c r="D599" s="5" t="s">
        <v>954</v>
      </c>
      <c r="E599" s="5" t="s">
        <v>7</v>
      </c>
      <c r="F599" s="5">
        <v>5.9</v>
      </c>
      <c r="G599" s="319"/>
      <c r="H599" s="138">
        <v>1.6</v>
      </c>
      <c r="I599" t="b">
        <f t="shared" si="9"/>
        <v>0</v>
      </c>
    </row>
    <row r="600" spans="1:9" x14ac:dyDescent="0.25">
      <c r="A600" s="5">
        <v>941</v>
      </c>
      <c r="B600" s="5" t="s">
        <v>414</v>
      </c>
      <c r="C600" s="5" t="s">
        <v>418</v>
      </c>
      <c r="D600" s="5" t="s">
        <v>420</v>
      </c>
      <c r="E600" s="5" t="s">
        <v>7</v>
      </c>
      <c r="F600" s="5">
        <v>5</v>
      </c>
      <c r="G600" s="319">
        <v>1.92</v>
      </c>
      <c r="H600" s="138">
        <v>1.9</v>
      </c>
      <c r="I600" t="b">
        <f t="shared" si="9"/>
        <v>0</v>
      </c>
    </row>
    <row r="601" spans="1:9" x14ac:dyDescent="0.25">
      <c r="A601" s="5">
        <v>944</v>
      </c>
      <c r="B601" s="5" t="s">
        <v>414</v>
      </c>
      <c r="C601" s="5" t="s">
        <v>347</v>
      </c>
      <c r="D601" s="5" t="s">
        <v>421</v>
      </c>
      <c r="E601" s="5" t="s">
        <v>7</v>
      </c>
      <c r="F601" s="5">
        <v>5</v>
      </c>
      <c r="G601" s="319">
        <v>1.92</v>
      </c>
      <c r="H601" s="138">
        <v>1.9</v>
      </c>
      <c r="I601" t="b">
        <f t="shared" si="9"/>
        <v>0</v>
      </c>
    </row>
    <row r="602" spans="1:9" x14ac:dyDescent="0.25">
      <c r="A602" s="5">
        <v>4304</v>
      </c>
      <c r="B602" s="5" t="s">
        <v>414</v>
      </c>
      <c r="C602" s="5" t="s">
        <v>347</v>
      </c>
      <c r="D602" s="5" t="s">
        <v>348</v>
      </c>
      <c r="E602" s="5" t="s">
        <v>7</v>
      </c>
      <c r="F602" s="5">
        <v>5.9</v>
      </c>
      <c r="G602" s="319"/>
      <c r="H602" s="138">
        <v>1.6</v>
      </c>
      <c r="I602" t="b">
        <f t="shared" si="9"/>
        <v>0</v>
      </c>
    </row>
    <row r="603" spans="1:9" x14ac:dyDescent="0.25">
      <c r="A603" s="5">
        <v>4305</v>
      </c>
      <c r="B603" s="5" t="s">
        <v>414</v>
      </c>
      <c r="C603" s="5" t="s">
        <v>347</v>
      </c>
      <c r="D603" s="5" t="s">
        <v>955</v>
      </c>
      <c r="E603" s="5" t="s">
        <v>7</v>
      </c>
      <c r="F603" s="5">
        <v>5.9</v>
      </c>
      <c r="G603" s="319"/>
      <c r="H603" s="138">
        <v>1.6</v>
      </c>
      <c r="I603" t="b">
        <f t="shared" si="9"/>
        <v>0</v>
      </c>
    </row>
    <row r="604" spans="1:9" x14ac:dyDescent="0.25">
      <c r="A604" s="5">
        <v>943</v>
      </c>
      <c r="B604" s="5" t="s">
        <v>414</v>
      </c>
      <c r="C604" s="5" t="s">
        <v>347</v>
      </c>
      <c r="D604" s="5" t="s">
        <v>422</v>
      </c>
      <c r="E604" s="5" t="s">
        <v>7</v>
      </c>
      <c r="F604" s="5">
        <v>5</v>
      </c>
      <c r="G604" s="319">
        <v>1.92</v>
      </c>
      <c r="H604" s="138">
        <v>1.9</v>
      </c>
      <c r="I604" t="b">
        <f t="shared" si="9"/>
        <v>0</v>
      </c>
    </row>
    <row r="605" spans="1:9" x14ac:dyDescent="0.25">
      <c r="A605" s="5">
        <v>6436</v>
      </c>
      <c r="B605" s="5" t="s">
        <v>361</v>
      </c>
      <c r="C605" s="5" t="s">
        <v>361</v>
      </c>
      <c r="D605" s="5" t="s">
        <v>362</v>
      </c>
      <c r="E605" s="5" t="s">
        <v>7</v>
      </c>
      <c r="F605" s="5">
        <v>4.5999999999999996</v>
      </c>
      <c r="G605" s="319">
        <v>2.23</v>
      </c>
      <c r="H605" s="138">
        <v>2.1</v>
      </c>
      <c r="I605" t="b">
        <f t="shared" si="9"/>
        <v>0</v>
      </c>
    </row>
    <row r="606" spans="1:9" x14ac:dyDescent="0.25">
      <c r="A606" s="5">
        <v>6435</v>
      </c>
      <c r="B606" s="5" t="s">
        <v>361</v>
      </c>
      <c r="C606" s="5" t="s">
        <v>361</v>
      </c>
      <c r="D606" s="5" t="s">
        <v>1783</v>
      </c>
      <c r="E606" s="5" t="s">
        <v>7</v>
      </c>
      <c r="F606" s="5">
        <v>3.9</v>
      </c>
      <c r="G606" s="319">
        <v>2.35</v>
      </c>
      <c r="H606" s="138">
        <v>1.9</v>
      </c>
      <c r="I606" t="str">
        <f t="shared" si="9"/>
        <v>F</v>
      </c>
    </row>
    <row r="607" spans="1:9" x14ac:dyDescent="0.25">
      <c r="A607" s="5">
        <v>5253</v>
      </c>
      <c r="B607" s="5" t="s">
        <v>956</v>
      </c>
      <c r="C607" s="5" t="s">
        <v>361</v>
      </c>
      <c r="D607" s="5" t="s">
        <v>362</v>
      </c>
      <c r="E607" s="5" t="s">
        <v>7</v>
      </c>
      <c r="F607" s="5">
        <v>4.9000000000000004</v>
      </c>
      <c r="G607" s="319">
        <v>1.74</v>
      </c>
      <c r="H607" s="138">
        <v>2.1</v>
      </c>
      <c r="I607" t="b">
        <f t="shared" si="9"/>
        <v>0</v>
      </c>
    </row>
    <row r="608" spans="1:9" x14ac:dyDescent="0.25">
      <c r="A608" s="5">
        <v>533</v>
      </c>
      <c r="B608" s="5" t="s">
        <v>956</v>
      </c>
      <c r="C608" s="5" t="s">
        <v>361</v>
      </c>
      <c r="D608" s="5" t="s">
        <v>558</v>
      </c>
      <c r="E608" s="5" t="s">
        <v>7</v>
      </c>
      <c r="F608" s="5">
        <v>4.5</v>
      </c>
      <c r="G608" s="319">
        <v>2.11</v>
      </c>
      <c r="H608" s="138">
        <v>1.7</v>
      </c>
      <c r="I608" t="b">
        <f t="shared" si="9"/>
        <v>0</v>
      </c>
    </row>
    <row r="609" spans="1:9" x14ac:dyDescent="0.25">
      <c r="A609" s="5">
        <v>534</v>
      </c>
      <c r="B609" s="5" t="s">
        <v>956</v>
      </c>
      <c r="C609" s="5" t="s">
        <v>361</v>
      </c>
      <c r="D609" s="5" t="s">
        <v>559</v>
      </c>
      <c r="E609" s="5" t="s">
        <v>7</v>
      </c>
      <c r="F609" s="5">
        <v>4.5</v>
      </c>
      <c r="G609" s="319">
        <v>2.11</v>
      </c>
      <c r="H609" s="138">
        <v>1.7</v>
      </c>
      <c r="I609" t="b">
        <f t="shared" si="9"/>
        <v>0</v>
      </c>
    </row>
    <row r="610" spans="1:9" x14ac:dyDescent="0.25">
      <c r="A610" s="5">
        <v>535</v>
      </c>
      <c r="B610" s="5" t="s">
        <v>956</v>
      </c>
      <c r="C610" s="5" t="s">
        <v>361</v>
      </c>
      <c r="D610" s="5" t="s">
        <v>478</v>
      </c>
      <c r="E610" s="5" t="s">
        <v>7</v>
      </c>
      <c r="F610" s="5">
        <v>4.4000000000000004</v>
      </c>
      <c r="G610" s="319">
        <v>2.04</v>
      </c>
      <c r="H610" s="138">
        <v>2.1</v>
      </c>
      <c r="I610" t="b">
        <f t="shared" si="9"/>
        <v>0</v>
      </c>
    </row>
    <row r="611" spans="1:9" x14ac:dyDescent="0.25">
      <c r="A611" s="5">
        <v>536</v>
      </c>
      <c r="B611" s="5" t="s">
        <v>956</v>
      </c>
      <c r="C611" s="5" t="s">
        <v>361</v>
      </c>
      <c r="D611" s="5" t="s">
        <v>479</v>
      </c>
      <c r="E611" s="5" t="s">
        <v>7</v>
      </c>
      <c r="F611" s="5">
        <v>4.4000000000000004</v>
      </c>
      <c r="G611" s="319">
        <v>2.04</v>
      </c>
      <c r="H611" s="138">
        <v>2.1</v>
      </c>
      <c r="I611" t="b">
        <f t="shared" si="9"/>
        <v>0</v>
      </c>
    </row>
    <row r="612" spans="1:9" x14ac:dyDescent="0.25">
      <c r="A612" s="5">
        <v>537</v>
      </c>
      <c r="B612" s="5" t="s">
        <v>956</v>
      </c>
      <c r="C612" s="5" t="s">
        <v>361</v>
      </c>
      <c r="D612" s="5" t="s">
        <v>480</v>
      </c>
      <c r="E612" s="5" t="s">
        <v>7</v>
      </c>
      <c r="F612" s="5">
        <v>4.4000000000000004</v>
      </c>
      <c r="G612" s="319">
        <v>2.04</v>
      </c>
      <c r="H612" s="138">
        <v>2.1</v>
      </c>
      <c r="I612" t="b">
        <f t="shared" si="9"/>
        <v>0</v>
      </c>
    </row>
    <row r="613" spans="1:9" x14ac:dyDescent="0.25">
      <c r="A613" s="5">
        <v>4275</v>
      </c>
      <c r="B613" s="5" t="s">
        <v>956</v>
      </c>
      <c r="C613" s="5" t="s">
        <v>361</v>
      </c>
      <c r="D613" s="5" t="s">
        <v>957</v>
      </c>
      <c r="E613" s="5" t="s">
        <v>7</v>
      </c>
      <c r="F613" s="5">
        <v>8.6999999999999993</v>
      </c>
      <c r="G613" s="319"/>
      <c r="H613" s="138">
        <v>1.7</v>
      </c>
      <c r="I613" t="b">
        <f t="shared" si="9"/>
        <v>0</v>
      </c>
    </row>
    <row r="614" spans="1:9" x14ac:dyDescent="0.25">
      <c r="A614" s="5">
        <v>4276</v>
      </c>
      <c r="B614" s="5" t="s">
        <v>956</v>
      </c>
      <c r="C614" s="5" t="s">
        <v>361</v>
      </c>
      <c r="D614" s="5" t="s">
        <v>958</v>
      </c>
      <c r="E614" s="5" t="s">
        <v>7</v>
      </c>
      <c r="F614" s="5"/>
      <c r="G614" s="319"/>
      <c r="H614" s="138">
        <v>1.7</v>
      </c>
      <c r="I614" t="b">
        <f t="shared" si="9"/>
        <v>0</v>
      </c>
    </row>
    <row r="615" spans="1:9" x14ac:dyDescent="0.25">
      <c r="A615" s="5">
        <v>4278</v>
      </c>
      <c r="B615" s="5" t="s">
        <v>956</v>
      </c>
      <c r="C615" s="5" t="s">
        <v>361</v>
      </c>
      <c r="D615" s="5" t="s">
        <v>960</v>
      </c>
      <c r="E615" s="5" t="s">
        <v>7</v>
      </c>
      <c r="F615" s="5"/>
      <c r="G615" s="319"/>
      <c r="H615" s="138">
        <v>2</v>
      </c>
      <c r="I615" t="b">
        <f t="shared" si="9"/>
        <v>0</v>
      </c>
    </row>
    <row r="616" spans="1:9" x14ac:dyDescent="0.25">
      <c r="A616" s="5">
        <v>4277</v>
      </c>
      <c r="B616" s="5" t="s">
        <v>956</v>
      </c>
      <c r="C616" s="5" t="s">
        <v>361</v>
      </c>
      <c r="D616" s="5" t="s">
        <v>959</v>
      </c>
      <c r="E616" s="5" t="s">
        <v>7</v>
      </c>
      <c r="F616" s="5">
        <v>8.6</v>
      </c>
      <c r="G616" s="319"/>
      <c r="H616" s="138">
        <v>1.7</v>
      </c>
      <c r="I616" t="b">
        <f t="shared" si="9"/>
        <v>0</v>
      </c>
    </row>
    <row r="617" spans="1:9" x14ac:dyDescent="0.25">
      <c r="A617" s="5">
        <v>4279</v>
      </c>
      <c r="B617" s="5" t="s">
        <v>956</v>
      </c>
      <c r="C617" s="5" t="s">
        <v>361</v>
      </c>
      <c r="D617" s="5" t="s">
        <v>961</v>
      </c>
      <c r="E617" s="5" t="s">
        <v>7</v>
      </c>
      <c r="F617" s="5"/>
      <c r="G617" s="319"/>
      <c r="H617" s="138">
        <v>2</v>
      </c>
      <c r="I617" t="b">
        <f t="shared" si="9"/>
        <v>0</v>
      </c>
    </row>
    <row r="618" spans="1:9" x14ac:dyDescent="0.25">
      <c r="A618" s="5">
        <v>4280</v>
      </c>
      <c r="B618" s="5" t="s">
        <v>956</v>
      </c>
      <c r="C618" s="5" t="s">
        <v>361</v>
      </c>
      <c r="D618" s="5" t="s">
        <v>962</v>
      </c>
      <c r="E618" s="5" t="s">
        <v>7</v>
      </c>
      <c r="F618" s="5"/>
      <c r="G618" s="319"/>
      <c r="H618" s="138">
        <v>2</v>
      </c>
      <c r="I618" t="b">
        <f t="shared" si="9"/>
        <v>0</v>
      </c>
    </row>
    <row r="619" spans="1:9" x14ac:dyDescent="0.25">
      <c r="A619" s="5">
        <v>5250</v>
      </c>
      <c r="B619" s="5" t="s">
        <v>956</v>
      </c>
      <c r="C619" s="5" t="s">
        <v>361</v>
      </c>
      <c r="D619" s="5" t="s">
        <v>643</v>
      </c>
      <c r="E619" s="5" t="s">
        <v>7</v>
      </c>
      <c r="F619" s="5">
        <v>4.4000000000000004</v>
      </c>
      <c r="G619" s="319">
        <v>2.31</v>
      </c>
      <c r="H619" s="138">
        <v>2</v>
      </c>
      <c r="I619" t="str">
        <f t="shared" si="9"/>
        <v>F</v>
      </c>
    </row>
    <row r="620" spans="1:9" x14ac:dyDescent="0.25">
      <c r="A620" s="5">
        <v>5251</v>
      </c>
      <c r="B620" s="5" t="s">
        <v>956</v>
      </c>
      <c r="C620" s="5" t="s">
        <v>361</v>
      </c>
      <c r="D620" s="5" t="s">
        <v>644</v>
      </c>
      <c r="E620" s="5" t="s">
        <v>7</v>
      </c>
      <c r="F620" s="5">
        <v>4.4000000000000004</v>
      </c>
      <c r="G620" s="319">
        <v>2.31</v>
      </c>
      <c r="H620" s="138">
        <v>2</v>
      </c>
      <c r="I620" t="str">
        <f t="shared" si="9"/>
        <v>F</v>
      </c>
    </row>
    <row r="621" spans="1:9" x14ac:dyDescent="0.25">
      <c r="A621" s="5">
        <v>5252</v>
      </c>
      <c r="B621" s="5" t="s">
        <v>956</v>
      </c>
      <c r="C621" s="5" t="s">
        <v>361</v>
      </c>
      <c r="D621" s="5" t="s">
        <v>609</v>
      </c>
      <c r="E621" s="5" t="s">
        <v>7</v>
      </c>
      <c r="F621" s="5">
        <v>4.4000000000000004</v>
      </c>
      <c r="G621" s="319">
        <v>2.2400000000000002</v>
      </c>
      <c r="H621" s="138">
        <v>1.8</v>
      </c>
      <c r="I621" t="str">
        <f t="shared" si="9"/>
        <v>F</v>
      </c>
    </row>
    <row r="622" spans="1:9" x14ac:dyDescent="0.25">
      <c r="A622" s="5">
        <v>538</v>
      </c>
      <c r="B622" s="5" t="s">
        <v>956</v>
      </c>
      <c r="C622" s="5" t="s">
        <v>361</v>
      </c>
      <c r="D622" s="5" t="s">
        <v>670</v>
      </c>
      <c r="E622" s="5" t="s">
        <v>7</v>
      </c>
      <c r="F622" s="5">
        <v>4.2</v>
      </c>
      <c r="G622" s="319">
        <v>2.4</v>
      </c>
      <c r="H622" s="138">
        <v>3.1</v>
      </c>
      <c r="I622" t="str">
        <f t="shared" si="9"/>
        <v>F</v>
      </c>
    </row>
    <row r="623" spans="1:9" x14ac:dyDescent="0.25">
      <c r="A623" s="5">
        <v>2931</v>
      </c>
      <c r="B623" s="5" t="s">
        <v>956</v>
      </c>
      <c r="C623" s="5" t="s">
        <v>361</v>
      </c>
      <c r="D623" s="5" t="s">
        <v>671</v>
      </c>
      <c r="E623" s="5" t="s">
        <v>7</v>
      </c>
      <c r="F623" s="5">
        <v>4.2</v>
      </c>
      <c r="G623" s="319">
        <v>2.4</v>
      </c>
      <c r="H623" s="138">
        <v>3.1</v>
      </c>
      <c r="I623" t="str">
        <f t="shared" si="9"/>
        <v>F</v>
      </c>
    </row>
    <row r="624" spans="1:9" x14ac:dyDescent="0.25">
      <c r="A624" s="5">
        <v>5248</v>
      </c>
      <c r="B624" s="5" t="s">
        <v>956</v>
      </c>
      <c r="C624" s="5" t="s">
        <v>361</v>
      </c>
      <c r="D624" s="5" t="s">
        <v>672</v>
      </c>
      <c r="E624" s="5" t="s">
        <v>7</v>
      </c>
      <c r="F624" s="5">
        <v>4.2</v>
      </c>
      <c r="G624" s="319">
        <v>2.4</v>
      </c>
      <c r="H624" s="138">
        <v>3.1</v>
      </c>
      <c r="I624" t="str">
        <f t="shared" si="9"/>
        <v>F</v>
      </c>
    </row>
    <row r="625" spans="1:9" x14ac:dyDescent="0.25">
      <c r="A625" s="5">
        <v>539</v>
      </c>
      <c r="B625" s="5" t="s">
        <v>956</v>
      </c>
      <c r="C625" s="5" t="s">
        <v>361</v>
      </c>
      <c r="D625" s="5" t="s">
        <v>673</v>
      </c>
      <c r="E625" s="5" t="s">
        <v>7</v>
      </c>
      <c r="F625" s="5">
        <v>4.2</v>
      </c>
      <c r="G625" s="319">
        <v>2.4</v>
      </c>
      <c r="H625" s="138">
        <v>3.1</v>
      </c>
      <c r="I625" t="str">
        <f t="shared" si="9"/>
        <v>F</v>
      </c>
    </row>
    <row r="626" spans="1:9" x14ac:dyDescent="0.25">
      <c r="A626" s="5">
        <v>2932</v>
      </c>
      <c r="B626" s="5" t="s">
        <v>956</v>
      </c>
      <c r="C626" s="5" t="s">
        <v>361</v>
      </c>
      <c r="D626" s="5" t="s">
        <v>674</v>
      </c>
      <c r="E626" s="5" t="s">
        <v>7</v>
      </c>
      <c r="F626" s="5">
        <v>4.2</v>
      </c>
      <c r="G626" s="319">
        <v>2.4</v>
      </c>
      <c r="H626" s="138">
        <v>3.1</v>
      </c>
      <c r="I626" t="str">
        <f t="shared" si="9"/>
        <v>F</v>
      </c>
    </row>
    <row r="627" spans="1:9" x14ac:dyDescent="0.25">
      <c r="A627" s="5">
        <v>5249</v>
      </c>
      <c r="B627" s="5" t="s">
        <v>956</v>
      </c>
      <c r="C627" s="5" t="s">
        <v>361</v>
      </c>
      <c r="D627" s="5" t="s">
        <v>675</v>
      </c>
      <c r="E627" s="5" t="s">
        <v>7</v>
      </c>
      <c r="F627" s="5">
        <v>4.2</v>
      </c>
      <c r="G627" s="319">
        <v>2.4</v>
      </c>
      <c r="H627" s="138">
        <v>3.1</v>
      </c>
      <c r="I627" t="str">
        <f t="shared" si="9"/>
        <v>F</v>
      </c>
    </row>
    <row r="628" spans="1:9" x14ac:dyDescent="0.25">
      <c r="A628" s="5">
        <v>3336</v>
      </c>
      <c r="B628" s="5" t="s">
        <v>153</v>
      </c>
      <c r="C628" s="5" t="s">
        <v>38</v>
      </c>
      <c r="D628" s="5" t="s">
        <v>423</v>
      </c>
      <c r="E628" s="5" t="s">
        <v>7</v>
      </c>
      <c r="F628" s="5">
        <v>4.5</v>
      </c>
      <c r="G628" s="319">
        <v>1.93</v>
      </c>
      <c r="H628" s="138">
        <v>3.1</v>
      </c>
      <c r="I628" t="b">
        <f t="shared" si="9"/>
        <v>0</v>
      </c>
    </row>
    <row r="629" spans="1:9" x14ac:dyDescent="0.25">
      <c r="A629" s="5">
        <v>660</v>
      </c>
      <c r="B629" s="5" t="s">
        <v>153</v>
      </c>
      <c r="C629" s="5" t="s">
        <v>37</v>
      </c>
      <c r="D629" s="5" t="s">
        <v>175</v>
      </c>
      <c r="E629" s="5" t="s">
        <v>6</v>
      </c>
      <c r="F629" s="5">
        <v>9.5</v>
      </c>
      <c r="G629" s="319">
        <v>1.33</v>
      </c>
      <c r="H629" s="138">
        <v>2.7</v>
      </c>
      <c r="I629" t="b">
        <f t="shared" si="9"/>
        <v>0</v>
      </c>
    </row>
    <row r="630" spans="1:9" x14ac:dyDescent="0.25">
      <c r="A630" s="5">
        <v>820</v>
      </c>
      <c r="B630" s="5" t="s">
        <v>153</v>
      </c>
      <c r="C630" s="5" t="s">
        <v>37</v>
      </c>
      <c r="D630" s="5" t="s">
        <v>640</v>
      </c>
      <c r="E630" s="5" t="s">
        <v>7</v>
      </c>
      <c r="F630" s="5">
        <v>4.3</v>
      </c>
      <c r="G630" s="319">
        <v>2.2999999999999998</v>
      </c>
      <c r="H630" s="138">
        <v>2.2000000000000002</v>
      </c>
      <c r="I630" t="str">
        <f t="shared" si="9"/>
        <v>F</v>
      </c>
    </row>
    <row r="631" spans="1:9" x14ac:dyDescent="0.25">
      <c r="A631" s="5">
        <v>821</v>
      </c>
      <c r="B631" s="5" t="s">
        <v>153</v>
      </c>
      <c r="C631" s="5" t="s">
        <v>37</v>
      </c>
      <c r="D631" s="5" t="s">
        <v>641</v>
      </c>
      <c r="E631" s="5" t="s">
        <v>7</v>
      </c>
      <c r="F631" s="5">
        <v>4.3</v>
      </c>
      <c r="G631" s="319">
        <v>2.2999999999999998</v>
      </c>
      <c r="H631" s="138">
        <v>2.2000000000000002</v>
      </c>
      <c r="I631" t="str">
        <f t="shared" si="9"/>
        <v>F</v>
      </c>
    </row>
    <row r="632" spans="1:9" x14ac:dyDescent="0.25">
      <c r="A632" s="5">
        <v>659</v>
      </c>
      <c r="B632" s="5" t="s">
        <v>153</v>
      </c>
      <c r="C632" s="5" t="s">
        <v>37</v>
      </c>
      <c r="D632" s="5" t="s">
        <v>176</v>
      </c>
      <c r="E632" s="5" t="s">
        <v>6</v>
      </c>
      <c r="F632" s="5">
        <v>9.5</v>
      </c>
      <c r="G632" s="319">
        <v>1.33</v>
      </c>
      <c r="H632" s="138">
        <v>2.7</v>
      </c>
      <c r="I632" t="b">
        <f t="shared" si="9"/>
        <v>0</v>
      </c>
    </row>
    <row r="633" spans="1:9" x14ac:dyDescent="0.25">
      <c r="A633" s="5">
        <v>3345</v>
      </c>
      <c r="B633" s="5" t="s">
        <v>153</v>
      </c>
      <c r="C633" s="5" t="s">
        <v>37</v>
      </c>
      <c r="D633" s="5" t="s">
        <v>177</v>
      </c>
      <c r="E633" s="5" t="s">
        <v>6</v>
      </c>
      <c r="F633" s="5">
        <v>9.5</v>
      </c>
      <c r="G633" s="319">
        <v>1.33</v>
      </c>
      <c r="H633" s="138">
        <v>2.7</v>
      </c>
      <c r="I633" t="b">
        <f t="shared" si="9"/>
        <v>0</v>
      </c>
    </row>
    <row r="634" spans="1:9" x14ac:dyDescent="0.25">
      <c r="A634" s="5">
        <v>1536</v>
      </c>
      <c r="B634" s="5" t="s">
        <v>153</v>
      </c>
      <c r="C634" s="5" t="s">
        <v>37</v>
      </c>
      <c r="D634" s="5" t="s">
        <v>154</v>
      </c>
      <c r="E634" s="5" t="s">
        <v>6</v>
      </c>
      <c r="F634" s="5">
        <v>12.8</v>
      </c>
      <c r="G634" s="319">
        <v>1.32</v>
      </c>
      <c r="H634" s="138">
        <v>2.4</v>
      </c>
      <c r="I634" t="b">
        <f t="shared" si="9"/>
        <v>0</v>
      </c>
    </row>
    <row r="635" spans="1:9" x14ac:dyDescent="0.25">
      <c r="A635" s="5">
        <v>3346</v>
      </c>
      <c r="B635" s="5" t="s">
        <v>153</v>
      </c>
      <c r="C635" s="5" t="s">
        <v>37</v>
      </c>
      <c r="D635" s="5" t="s">
        <v>178</v>
      </c>
      <c r="E635" s="5" t="s">
        <v>6</v>
      </c>
      <c r="F635" s="5">
        <v>9.5</v>
      </c>
      <c r="G635" s="319">
        <v>1.33</v>
      </c>
      <c r="H635" s="138">
        <v>2.7</v>
      </c>
      <c r="I635" t="b">
        <f t="shared" si="9"/>
        <v>0</v>
      </c>
    </row>
    <row r="636" spans="1:9" x14ac:dyDescent="0.25">
      <c r="A636" s="5">
        <v>1535</v>
      </c>
      <c r="B636" s="5" t="s">
        <v>153</v>
      </c>
      <c r="C636" s="5" t="s">
        <v>37</v>
      </c>
      <c r="D636" s="5" t="s">
        <v>155</v>
      </c>
      <c r="E636" s="5" t="s">
        <v>6</v>
      </c>
      <c r="F636" s="5">
        <v>12.8</v>
      </c>
      <c r="G636" s="319">
        <v>1.32</v>
      </c>
      <c r="H636" s="138">
        <v>2.4</v>
      </c>
      <c r="I636" t="b">
        <f t="shared" si="9"/>
        <v>0</v>
      </c>
    </row>
    <row r="637" spans="1:9" x14ac:dyDescent="0.25">
      <c r="A637" s="5">
        <v>3347</v>
      </c>
      <c r="B637" s="5" t="s">
        <v>153</v>
      </c>
      <c r="C637" s="5" t="s">
        <v>37</v>
      </c>
      <c r="D637" s="5" t="s">
        <v>179</v>
      </c>
      <c r="E637" s="5" t="s">
        <v>6</v>
      </c>
      <c r="F637" s="5">
        <v>9.5</v>
      </c>
      <c r="G637" s="319">
        <v>1.33</v>
      </c>
      <c r="H637" s="138">
        <v>2.7</v>
      </c>
      <c r="I637" t="b">
        <f t="shared" si="9"/>
        <v>0</v>
      </c>
    </row>
    <row r="638" spans="1:9" x14ac:dyDescent="0.25">
      <c r="A638" s="5">
        <v>4898</v>
      </c>
      <c r="B638" s="5" t="s">
        <v>153</v>
      </c>
      <c r="C638" s="5" t="s">
        <v>29</v>
      </c>
      <c r="D638" s="5" t="s">
        <v>750</v>
      </c>
      <c r="E638" s="5" t="s">
        <v>7</v>
      </c>
      <c r="F638" s="5">
        <v>3.3</v>
      </c>
      <c r="G638" s="319">
        <v>2.5</v>
      </c>
      <c r="H638" s="138">
        <v>3.5</v>
      </c>
      <c r="I638" t="str">
        <f t="shared" si="9"/>
        <v>F</v>
      </c>
    </row>
    <row r="639" spans="1:9" x14ac:dyDescent="0.25">
      <c r="A639" s="5">
        <v>5622</v>
      </c>
      <c r="B639" s="5" t="s">
        <v>153</v>
      </c>
      <c r="C639" s="5" t="s">
        <v>29</v>
      </c>
      <c r="D639" s="5" t="s">
        <v>1784</v>
      </c>
      <c r="E639" s="5" t="s">
        <v>7</v>
      </c>
      <c r="F639" s="5">
        <v>3.6</v>
      </c>
      <c r="G639" s="319">
        <v>2.4500000000000002</v>
      </c>
      <c r="H639" s="138">
        <v>4.2</v>
      </c>
      <c r="I639" t="str">
        <f t="shared" si="9"/>
        <v>F</v>
      </c>
    </row>
    <row r="640" spans="1:9" x14ac:dyDescent="0.25">
      <c r="A640" s="5">
        <v>5623</v>
      </c>
      <c r="B640" s="5" t="s">
        <v>153</v>
      </c>
      <c r="C640" s="5" t="s">
        <v>29</v>
      </c>
      <c r="D640" s="5" t="s">
        <v>1785</v>
      </c>
      <c r="E640" s="5" t="s">
        <v>7</v>
      </c>
      <c r="F640" s="5">
        <v>3.6</v>
      </c>
      <c r="G640" s="319">
        <v>2.4500000000000002</v>
      </c>
      <c r="H640" s="138">
        <v>4.5</v>
      </c>
      <c r="I640" t="str">
        <f t="shared" si="9"/>
        <v>F</v>
      </c>
    </row>
    <row r="641" spans="1:9" x14ac:dyDescent="0.25">
      <c r="A641" s="5">
        <v>5980</v>
      </c>
      <c r="B641" s="5" t="s">
        <v>153</v>
      </c>
      <c r="C641" s="5" t="s">
        <v>29</v>
      </c>
      <c r="D641" s="5" t="s">
        <v>1786</v>
      </c>
      <c r="E641" s="5" t="s">
        <v>7</v>
      </c>
      <c r="F641" s="5">
        <v>3.7</v>
      </c>
      <c r="G641" s="319">
        <v>2.7</v>
      </c>
      <c r="H641" s="138">
        <v>5</v>
      </c>
      <c r="I641" t="str">
        <f t="shared" si="9"/>
        <v>F</v>
      </c>
    </row>
    <row r="642" spans="1:9" x14ac:dyDescent="0.25">
      <c r="A642" s="5">
        <v>4893</v>
      </c>
      <c r="B642" s="5" t="s">
        <v>153</v>
      </c>
      <c r="C642" s="5" t="s">
        <v>29</v>
      </c>
      <c r="D642" s="5" t="s">
        <v>777</v>
      </c>
      <c r="E642" s="5" t="s">
        <v>7</v>
      </c>
      <c r="F642" s="5">
        <v>3.3</v>
      </c>
      <c r="G642" s="319">
        <v>2.58</v>
      </c>
      <c r="H642" s="138">
        <v>3.9</v>
      </c>
      <c r="I642" t="str">
        <f t="shared" si="9"/>
        <v>F</v>
      </c>
    </row>
    <row r="643" spans="1:9" x14ac:dyDescent="0.25">
      <c r="A643" s="5">
        <v>5121</v>
      </c>
      <c r="B643" s="5" t="s">
        <v>153</v>
      </c>
      <c r="C643" s="5" t="s">
        <v>29</v>
      </c>
      <c r="D643" s="5" t="s">
        <v>751</v>
      </c>
      <c r="E643" s="5" t="s">
        <v>7</v>
      </c>
      <c r="F643" s="5">
        <v>3.3</v>
      </c>
      <c r="G643" s="319">
        <v>2.5</v>
      </c>
      <c r="H643" s="138">
        <v>3.5</v>
      </c>
      <c r="I643" t="str">
        <f t="shared" ref="I643:I706" si="10">IF(E643="Top-Loading",IF(AND(G643&gt;=3.2,F643&lt;=3),"ME",IF(AND(G643&gt;=2.51,F643&lt;=3.8),"ES",IF(AND(G643&gt;=1.72,F643&lt;=8),"F"))),IF(AND(G643&gt;=3.2,F643&lt;=3),"ME",IF(AND(G643&gt;=2.8,F643&lt;=3.5),"ES",IF(AND(G643&gt;=2.2,F643&lt;=4.5),"F"))))</f>
        <v>F</v>
      </c>
    </row>
    <row r="644" spans="1:9" x14ac:dyDescent="0.25">
      <c r="A644" s="5">
        <v>4912</v>
      </c>
      <c r="B644" s="5" t="s">
        <v>153</v>
      </c>
      <c r="C644" s="5" t="s">
        <v>29</v>
      </c>
      <c r="D644" s="5" t="s">
        <v>695</v>
      </c>
      <c r="E644" s="5" t="s">
        <v>7</v>
      </c>
      <c r="F644" s="5">
        <v>3.6</v>
      </c>
      <c r="G644" s="319">
        <v>2.41</v>
      </c>
      <c r="H644" s="138">
        <v>3.4</v>
      </c>
      <c r="I644" t="str">
        <f t="shared" si="10"/>
        <v>F</v>
      </c>
    </row>
    <row r="645" spans="1:9" x14ac:dyDescent="0.25">
      <c r="A645" s="5">
        <v>5196</v>
      </c>
      <c r="B645" s="5" t="s">
        <v>153</v>
      </c>
      <c r="C645" s="5" t="s">
        <v>29</v>
      </c>
      <c r="D645" s="5" t="s">
        <v>710</v>
      </c>
      <c r="E645" s="5" t="s">
        <v>7</v>
      </c>
      <c r="F645" s="5">
        <v>3.5</v>
      </c>
      <c r="G645" s="319">
        <v>2.4300000000000002</v>
      </c>
      <c r="H645" s="138">
        <v>3.5</v>
      </c>
      <c r="I645" t="str">
        <f t="shared" si="10"/>
        <v>F</v>
      </c>
    </row>
    <row r="646" spans="1:9" x14ac:dyDescent="0.25">
      <c r="A646" s="5">
        <v>4911</v>
      </c>
      <c r="B646" s="5" t="s">
        <v>153</v>
      </c>
      <c r="C646" s="5" t="s">
        <v>29</v>
      </c>
      <c r="D646" s="5" t="s">
        <v>716</v>
      </c>
      <c r="E646" s="5" t="s">
        <v>7</v>
      </c>
      <c r="F646" s="5">
        <v>3.5</v>
      </c>
      <c r="G646" s="319">
        <v>2.4500000000000002</v>
      </c>
      <c r="H646" s="138">
        <v>3.4</v>
      </c>
      <c r="I646" t="str">
        <f t="shared" si="10"/>
        <v>F</v>
      </c>
    </row>
    <row r="647" spans="1:9" x14ac:dyDescent="0.25">
      <c r="A647" s="5">
        <v>4910</v>
      </c>
      <c r="B647" s="5" t="s">
        <v>153</v>
      </c>
      <c r="C647" s="5" t="s">
        <v>29</v>
      </c>
      <c r="D647" s="5" t="s">
        <v>733</v>
      </c>
      <c r="E647" s="5" t="s">
        <v>7</v>
      </c>
      <c r="F647" s="5">
        <v>3.3</v>
      </c>
      <c r="G647" s="319">
        <v>2.46</v>
      </c>
      <c r="H647" s="138">
        <v>3.7</v>
      </c>
      <c r="I647" t="str">
        <f t="shared" si="10"/>
        <v>F</v>
      </c>
    </row>
    <row r="648" spans="1:9" x14ac:dyDescent="0.25">
      <c r="A648" s="5">
        <v>4909</v>
      </c>
      <c r="B648" s="5" t="s">
        <v>153</v>
      </c>
      <c r="C648" s="5" t="s">
        <v>29</v>
      </c>
      <c r="D648" s="5" t="s">
        <v>734</v>
      </c>
      <c r="E648" s="5" t="s">
        <v>7</v>
      </c>
      <c r="F648" s="5">
        <v>3.3</v>
      </c>
      <c r="G648" s="319">
        <v>2.46</v>
      </c>
      <c r="H648" s="138">
        <v>3.7</v>
      </c>
      <c r="I648" t="str">
        <f t="shared" si="10"/>
        <v>F</v>
      </c>
    </row>
    <row r="649" spans="1:9" x14ac:dyDescent="0.25">
      <c r="A649" s="5">
        <v>4908</v>
      </c>
      <c r="B649" s="5" t="s">
        <v>153</v>
      </c>
      <c r="C649" s="5" t="s">
        <v>29</v>
      </c>
      <c r="D649" s="5" t="s">
        <v>735</v>
      </c>
      <c r="E649" s="5" t="s">
        <v>7</v>
      </c>
      <c r="F649" s="5">
        <v>3.3</v>
      </c>
      <c r="G649" s="319">
        <v>2.46</v>
      </c>
      <c r="H649" s="138">
        <v>3.7</v>
      </c>
      <c r="I649" t="str">
        <f t="shared" si="10"/>
        <v>F</v>
      </c>
    </row>
    <row r="650" spans="1:9" x14ac:dyDescent="0.25">
      <c r="A650" s="5">
        <v>5192</v>
      </c>
      <c r="B650" s="5" t="s">
        <v>153</v>
      </c>
      <c r="C650" s="5" t="s">
        <v>29</v>
      </c>
      <c r="D650" s="5" t="s">
        <v>736</v>
      </c>
      <c r="E650" s="5" t="s">
        <v>7</v>
      </c>
      <c r="F650" s="5">
        <v>3.3</v>
      </c>
      <c r="G650" s="319">
        <v>2.46</v>
      </c>
      <c r="H650" s="138">
        <v>3.7</v>
      </c>
      <c r="I650" t="str">
        <f t="shared" si="10"/>
        <v>F</v>
      </c>
    </row>
    <row r="651" spans="1:9" x14ac:dyDescent="0.25">
      <c r="A651" s="5">
        <v>5193</v>
      </c>
      <c r="B651" s="5" t="s">
        <v>153</v>
      </c>
      <c r="C651" s="5" t="s">
        <v>29</v>
      </c>
      <c r="D651" s="5" t="s">
        <v>737</v>
      </c>
      <c r="E651" s="5" t="s">
        <v>7</v>
      </c>
      <c r="F651" s="5">
        <v>3.3</v>
      </c>
      <c r="G651" s="319">
        <v>2.46</v>
      </c>
      <c r="H651" s="138">
        <v>3.7</v>
      </c>
      <c r="I651" t="str">
        <f t="shared" si="10"/>
        <v>F</v>
      </c>
    </row>
    <row r="652" spans="1:9" x14ac:dyDescent="0.25">
      <c r="A652" s="5">
        <v>5194</v>
      </c>
      <c r="B652" s="5" t="s">
        <v>153</v>
      </c>
      <c r="C652" s="5" t="s">
        <v>29</v>
      </c>
      <c r="D652" s="5" t="s">
        <v>738</v>
      </c>
      <c r="E652" s="5" t="s">
        <v>7</v>
      </c>
      <c r="F652" s="5">
        <v>3.3</v>
      </c>
      <c r="G652" s="319">
        <v>2.46</v>
      </c>
      <c r="H652" s="138">
        <v>3.7</v>
      </c>
      <c r="I652" t="str">
        <f t="shared" si="10"/>
        <v>F</v>
      </c>
    </row>
    <row r="653" spans="1:9" x14ac:dyDescent="0.25">
      <c r="A653" s="5">
        <v>5195</v>
      </c>
      <c r="B653" s="5" t="s">
        <v>153</v>
      </c>
      <c r="C653" s="5" t="s">
        <v>29</v>
      </c>
      <c r="D653" s="5" t="s">
        <v>739</v>
      </c>
      <c r="E653" s="5" t="s">
        <v>7</v>
      </c>
      <c r="F653" s="5">
        <v>3.3</v>
      </c>
      <c r="G653" s="319">
        <v>2.46</v>
      </c>
      <c r="H653" s="138">
        <v>3.7</v>
      </c>
      <c r="I653" t="str">
        <f t="shared" si="10"/>
        <v>F</v>
      </c>
    </row>
    <row r="654" spans="1:9" x14ac:dyDescent="0.25">
      <c r="A654" s="5">
        <v>5267</v>
      </c>
      <c r="B654" s="5" t="s">
        <v>153</v>
      </c>
      <c r="C654" s="5" t="s">
        <v>29</v>
      </c>
      <c r="D654" s="5" t="s">
        <v>778</v>
      </c>
      <c r="E654" s="5" t="s">
        <v>7</v>
      </c>
      <c r="F654" s="5">
        <v>3.4</v>
      </c>
      <c r="G654" s="319">
        <v>2.58</v>
      </c>
      <c r="H654" s="138">
        <v>3.9</v>
      </c>
      <c r="I654" t="str">
        <f t="shared" si="10"/>
        <v>F</v>
      </c>
    </row>
    <row r="655" spans="1:9" x14ac:dyDescent="0.25">
      <c r="A655" s="5">
        <v>5833</v>
      </c>
      <c r="B655" s="5" t="s">
        <v>153</v>
      </c>
      <c r="C655" s="5" t="s">
        <v>29</v>
      </c>
      <c r="D655" s="5" t="s">
        <v>1787</v>
      </c>
      <c r="E655" s="5" t="s">
        <v>7</v>
      </c>
      <c r="F655" s="5">
        <v>3</v>
      </c>
      <c r="G655" s="319">
        <v>3.14</v>
      </c>
      <c r="H655" s="138">
        <v>3.6</v>
      </c>
      <c r="I655" t="str">
        <f t="shared" si="10"/>
        <v>ES</v>
      </c>
    </row>
    <row r="656" spans="1:9" x14ac:dyDescent="0.25">
      <c r="A656" s="5">
        <v>5832</v>
      </c>
      <c r="B656" s="5" t="s">
        <v>153</v>
      </c>
      <c r="C656" s="5" t="s">
        <v>29</v>
      </c>
      <c r="D656" s="5" t="s">
        <v>1788</v>
      </c>
      <c r="E656" s="5" t="s">
        <v>7</v>
      </c>
      <c r="F656" s="5">
        <v>3</v>
      </c>
      <c r="G656" s="319">
        <v>3.14</v>
      </c>
      <c r="H656" s="138">
        <v>3.6</v>
      </c>
      <c r="I656" t="str">
        <f t="shared" si="10"/>
        <v>ES</v>
      </c>
    </row>
    <row r="657" spans="1:9" x14ac:dyDescent="0.25">
      <c r="A657" s="5">
        <v>5831</v>
      </c>
      <c r="B657" s="5" t="s">
        <v>153</v>
      </c>
      <c r="C657" s="5" t="s">
        <v>29</v>
      </c>
      <c r="D657" s="5" t="s">
        <v>1789</v>
      </c>
      <c r="E657" s="5" t="s">
        <v>7</v>
      </c>
      <c r="F657" s="5">
        <v>3</v>
      </c>
      <c r="G657" s="319">
        <v>3.14</v>
      </c>
      <c r="H657" s="138">
        <v>3.6</v>
      </c>
      <c r="I657" t="str">
        <f t="shared" si="10"/>
        <v>ES</v>
      </c>
    </row>
    <row r="658" spans="1:9" x14ac:dyDescent="0.25">
      <c r="A658" s="5">
        <v>5830</v>
      </c>
      <c r="B658" s="5" t="s">
        <v>153</v>
      </c>
      <c r="C658" s="5" t="s">
        <v>29</v>
      </c>
      <c r="D658" s="5" t="s">
        <v>1790</v>
      </c>
      <c r="E658" s="5" t="s">
        <v>7</v>
      </c>
      <c r="F658" s="5">
        <v>2.9</v>
      </c>
      <c r="G658" s="319">
        <v>3.35</v>
      </c>
      <c r="H658" s="138">
        <v>4</v>
      </c>
      <c r="I658" t="str">
        <f t="shared" si="10"/>
        <v>ME</v>
      </c>
    </row>
    <row r="659" spans="1:9" x14ac:dyDescent="0.25">
      <c r="A659" s="5">
        <v>5829</v>
      </c>
      <c r="B659" s="5" t="s">
        <v>153</v>
      </c>
      <c r="C659" s="5" t="s">
        <v>29</v>
      </c>
      <c r="D659" s="5" t="s">
        <v>1791</v>
      </c>
      <c r="E659" s="5" t="s">
        <v>7</v>
      </c>
      <c r="F659" s="5">
        <v>2.9</v>
      </c>
      <c r="G659" s="319">
        <v>3.35</v>
      </c>
      <c r="H659" s="138">
        <v>4</v>
      </c>
      <c r="I659" t="str">
        <f t="shared" si="10"/>
        <v>ME</v>
      </c>
    </row>
    <row r="660" spans="1:9" x14ac:dyDescent="0.25">
      <c r="A660" s="5">
        <v>5828</v>
      </c>
      <c r="B660" s="5" t="s">
        <v>153</v>
      </c>
      <c r="C660" s="5" t="s">
        <v>29</v>
      </c>
      <c r="D660" s="5" t="s">
        <v>1792</v>
      </c>
      <c r="E660" s="5" t="s">
        <v>7</v>
      </c>
      <c r="F660" s="5">
        <v>2.9</v>
      </c>
      <c r="G660" s="319">
        <v>3.35</v>
      </c>
      <c r="H660" s="138">
        <v>4</v>
      </c>
      <c r="I660" t="str">
        <f t="shared" si="10"/>
        <v>ME</v>
      </c>
    </row>
    <row r="661" spans="1:9" x14ac:dyDescent="0.25">
      <c r="A661" s="5">
        <v>5827</v>
      </c>
      <c r="B661" s="5" t="s">
        <v>153</v>
      </c>
      <c r="C661" s="5" t="s">
        <v>29</v>
      </c>
      <c r="D661" s="5" t="s">
        <v>1793</v>
      </c>
      <c r="E661" s="5" t="s">
        <v>7</v>
      </c>
      <c r="F661" s="5">
        <v>2.9</v>
      </c>
      <c r="G661" s="319">
        <v>3.32</v>
      </c>
      <c r="H661" s="138">
        <v>4.3</v>
      </c>
      <c r="I661" t="str">
        <f t="shared" si="10"/>
        <v>ME</v>
      </c>
    </row>
    <row r="662" spans="1:9" x14ac:dyDescent="0.25">
      <c r="A662" s="5">
        <v>5826</v>
      </c>
      <c r="B662" s="5" t="s">
        <v>153</v>
      </c>
      <c r="C662" s="5" t="s">
        <v>29</v>
      </c>
      <c r="D662" s="5" t="s">
        <v>1794</v>
      </c>
      <c r="E662" s="5" t="s">
        <v>7</v>
      </c>
      <c r="F662" s="5">
        <v>2.9</v>
      </c>
      <c r="G662" s="319">
        <v>3.32</v>
      </c>
      <c r="H662" s="138">
        <v>4.3</v>
      </c>
      <c r="I662" t="str">
        <f t="shared" si="10"/>
        <v>ME</v>
      </c>
    </row>
    <row r="663" spans="1:9" x14ac:dyDescent="0.25">
      <c r="A663" s="5">
        <v>5825</v>
      </c>
      <c r="B663" s="5" t="s">
        <v>153</v>
      </c>
      <c r="C663" s="5" t="s">
        <v>29</v>
      </c>
      <c r="D663" s="5" t="s">
        <v>1795</v>
      </c>
      <c r="E663" s="5" t="s">
        <v>7</v>
      </c>
      <c r="F663" s="5">
        <v>2.9</v>
      </c>
      <c r="G663" s="319">
        <v>3.32</v>
      </c>
      <c r="H663" s="138">
        <v>4.3</v>
      </c>
      <c r="I663" t="str">
        <f t="shared" si="10"/>
        <v>ME</v>
      </c>
    </row>
    <row r="664" spans="1:9" x14ac:dyDescent="0.25">
      <c r="A664" s="5">
        <v>5824</v>
      </c>
      <c r="B664" s="5" t="s">
        <v>153</v>
      </c>
      <c r="C664" s="5" t="s">
        <v>29</v>
      </c>
      <c r="D664" s="5" t="s">
        <v>1796</v>
      </c>
      <c r="E664" s="5" t="s">
        <v>7</v>
      </c>
      <c r="F664" s="5">
        <v>2.7</v>
      </c>
      <c r="G664" s="319">
        <v>3.42</v>
      </c>
      <c r="H664" s="138">
        <v>4.5</v>
      </c>
      <c r="I664" t="str">
        <f t="shared" si="10"/>
        <v>ME</v>
      </c>
    </row>
    <row r="665" spans="1:9" x14ac:dyDescent="0.25">
      <c r="A665" s="5">
        <v>6195</v>
      </c>
      <c r="B665" s="5" t="s">
        <v>153</v>
      </c>
      <c r="C665" s="5" t="s">
        <v>29</v>
      </c>
      <c r="D665" s="5" t="s">
        <v>1797</v>
      </c>
      <c r="E665" s="5" t="s">
        <v>7</v>
      </c>
      <c r="F665" s="5">
        <v>3.3</v>
      </c>
      <c r="G665" s="319">
        <v>3.14</v>
      </c>
      <c r="H665" s="138">
        <v>3.6</v>
      </c>
      <c r="I665" t="str">
        <f t="shared" si="10"/>
        <v>ES</v>
      </c>
    </row>
    <row r="666" spans="1:9" x14ac:dyDescent="0.25">
      <c r="A666" s="5">
        <v>6194</v>
      </c>
      <c r="B666" s="5" t="s">
        <v>153</v>
      </c>
      <c r="C666" s="5" t="s">
        <v>29</v>
      </c>
      <c r="D666" s="5" t="s">
        <v>1798</v>
      </c>
      <c r="E666" s="5" t="s">
        <v>7</v>
      </c>
      <c r="F666" s="5">
        <v>3.3</v>
      </c>
      <c r="G666" s="319">
        <v>3.14</v>
      </c>
      <c r="H666" s="138">
        <v>3.6</v>
      </c>
      <c r="I666" t="str">
        <f t="shared" si="10"/>
        <v>ES</v>
      </c>
    </row>
    <row r="667" spans="1:9" x14ac:dyDescent="0.25">
      <c r="A667" s="5">
        <v>6197</v>
      </c>
      <c r="B667" s="5" t="s">
        <v>153</v>
      </c>
      <c r="C667" s="5" t="s">
        <v>29</v>
      </c>
      <c r="D667" s="5" t="s">
        <v>1799</v>
      </c>
      <c r="E667" s="5" t="s">
        <v>7</v>
      </c>
      <c r="F667" s="5">
        <v>3</v>
      </c>
      <c r="G667" s="319">
        <v>3.2</v>
      </c>
      <c r="H667" s="138">
        <v>4</v>
      </c>
      <c r="I667" t="str">
        <f t="shared" si="10"/>
        <v>ME</v>
      </c>
    </row>
    <row r="668" spans="1:9" x14ac:dyDescent="0.25">
      <c r="A668" s="5">
        <v>6196</v>
      </c>
      <c r="B668" s="5" t="s">
        <v>153</v>
      </c>
      <c r="C668" s="5" t="s">
        <v>29</v>
      </c>
      <c r="D668" s="5" t="s">
        <v>1800</v>
      </c>
      <c r="E668" s="5" t="s">
        <v>7</v>
      </c>
      <c r="F668" s="5">
        <v>3</v>
      </c>
      <c r="G668" s="319">
        <v>3.2</v>
      </c>
      <c r="H668" s="138">
        <v>4</v>
      </c>
      <c r="I668" t="str">
        <f t="shared" si="10"/>
        <v>ME</v>
      </c>
    </row>
    <row r="669" spans="1:9" x14ac:dyDescent="0.25">
      <c r="A669" s="5">
        <v>6310</v>
      </c>
      <c r="B669" s="5" t="s">
        <v>153</v>
      </c>
      <c r="C669" s="5" t="s">
        <v>29</v>
      </c>
      <c r="D669" s="5" t="s">
        <v>1801</v>
      </c>
      <c r="E669" s="5" t="s">
        <v>7</v>
      </c>
      <c r="F669" s="5">
        <v>2.9</v>
      </c>
      <c r="G669" s="319">
        <v>3.32</v>
      </c>
      <c r="H669" s="138">
        <v>4.3</v>
      </c>
      <c r="I669" t="str">
        <f t="shared" si="10"/>
        <v>ME</v>
      </c>
    </row>
    <row r="670" spans="1:9" x14ac:dyDescent="0.25">
      <c r="A670" s="5">
        <v>6311</v>
      </c>
      <c r="B670" s="5" t="s">
        <v>153</v>
      </c>
      <c r="C670" s="5" t="s">
        <v>29</v>
      </c>
      <c r="D670" s="5" t="s">
        <v>1802</v>
      </c>
      <c r="E670" s="5" t="s">
        <v>7</v>
      </c>
      <c r="F670" s="5">
        <v>2.9</v>
      </c>
      <c r="G670" s="319">
        <v>3.32</v>
      </c>
      <c r="H670" s="138">
        <v>4.3</v>
      </c>
      <c r="I670" t="str">
        <f t="shared" si="10"/>
        <v>ME</v>
      </c>
    </row>
    <row r="671" spans="1:9" x14ac:dyDescent="0.25">
      <c r="A671" s="5">
        <v>6312</v>
      </c>
      <c r="B671" s="5" t="s">
        <v>153</v>
      </c>
      <c r="C671" s="5" t="s">
        <v>29</v>
      </c>
      <c r="D671" s="5" t="s">
        <v>1803</v>
      </c>
      <c r="E671" s="5" t="s">
        <v>7</v>
      </c>
      <c r="F671" s="5">
        <v>2.9</v>
      </c>
      <c r="G671" s="319">
        <v>3.32</v>
      </c>
      <c r="H671" s="138">
        <v>4.3</v>
      </c>
      <c r="I671" t="str">
        <f t="shared" si="10"/>
        <v>ME</v>
      </c>
    </row>
    <row r="672" spans="1:9" x14ac:dyDescent="0.25">
      <c r="A672" s="5">
        <v>6313</v>
      </c>
      <c r="B672" s="5" t="s">
        <v>153</v>
      </c>
      <c r="C672" s="5" t="s">
        <v>29</v>
      </c>
      <c r="D672" s="5" t="s">
        <v>1804</v>
      </c>
      <c r="E672" s="5" t="s">
        <v>7</v>
      </c>
      <c r="F672" s="5">
        <v>2.7</v>
      </c>
      <c r="G672" s="319">
        <v>3.42</v>
      </c>
      <c r="H672" s="138">
        <v>4.5</v>
      </c>
      <c r="I672" t="str">
        <f t="shared" si="10"/>
        <v>ME</v>
      </c>
    </row>
    <row r="673" spans="1:9" x14ac:dyDescent="0.25">
      <c r="A673" s="5">
        <v>663</v>
      </c>
      <c r="B673" s="5" t="s">
        <v>153</v>
      </c>
      <c r="C673" s="5" t="s">
        <v>53</v>
      </c>
      <c r="D673" s="5" t="s">
        <v>369</v>
      </c>
      <c r="E673" s="5" t="s">
        <v>7</v>
      </c>
      <c r="F673" s="5">
        <v>5.9</v>
      </c>
      <c r="G673" s="319">
        <v>1.8</v>
      </c>
      <c r="H673" s="138">
        <v>2.2000000000000002</v>
      </c>
      <c r="I673" t="b">
        <f t="shared" si="10"/>
        <v>0</v>
      </c>
    </row>
    <row r="674" spans="1:9" x14ac:dyDescent="0.25">
      <c r="A674" s="5">
        <v>2920</v>
      </c>
      <c r="B674" s="5" t="s">
        <v>153</v>
      </c>
      <c r="C674" s="5" t="s">
        <v>53</v>
      </c>
      <c r="D674" s="5" t="s">
        <v>372</v>
      </c>
      <c r="E674" s="5" t="s">
        <v>7</v>
      </c>
      <c r="F674" s="5">
        <v>4.7</v>
      </c>
      <c r="G674" s="319">
        <v>1.81</v>
      </c>
      <c r="H674" s="138">
        <v>2.8</v>
      </c>
      <c r="I674" t="b">
        <f t="shared" si="10"/>
        <v>0</v>
      </c>
    </row>
    <row r="675" spans="1:9" x14ac:dyDescent="0.25">
      <c r="A675" s="5">
        <v>1033</v>
      </c>
      <c r="B675" s="5" t="s">
        <v>153</v>
      </c>
      <c r="C675" s="5" t="s">
        <v>53</v>
      </c>
      <c r="D675" s="5" t="s">
        <v>382</v>
      </c>
      <c r="E675" s="5" t="s">
        <v>7</v>
      </c>
      <c r="F675" s="5"/>
      <c r="G675" s="319">
        <v>1.83</v>
      </c>
      <c r="H675" s="138">
        <v>3.3</v>
      </c>
      <c r="I675" t="b">
        <f t="shared" si="10"/>
        <v>0</v>
      </c>
    </row>
    <row r="676" spans="1:9" x14ac:dyDescent="0.25">
      <c r="A676" s="5">
        <v>1032</v>
      </c>
      <c r="B676" s="5" t="s">
        <v>153</v>
      </c>
      <c r="C676" s="5" t="s">
        <v>53</v>
      </c>
      <c r="D676" s="5" t="s">
        <v>384</v>
      </c>
      <c r="E676" s="5" t="s">
        <v>7</v>
      </c>
      <c r="F676" s="5"/>
      <c r="G676" s="319">
        <v>1.84</v>
      </c>
      <c r="H676" s="138">
        <v>3.3</v>
      </c>
      <c r="I676" t="b">
        <f t="shared" si="10"/>
        <v>0</v>
      </c>
    </row>
    <row r="677" spans="1:9" x14ac:dyDescent="0.25">
      <c r="A677" s="5">
        <v>5378</v>
      </c>
      <c r="B677" s="5" t="s">
        <v>153</v>
      </c>
      <c r="C677" s="5" t="s">
        <v>370</v>
      </c>
      <c r="D677" s="5" t="s">
        <v>1805</v>
      </c>
      <c r="E677" s="5" t="s">
        <v>6</v>
      </c>
      <c r="F677" s="5">
        <v>3.7</v>
      </c>
      <c r="G677" s="319">
        <v>2.41</v>
      </c>
      <c r="H677" s="138">
        <v>4.0999999999999996</v>
      </c>
      <c r="I677" t="str">
        <f t="shared" si="10"/>
        <v>F</v>
      </c>
    </row>
    <row r="678" spans="1:9" x14ac:dyDescent="0.25">
      <c r="A678" s="5">
        <v>5377</v>
      </c>
      <c r="B678" s="5" t="s">
        <v>153</v>
      </c>
      <c r="C678" s="5" t="s">
        <v>370</v>
      </c>
      <c r="D678" s="5" t="s">
        <v>1806</v>
      </c>
      <c r="E678" s="5" t="s">
        <v>6</v>
      </c>
      <c r="F678" s="5">
        <v>3.6</v>
      </c>
      <c r="G678" s="319">
        <v>2.4500000000000002</v>
      </c>
      <c r="H678" s="138">
        <v>4.2</v>
      </c>
      <c r="I678" t="str">
        <f t="shared" si="10"/>
        <v>F</v>
      </c>
    </row>
    <row r="679" spans="1:9" x14ac:dyDescent="0.25">
      <c r="A679" s="5">
        <v>5376</v>
      </c>
      <c r="B679" s="5" t="s">
        <v>153</v>
      </c>
      <c r="C679" s="5" t="s">
        <v>370</v>
      </c>
      <c r="D679" s="5" t="s">
        <v>725</v>
      </c>
      <c r="E679" s="5" t="s">
        <v>6</v>
      </c>
      <c r="F679" s="5">
        <v>3.6</v>
      </c>
      <c r="G679" s="319">
        <v>2.4500000000000002</v>
      </c>
      <c r="H679" s="138">
        <v>4.5</v>
      </c>
      <c r="I679" t="str">
        <f t="shared" si="10"/>
        <v>F</v>
      </c>
    </row>
    <row r="680" spans="1:9" x14ac:dyDescent="0.25">
      <c r="A680" s="5">
        <v>6141</v>
      </c>
      <c r="B680" s="5" t="s">
        <v>153</v>
      </c>
      <c r="C680" s="5" t="s">
        <v>370</v>
      </c>
      <c r="D680" s="5" t="s">
        <v>1807</v>
      </c>
      <c r="E680" s="5" t="s">
        <v>6</v>
      </c>
      <c r="F680" s="5">
        <v>3.6</v>
      </c>
      <c r="G680" s="319">
        <v>2.4500000000000002</v>
      </c>
      <c r="H680" s="138">
        <v>4.5</v>
      </c>
      <c r="I680" t="str">
        <f t="shared" si="10"/>
        <v>F</v>
      </c>
    </row>
    <row r="681" spans="1:9" x14ac:dyDescent="0.25">
      <c r="A681" s="5">
        <v>6140</v>
      </c>
      <c r="B681" s="5" t="s">
        <v>153</v>
      </c>
      <c r="C681" s="5" t="s">
        <v>370</v>
      </c>
      <c r="D681" s="5" t="s">
        <v>1808</v>
      </c>
      <c r="E681" s="5" t="s">
        <v>6</v>
      </c>
      <c r="F681" s="5">
        <v>3.6</v>
      </c>
      <c r="G681" s="319">
        <v>2.4500000000000002</v>
      </c>
      <c r="H681" s="138">
        <v>4.5</v>
      </c>
      <c r="I681" t="str">
        <f t="shared" si="10"/>
        <v>F</v>
      </c>
    </row>
    <row r="682" spans="1:9" x14ac:dyDescent="0.25">
      <c r="A682" s="5">
        <v>5427</v>
      </c>
      <c r="B682" s="5" t="s">
        <v>153</v>
      </c>
      <c r="C682" s="5" t="s">
        <v>370</v>
      </c>
      <c r="D682" s="5" t="s">
        <v>1809</v>
      </c>
      <c r="E682" s="5" t="s">
        <v>6</v>
      </c>
      <c r="F682" s="5">
        <v>3.8</v>
      </c>
      <c r="G682" s="319">
        <v>2.57</v>
      </c>
      <c r="H682" s="138">
        <v>4.7</v>
      </c>
      <c r="I682" t="str">
        <f t="shared" si="10"/>
        <v>ES</v>
      </c>
    </row>
    <row r="683" spans="1:9" x14ac:dyDescent="0.25">
      <c r="A683" s="5">
        <v>5426</v>
      </c>
      <c r="B683" s="5" t="s">
        <v>153</v>
      </c>
      <c r="C683" s="5" t="s">
        <v>370</v>
      </c>
      <c r="D683" s="5" t="s">
        <v>1810</v>
      </c>
      <c r="E683" s="5" t="s">
        <v>6</v>
      </c>
      <c r="F683" s="5">
        <v>3.9</v>
      </c>
      <c r="G683" s="319">
        <v>2.61</v>
      </c>
      <c r="H683" s="138">
        <v>4.8</v>
      </c>
      <c r="I683" t="str">
        <f t="shared" si="10"/>
        <v>F</v>
      </c>
    </row>
    <row r="684" spans="1:9" x14ac:dyDescent="0.25">
      <c r="A684" s="5">
        <v>6142</v>
      </c>
      <c r="B684" s="5" t="s">
        <v>153</v>
      </c>
      <c r="C684" s="5" t="s">
        <v>370</v>
      </c>
      <c r="D684" s="5" t="s">
        <v>1811</v>
      </c>
      <c r="E684" s="5" t="s">
        <v>6</v>
      </c>
      <c r="F684" s="5">
        <v>3.7</v>
      </c>
      <c r="G684" s="319">
        <v>2.66</v>
      </c>
      <c r="H684" s="138">
        <v>4.8</v>
      </c>
      <c r="I684" t="str">
        <f t="shared" si="10"/>
        <v>ES</v>
      </c>
    </row>
    <row r="685" spans="1:9" x14ac:dyDescent="0.25">
      <c r="A685" s="5">
        <v>4793</v>
      </c>
      <c r="B685" s="5" t="s">
        <v>153</v>
      </c>
      <c r="C685" s="5" t="s">
        <v>370</v>
      </c>
      <c r="D685" s="5" t="s">
        <v>704</v>
      </c>
      <c r="E685" s="5" t="s">
        <v>7</v>
      </c>
      <c r="F685" s="5">
        <v>4</v>
      </c>
      <c r="G685" s="319">
        <v>2.41</v>
      </c>
      <c r="H685" s="138">
        <v>4.7</v>
      </c>
      <c r="I685" t="str">
        <f t="shared" si="10"/>
        <v>F</v>
      </c>
    </row>
    <row r="686" spans="1:9" x14ac:dyDescent="0.25">
      <c r="A686" s="5">
        <v>4914</v>
      </c>
      <c r="B686" s="5" t="s">
        <v>153</v>
      </c>
      <c r="C686" s="5" t="s">
        <v>370</v>
      </c>
      <c r="D686" s="5" t="s">
        <v>704</v>
      </c>
      <c r="E686" s="5" t="s">
        <v>6</v>
      </c>
      <c r="F686" s="5">
        <v>4</v>
      </c>
      <c r="G686" s="319">
        <v>2.41</v>
      </c>
      <c r="H686" s="138">
        <v>4.7</v>
      </c>
      <c r="I686" t="str">
        <f t="shared" si="10"/>
        <v>F</v>
      </c>
    </row>
    <row r="687" spans="1:9" x14ac:dyDescent="0.25">
      <c r="A687" s="5">
        <v>4790</v>
      </c>
      <c r="B687" s="5" t="s">
        <v>153</v>
      </c>
      <c r="C687" s="5" t="s">
        <v>370</v>
      </c>
      <c r="D687" s="5" t="s">
        <v>771</v>
      </c>
      <c r="E687" s="5" t="s">
        <v>7</v>
      </c>
      <c r="F687" s="5">
        <v>3.8</v>
      </c>
      <c r="G687" s="319">
        <v>2.57</v>
      </c>
      <c r="H687" s="138">
        <v>4.7</v>
      </c>
      <c r="I687" t="str">
        <f t="shared" si="10"/>
        <v>F</v>
      </c>
    </row>
    <row r="688" spans="1:9" x14ac:dyDescent="0.25">
      <c r="A688" s="5">
        <v>4913</v>
      </c>
      <c r="B688" s="5" t="s">
        <v>153</v>
      </c>
      <c r="C688" s="5" t="s">
        <v>370</v>
      </c>
      <c r="D688" s="5" t="s">
        <v>771</v>
      </c>
      <c r="E688" s="5" t="s">
        <v>6</v>
      </c>
      <c r="F688" s="5">
        <v>3.8</v>
      </c>
      <c r="G688" s="319">
        <v>2.57</v>
      </c>
      <c r="H688" s="138">
        <v>4.7</v>
      </c>
      <c r="I688" t="str">
        <f t="shared" si="10"/>
        <v>ES</v>
      </c>
    </row>
    <row r="689" spans="1:9" x14ac:dyDescent="0.25">
      <c r="A689" s="5">
        <v>6166</v>
      </c>
      <c r="B689" s="5" t="s">
        <v>153</v>
      </c>
      <c r="C689" s="5" t="s">
        <v>370</v>
      </c>
      <c r="D689" s="5" t="s">
        <v>1812</v>
      </c>
      <c r="E689" s="5" t="s">
        <v>6</v>
      </c>
      <c r="F689" s="5">
        <v>3.7</v>
      </c>
      <c r="G689" s="319">
        <v>2.88</v>
      </c>
      <c r="H689" s="138">
        <v>5.7</v>
      </c>
      <c r="I689" t="str">
        <f t="shared" si="10"/>
        <v>ES</v>
      </c>
    </row>
    <row r="690" spans="1:9" x14ac:dyDescent="0.25">
      <c r="A690" s="5">
        <v>3279</v>
      </c>
      <c r="B690" s="5" t="s">
        <v>153</v>
      </c>
      <c r="C690" s="5" t="s">
        <v>370</v>
      </c>
      <c r="D690" s="5" t="s">
        <v>371</v>
      </c>
      <c r="E690" s="5" t="s">
        <v>7</v>
      </c>
      <c r="F690" s="5">
        <v>6.3</v>
      </c>
      <c r="G690" s="319">
        <v>1.81</v>
      </c>
      <c r="H690" s="138">
        <v>1.8</v>
      </c>
      <c r="I690" t="b">
        <f t="shared" si="10"/>
        <v>0</v>
      </c>
    </row>
    <row r="691" spans="1:9" x14ac:dyDescent="0.25">
      <c r="A691" s="5">
        <v>3419</v>
      </c>
      <c r="B691" s="5" t="s">
        <v>153</v>
      </c>
      <c r="C691" s="5" t="s">
        <v>370</v>
      </c>
      <c r="D691" s="5" t="s">
        <v>504</v>
      </c>
      <c r="E691" s="5" t="s">
        <v>7</v>
      </c>
      <c r="F691" s="5">
        <v>4</v>
      </c>
      <c r="G691" s="319">
        <v>2.04</v>
      </c>
      <c r="H691" s="138">
        <v>3.1</v>
      </c>
      <c r="I691" t="b">
        <f t="shared" si="10"/>
        <v>0</v>
      </c>
    </row>
    <row r="692" spans="1:9" x14ac:dyDescent="0.25">
      <c r="A692" s="5">
        <v>56</v>
      </c>
      <c r="B692" s="5" t="s">
        <v>153</v>
      </c>
      <c r="C692" s="5" t="s">
        <v>370</v>
      </c>
      <c r="D692" s="5" t="s">
        <v>458</v>
      </c>
      <c r="E692" s="5" t="s">
        <v>7</v>
      </c>
      <c r="F692" s="5">
        <v>3.9</v>
      </c>
      <c r="G692" s="319">
        <v>2.0099999999999998</v>
      </c>
      <c r="H692" s="138">
        <v>3.3</v>
      </c>
      <c r="I692" t="b">
        <f t="shared" si="10"/>
        <v>0</v>
      </c>
    </row>
    <row r="693" spans="1:9" x14ac:dyDescent="0.25">
      <c r="A693" s="5">
        <v>652</v>
      </c>
      <c r="B693" s="5" t="s">
        <v>153</v>
      </c>
      <c r="C693" s="5" t="s">
        <v>370</v>
      </c>
      <c r="D693" s="5" t="s">
        <v>788</v>
      </c>
      <c r="E693" s="5" t="s">
        <v>7</v>
      </c>
      <c r="F693" s="5">
        <v>3.8</v>
      </c>
      <c r="G693" s="319">
        <v>2.61</v>
      </c>
      <c r="H693" s="138">
        <v>3.5</v>
      </c>
      <c r="I693" t="str">
        <f t="shared" si="10"/>
        <v>F</v>
      </c>
    </row>
    <row r="694" spans="1:9" x14ac:dyDescent="0.25">
      <c r="A694" s="5">
        <v>4897</v>
      </c>
      <c r="B694" s="5" t="s">
        <v>153</v>
      </c>
      <c r="C694" s="5" t="s">
        <v>370</v>
      </c>
      <c r="D694" s="5" t="s">
        <v>752</v>
      </c>
      <c r="E694" s="5" t="s">
        <v>7</v>
      </c>
      <c r="F694" s="5">
        <v>3.3</v>
      </c>
      <c r="G694" s="319">
        <v>2.5</v>
      </c>
      <c r="H694" s="138">
        <v>3.5</v>
      </c>
      <c r="I694" t="str">
        <f t="shared" si="10"/>
        <v>F</v>
      </c>
    </row>
    <row r="695" spans="1:9" x14ac:dyDescent="0.25">
      <c r="A695" s="5">
        <v>4895</v>
      </c>
      <c r="B695" s="5" t="s">
        <v>153</v>
      </c>
      <c r="C695" s="5" t="s">
        <v>370</v>
      </c>
      <c r="D695" s="5" t="s">
        <v>743</v>
      </c>
      <c r="E695" s="5" t="s">
        <v>7</v>
      </c>
      <c r="F695" s="5">
        <v>3.3</v>
      </c>
      <c r="G695" s="319">
        <v>2.4700000000000002</v>
      </c>
      <c r="H695" s="138">
        <v>3.4</v>
      </c>
      <c r="I695" t="str">
        <f t="shared" si="10"/>
        <v>F</v>
      </c>
    </row>
    <row r="696" spans="1:9" x14ac:dyDescent="0.25">
      <c r="A696" s="5">
        <v>3396</v>
      </c>
      <c r="B696" s="5" t="s">
        <v>153</v>
      </c>
      <c r="C696" s="5" t="s">
        <v>370</v>
      </c>
      <c r="D696" s="5" t="s">
        <v>806</v>
      </c>
      <c r="E696" s="5" t="s">
        <v>7</v>
      </c>
      <c r="F696" s="5">
        <v>3.2</v>
      </c>
      <c r="G696" s="319">
        <v>2.65</v>
      </c>
      <c r="H696" s="138">
        <v>3.4</v>
      </c>
      <c r="I696" t="str">
        <f t="shared" si="10"/>
        <v>F</v>
      </c>
    </row>
    <row r="697" spans="1:9" x14ac:dyDescent="0.25">
      <c r="A697" s="5">
        <v>4896</v>
      </c>
      <c r="B697" s="5" t="s">
        <v>153</v>
      </c>
      <c r="C697" s="5" t="s">
        <v>370</v>
      </c>
      <c r="D697" s="5" t="s">
        <v>753</v>
      </c>
      <c r="E697" s="5" t="s">
        <v>7</v>
      </c>
      <c r="F697" s="5">
        <v>3.3</v>
      </c>
      <c r="G697" s="319">
        <v>2.5</v>
      </c>
      <c r="H697" s="138">
        <v>3.5</v>
      </c>
      <c r="I697" t="str">
        <f t="shared" si="10"/>
        <v>F</v>
      </c>
    </row>
    <row r="698" spans="1:9" x14ac:dyDescent="0.25">
      <c r="A698" s="5">
        <v>5123</v>
      </c>
      <c r="B698" s="5" t="s">
        <v>153</v>
      </c>
      <c r="C698" s="5" t="s">
        <v>370</v>
      </c>
      <c r="D698" s="5" t="s">
        <v>746</v>
      </c>
      <c r="E698" s="5" t="s">
        <v>7</v>
      </c>
      <c r="F698" s="5">
        <v>3.3</v>
      </c>
      <c r="G698" s="319">
        <v>2.4700000000000002</v>
      </c>
      <c r="H698" s="138">
        <v>3.5</v>
      </c>
      <c r="I698" t="str">
        <f t="shared" si="10"/>
        <v>F</v>
      </c>
    </row>
    <row r="699" spans="1:9" x14ac:dyDescent="0.25">
      <c r="A699" s="5">
        <v>4907</v>
      </c>
      <c r="B699" s="5" t="s">
        <v>153</v>
      </c>
      <c r="C699" s="5" t="s">
        <v>370</v>
      </c>
      <c r="D699" s="5" t="s">
        <v>744</v>
      </c>
      <c r="E699" s="5" t="s">
        <v>7</v>
      </c>
      <c r="F699" s="5">
        <v>3.3</v>
      </c>
      <c r="G699" s="319">
        <v>2.4700000000000002</v>
      </c>
      <c r="H699" s="138">
        <v>3.4</v>
      </c>
      <c r="I699" t="str">
        <f t="shared" si="10"/>
        <v>F</v>
      </c>
    </row>
    <row r="700" spans="1:9" x14ac:dyDescent="0.25">
      <c r="A700" s="5">
        <v>5095</v>
      </c>
      <c r="B700" s="5" t="s">
        <v>153</v>
      </c>
      <c r="C700" s="5" t="s">
        <v>370</v>
      </c>
      <c r="D700" s="5" t="s">
        <v>881</v>
      </c>
      <c r="E700" s="5" t="s">
        <v>7</v>
      </c>
      <c r="F700" s="5">
        <v>3.2</v>
      </c>
      <c r="G700" s="319">
        <v>2.8</v>
      </c>
      <c r="H700" s="138">
        <v>3.5</v>
      </c>
      <c r="I700" t="str">
        <f t="shared" si="10"/>
        <v>ES</v>
      </c>
    </row>
    <row r="701" spans="1:9" x14ac:dyDescent="0.25">
      <c r="A701" s="5">
        <v>5122</v>
      </c>
      <c r="B701" s="5" t="s">
        <v>153</v>
      </c>
      <c r="C701" s="5" t="s">
        <v>370</v>
      </c>
      <c r="D701" s="5" t="s">
        <v>882</v>
      </c>
      <c r="E701" s="5" t="s">
        <v>7</v>
      </c>
      <c r="F701" s="5">
        <v>3.2</v>
      </c>
      <c r="G701" s="319">
        <v>2.8</v>
      </c>
      <c r="H701" s="138">
        <v>3.5</v>
      </c>
      <c r="I701" t="str">
        <f t="shared" si="10"/>
        <v>ES</v>
      </c>
    </row>
    <row r="702" spans="1:9" x14ac:dyDescent="0.25">
      <c r="A702" s="5">
        <v>2901</v>
      </c>
      <c r="B702" s="5" t="s">
        <v>153</v>
      </c>
      <c r="C702" s="5" t="s">
        <v>370</v>
      </c>
      <c r="D702" s="5" t="s">
        <v>459</v>
      </c>
      <c r="E702" s="5" t="s">
        <v>7</v>
      </c>
      <c r="F702" s="5">
        <v>3.9</v>
      </c>
      <c r="G702" s="319">
        <v>2.0099999999999998</v>
      </c>
      <c r="H702" s="138">
        <v>3.3</v>
      </c>
      <c r="I702" t="b">
        <f t="shared" si="10"/>
        <v>0</v>
      </c>
    </row>
    <row r="703" spans="1:9" x14ac:dyDescent="0.25">
      <c r="A703" s="5">
        <v>1408</v>
      </c>
      <c r="B703" s="5" t="s">
        <v>153</v>
      </c>
      <c r="C703" s="5" t="s">
        <v>370</v>
      </c>
      <c r="D703" s="5" t="s">
        <v>438</v>
      </c>
      <c r="E703" s="5" t="s">
        <v>7</v>
      </c>
      <c r="F703" s="5">
        <v>4</v>
      </c>
      <c r="G703" s="319">
        <v>1.97</v>
      </c>
      <c r="H703" s="138">
        <v>3.3</v>
      </c>
      <c r="I703" t="b">
        <f t="shared" si="10"/>
        <v>0</v>
      </c>
    </row>
    <row r="704" spans="1:9" x14ac:dyDescent="0.25">
      <c r="A704" s="5">
        <v>50</v>
      </c>
      <c r="B704" s="5" t="s">
        <v>153</v>
      </c>
      <c r="C704" s="5" t="s">
        <v>370</v>
      </c>
      <c r="D704" s="5" t="s">
        <v>460</v>
      </c>
      <c r="E704" s="5" t="s">
        <v>7</v>
      </c>
      <c r="F704" s="5">
        <v>3.9</v>
      </c>
      <c r="G704" s="319">
        <v>2.0099999999999998</v>
      </c>
      <c r="H704" s="138">
        <v>3.3</v>
      </c>
      <c r="I704" t="b">
        <f t="shared" si="10"/>
        <v>0</v>
      </c>
    </row>
    <row r="705" spans="1:9" x14ac:dyDescent="0.25">
      <c r="A705" s="5">
        <v>1406</v>
      </c>
      <c r="B705" s="5" t="s">
        <v>153</v>
      </c>
      <c r="C705" s="5" t="s">
        <v>370</v>
      </c>
      <c r="D705" s="5" t="s">
        <v>461</v>
      </c>
      <c r="E705" s="5" t="s">
        <v>7</v>
      </c>
      <c r="F705" s="5">
        <v>3.9</v>
      </c>
      <c r="G705" s="319">
        <v>2.0099999999999998</v>
      </c>
      <c r="H705" s="138">
        <v>3.3</v>
      </c>
      <c r="I705" t="b">
        <f t="shared" si="10"/>
        <v>0</v>
      </c>
    </row>
    <row r="706" spans="1:9" x14ac:dyDescent="0.25">
      <c r="A706" s="5">
        <v>1534</v>
      </c>
      <c r="B706" s="5" t="s">
        <v>153</v>
      </c>
      <c r="C706" s="5" t="s">
        <v>370</v>
      </c>
      <c r="D706" s="5" t="s">
        <v>462</v>
      </c>
      <c r="E706" s="5" t="s">
        <v>7</v>
      </c>
      <c r="F706" s="5">
        <v>3.9</v>
      </c>
      <c r="G706" s="319">
        <v>2.0099999999999998</v>
      </c>
      <c r="H706" s="138">
        <v>3.3</v>
      </c>
      <c r="I706" t="b">
        <f t="shared" si="10"/>
        <v>0</v>
      </c>
    </row>
    <row r="707" spans="1:9" x14ac:dyDescent="0.25">
      <c r="A707" s="5">
        <v>1407</v>
      </c>
      <c r="B707" s="5" t="s">
        <v>153</v>
      </c>
      <c r="C707" s="5" t="s">
        <v>370</v>
      </c>
      <c r="D707" s="5" t="s">
        <v>545</v>
      </c>
      <c r="E707" s="5" t="s">
        <v>7</v>
      </c>
      <c r="F707" s="5">
        <v>3.9</v>
      </c>
      <c r="G707" s="319">
        <v>2.06</v>
      </c>
      <c r="H707" s="138">
        <v>3.3</v>
      </c>
      <c r="I707" t="b">
        <f t="shared" ref="I707:I770" si="11">IF(E707="Top-Loading",IF(AND(G707&gt;=3.2,F707&lt;=3),"ME",IF(AND(G707&gt;=2.51,F707&lt;=3.8),"ES",IF(AND(G707&gt;=1.72,F707&lt;=8),"F"))),IF(AND(G707&gt;=3.2,F707&lt;=3),"ME",IF(AND(G707&gt;=2.8,F707&lt;=3.5),"ES",IF(AND(G707&gt;=2.2,F707&lt;=4.5),"F"))))</f>
        <v>0</v>
      </c>
    </row>
    <row r="708" spans="1:9" x14ac:dyDescent="0.25">
      <c r="A708" s="5">
        <v>51</v>
      </c>
      <c r="B708" s="5" t="s">
        <v>153</v>
      </c>
      <c r="C708" s="5" t="s">
        <v>370</v>
      </c>
      <c r="D708" s="5" t="s">
        <v>546</v>
      </c>
      <c r="E708" s="5" t="s">
        <v>7</v>
      </c>
      <c r="F708" s="5">
        <v>3.9</v>
      </c>
      <c r="G708" s="319">
        <v>2.06</v>
      </c>
      <c r="H708" s="138">
        <v>3.3</v>
      </c>
      <c r="I708" t="b">
        <f t="shared" si="11"/>
        <v>0</v>
      </c>
    </row>
    <row r="709" spans="1:9" x14ac:dyDescent="0.25">
      <c r="A709" s="5">
        <v>3293</v>
      </c>
      <c r="B709" s="5" t="s">
        <v>153</v>
      </c>
      <c r="C709" s="5" t="s">
        <v>370</v>
      </c>
      <c r="D709" s="5" t="s">
        <v>642</v>
      </c>
      <c r="E709" s="5" t="s">
        <v>7</v>
      </c>
      <c r="F709" s="5">
        <v>3.7</v>
      </c>
      <c r="G709" s="319">
        <v>2.2999999999999998</v>
      </c>
      <c r="H709" s="138">
        <v>3.4</v>
      </c>
      <c r="I709" t="str">
        <f t="shared" si="11"/>
        <v>F</v>
      </c>
    </row>
    <row r="710" spans="1:9" x14ac:dyDescent="0.25">
      <c r="A710" s="5">
        <v>4904</v>
      </c>
      <c r="B710" s="5" t="s">
        <v>153</v>
      </c>
      <c r="C710" s="5" t="s">
        <v>370</v>
      </c>
      <c r="D710" s="5" t="s">
        <v>858</v>
      </c>
      <c r="E710" s="5" t="s">
        <v>7</v>
      </c>
      <c r="F710" s="5">
        <v>3.1</v>
      </c>
      <c r="G710" s="319">
        <v>2.76</v>
      </c>
      <c r="H710" s="138">
        <v>3.7</v>
      </c>
      <c r="I710" t="str">
        <f t="shared" si="11"/>
        <v>F</v>
      </c>
    </row>
    <row r="711" spans="1:9" x14ac:dyDescent="0.25">
      <c r="A711" s="5">
        <v>4905</v>
      </c>
      <c r="B711" s="5" t="s">
        <v>153</v>
      </c>
      <c r="C711" s="5" t="s">
        <v>370</v>
      </c>
      <c r="D711" s="5" t="s">
        <v>859</v>
      </c>
      <c r="E711" s="5" t="s">
        <v>7</v>
      </c>
      <c r="F711" s="5">
        <v>3.1</v>
      </c>
      <c r="G711" s="319">
        <v>2.76</v>
      </c>
      <c r="H711" s="138">
        <v>3.7</v>
      </c>
      <c r="I711" t="str">
        <f t="shared" si="11"/>
        <v>F</v>
      </c>
    </row>
    <row r="712" spans="1:9" x14ac:dyDescent="0.25">
      <c r="A712" s="5">
        <v>3306</v>
      </c>
      <c r="B712" s="5" t="s">
        <v>153</v>
      </c>
      <c r="C712" s="5" t="s">
        <v>370</v>
      </c>
      <c r="D712" s="5" t="s">
        <v>679</v>
      </c>
      <c r="E712" s="5" t="s">
        <v>7</v>
      </c>
      <c r="F712" s="5">
        <v>3.6</v>
      </c>
      <c r="G712" s="319">
        <v>2.4</v>
      </c>
      <c r="H712" s="138">
        <v>3.4</v>
      </c>
      <c r="I712" t="str">
        <f t="shared" si="11"/>
        <v>F</v>
      </c>
    </row>
    <row r="713" spans="1:9" x14ac:dyDescent="0.25">
      <c r="A713" s="5">
        <v>3294</v>
      </c>
      <c r="B713" s="5" t="s">
        <v>153</v>
      </c>
      <c r="C713" s="5" t="s">
        <v>370</v>
      </c>
      <c r="D713" s="5" t="s">
        <v>779</v>
      </c>
      <c r="E713" s="5" t="s">
        <v>7</v>
      </c>
      <c r="F713" s="5">
        <v>3.6</v>
      </c>
      <c r="G713" s="319">
        <v>2.59</v>
      </c>
      <c r="H713" s="138">
        <v>3.4</v>
      </c>
      <c r="I713" t="str">
        <f t="shared" si="11"/>
        <v>F</v>
      </c>
    </row>
    <row r="714" spans="1:9" x14ac:dyDescent="0.25">
      <c r="A714" s="5">
        <v>562</v>
      </c>
      <c r="B714" s="5" t="s">
        <v>153</v>
      </c>
      <c r="C714" s="5" t="s">
        <v>370</v>
      </c>
      <c r="D714" s="5" t="s">
        <v>780</v>
      </c>
      <c r="E714" s="5" t="s">
        <v>7</v>
      </c>
      <c r="F714" s="5">
        <v>3.6</v>
      </c>
      <c r="G714" s="319">
        <v>2.59</v>
      </c>
      <c r="H714" s="138">
        <v>3.4</v>
      </c>
      <c r="I714" t="str">
        <f t="shared" si="11"/>
        <v>F</v>
      </c>
    </row>
    <row r="715" spans="1:9" x14ac:dyDescent="0.25">
      <c r="A715" s="5">
        <v>4903</v>
      </c>
      <c r="B715" s="5" t="s">
        <v>153</v>
      </c>
      <c r="C715" s="5" t="s">
        <v>370</v>
      </c>
      <c r="D715" s="5" t="s">
        <v>860</v>
      </c>
      <c r="E715" s="5" t="s">
        <v>7</v>
      </c>
      <c r="F715" s="5">
        <v>3.1</v>
      </c>
      <c r="G715" s="319">
        <v>2.76</v>
      </c>
      <c r="H715" s="138">
        <v>3.7</v>
      </c>
      <c r="I715" t="str">
        <f t="shared" si="11"/>
        <v>F</v>
      </c>
    </row>
    <row r="716" spans="1:9" x14ac:dyDescent="0.25">
      <c r="A716" s="5">
        <v>4902</v>
      </c>
      <c r="B716" s="5" t="s">
        <v>153</v>
      </c>
      <c r="C716" s="5" t="s">
        <v>370</v>
      </c>
      <c r="D716" s="5" t="s">
        <v>861</v>
      </c>
      <c r="E716" s="5" t="s">
        <v>7</v>
      </c>
      <c r="F716" s="5">
        <v>3.1</v>
      </c>
      <c r="G716" s="319">
        <v>2.76</v>
      </c>
      <c r="H716" s="138">
        <v>3.7</v>
      </c>
      <c r="I716" t="str">
        <f t="shared" si="11"/>
        <v>F</v>
      </c>
    </row>
    <row r="717" spans="1:9" x14ac:dyDescent="0.25">
      <c r="A717" s="5">
        <v>5419</v>
      </c>
      <c r="B717" s="5" t="s">
        <v>153</v>
      </c>
      <c r="C717" s="5" t="s">
        <v>370</v>
      </c>
      <c r="D717" s="5" t="s">
        <v>1813</v>
      </c>
      <c r="E717" s="5" t="s">
        <v>7</v>
      </c>
      <c r="F717" s="5">
        <v>3</v>
      </c>
      <c r="G717" s="319">
        <v>3.12</v>
      </c>
      <c r="H717" s="138">
        <v>3.6</v>
      </c>
      <c r="I717" t="str">
        <f t="shared" si="11"/>
        <v>ES</v>
      </c>
    </row>
    <row r="718" spans="1:9" x14ac:dyDescent="0.25">
      <c r="A718" s="5">
        <v>5420</v>
      </c>
      <c r="B718" s="5" t="s">
        <v>153</v>
      </c>
      <c r="C718" s="5" t="s">
        <v>370</v>
      </c>
      <c r="D718" s="5" t="s">
        <v>1814</v>
      </c>
      <c r="E718" s="5" t="s">
        <v>7</v>
      </c>
      <c r="F718" s="5">
        <v>3</v>
      </c>
      <c r="G718" s="319">
        <v>3.14</v>
      </c>
      <c r="H718" s="138">
        <v>3.6</v>
      </c>
      <c r="I718" t="str">
        <f t="shared" si="11"/>
        <v>ES</v>
      </c>
    </row>
    <row r="719" spans="1:9" x14ac:dyDescent="0.25">
      <c r="A719" s="5">
        <v>5621</v>
      </c>
      <c r="B719" s="5" t="s">
        <v>153</v>
      </c>
      <c r="C719" s="5" t="s">
        <v>370</v>
      </c>
      <c r="D719" s="5" t="s">
        <v>1815</v>
      </c>
      <c r="E719" s="5" t="s">
        <v>7</v>
      </c>
      <c r="F719" s="5">
        <v>3</v>
      </c>
      <c r="G719" s="319">
        <v>3.13</v>
      </c>
      <c r="H719" s="138">
        <v>3.6</v>
      </c>
      <c r="I719" t="str">
        <f t="shared" si="11"/>
        <v>ES</v>
      </c>
    </row>
    <row r="720" spans="1:9" x14ac:dyDescent="0.25">
      <c r="A720" s="5">
        <v>5425</v>
      </c>
      <c r="B720" s="5" t="s">
        <v>153</v>
      </c>
      <c r="C720" s="5" t="s">
        <v>370</v>
      </c>
      <c r="D720" s="5" t="s">
        <v>1816</v>
      </c>
      <c r="E720" s="5" t="s">
        <v>7</v>
      </c>
      <c r="F720" s="5">
        <v>3</v>
      </c>
      <c r="G720" s="319">
        <v>3.13</v>
      </c>
      <c r="H720" s="138">
        <v>3.6</v>
      </c>
      <c r="I720" t="str">
        <f t="shared" si="11"/>
        <v>ES</v>
      </c>
    </row>
    <row r="721" spans="1:9" x14ac:dyDescent="0.25">
      <c r="A721" s="5">
        <v>5423</v>
      </c>
      <c r="B721" s="5" t="s">
        <v>153</v>
      </c>
      <c r="C721" s="5" t="s">
        <v>370</v>
      </c>
      <c r="D721" s="5" t="s">
        <v>1817</v>
      </c>
      <c r="E721" s="5" t="s">
        <v>7</v>
      </c>
      <c r="F721" s="5">
        <v>2.9</v>
      </c>
      <c r="G721" s="319">
        <v>3.3</v>
      </c>
      <c r="H721" s="138">
        <v>3.9</v>
      </c>
      <c r="I721" t="str">
        <f t="shared" si="11"/>
        <v>ME</v>
      </c>
    </row>
    <row r="722" spans="1:9" x14ac:dyDescent="0.25">
      <c r="A722" s="5">
        <v>5424</v>
      </c>
      <c r="B722" s="5" t="s">
        <v>153</v>
      </c>
      <c r="C722" s="5" t="s">
        <v>370</v>
      </c>
      <c r="D722" s="5" t="s">
        <v>1818</v>
      </c>
      <c r="E722" s="5" t="s">
        <v>7</v>
      </c>
      <c r="F722" s="5">
        <v>2.9</v>
      </c>
      <c r="G722" s="319">
        <v>3.3</v>
      </c>
      <c r="H722" s="138">
        <v>3.9</v>
      </c>
      <c r="I722" t="str">
        <f t="shared" si="11"/>
        <v>ME</v>
      </c>
    </row>
    <row r="723" spans="1:9" x14ac:dyDescent="0.25">
      <c r="A723" s="5">
        <v>5701</v>
      </c>
      <c r="B723" s="5" t="s">
        <v>153</v>
      </c>
      <c r="C723" s="5" t="s">
        <v>370</v>
      </c>
      <c r="D723" s="5" t="s">
        <v>1819</v>
      </c>
      <c r="E723" s="5" t="s">
        <v>7</v>
      </c>
      <c r="F723" s="5">
        <v>2.9</v>
      </c>
      <c r="G723" s="319">
        <v>3.35</v>
      </c>
      <c r="H723" s="138">
        <v>4</v>
      </c>
      <c r="I723" t="str">
        <f t="shared" si="11"/>
        <v>ME</v>
      </c>
    </row>
    <row r="724" spans="1:9" x14ac:dyDescent="0.25">
      <c r="A724" s="5">
        <v>5802</v>
      </c>
      <c r="B724" s="5" t="s">
        <v>153</v>
      </c>
      <c r="C724" s="5" t="s">
        <v>370</v>
      </c>
      <c r="D724" s="5" t="s">
        <v>1820</v>
      </c>
      <c r="E724" s="5" t="s">
        <v>7</v>
      </c>
      <c r="F724" s="5">
        <v>3</v>
      </c>
      <c r="G724" s="319">
        <v>3.3</v>
      </c>
      <c r="H724" s="138">
        <v>3.9</v>
      </c>
      <c r="I724" t="str">
        <f t="shared" si="11"/>
        <v>ME</v>
      </c>
    </row>
    <row r="725" spans="1:9" x14ac:dyDescent="0.25">
      <c r="A725" s="5">
        <v>5319</v>
      </c>
      <c r="B725" s="5" t="s">
        <v>153</v>
      </c>
      <c r="C725" s="5" t="s">
        <v>370</v>
      </c>
      <c r="D725" s="5" t="s">
        <v>935</v>
      </c>
      <c r="E725" s="5" t="s">
        <v>7</v>
      </c>
      <c r="F725" s="5">
        <v>2.9</v>
      </c>
      <c r="G725" s="319">
        <v>3.35</v>
      </c>
      <c r="H725" s="138">
        <v>4</v>
      </c>
      <c r="I725" t="str">
        <f t="shared" si="11"/>
        <v>ME</v>
      </c>
    </row>
    <row r="726" spans="1:9" x14ac:dyDescent="0.25">
      <c r="A726" s="5">
        <v>658</v>
      </c>
      <c r="B726" s="5" t="s">
        <v>153</v>
      </c>
      <c r="C726" s="5" t="s">
        <v>370</v>
      </c>
      <c r="D726" s="5" t="s">
        <v>886</v>
      </c>
      <c r="E726" s="5" t="s">
        <v>7</v>
      </c>
      <c r="F726" s="5">
        <v>3.2</v>
      </c>
      <c r="G726" s="319">
        <v>2.82</v>
      </c>
      <c r="H726" s="138">
        <v>3.5</v>
      </c>
      <c r="I726" t="str">
        <f t="shared" si="11"/>
        <v>ES</v>
      </c>
    </row>
    <row r="727" spans="1:9" x14ac:dyDescent="0.25">
      <c r="A727" s="5">
        <v>4900</v>
      </c>
      <c r="B727" s="5" t="s">
        <v>153</v>
      </c>
      <c r="C727" s="5" t="s">
        <v>370</v>
      </c>
      <c r="D727" s="5" t="s">
        <v>845</v>
      </c>
      <c r="E727" s="5" t="s">
        <v>7</v>
      </c>
      <c r="F727" s="5">
        <v>3.1</v>
      </c>
      <c r="G727" s="319">
        <v>2.73</v>
      </c>
      <c r="H727" s="138">
        <v>3.7</v>
      </c>
      <c r="I727" t="str">
        <f t="shared" si="11"/>
        <v>F</v>
      </c>
    </row>
    <row r="728" spans="1:9" x14ac:dyDescent="0.25">
      <c r="A728" s="5">
        <v>4899</v>
      </c>
      <c r="B728" s="5" t="s">
        <v>153</v>
      </c>
      <c r="C728" s="5" t="s">
        <v>370</v>
      </c>
      <c r="D728" s="5" t="s">
        <v>846</v>
      </c>
      <c r="E728" s="5" t="s">
        <v>7</v>
      </c>
      <c r="F728" s="5">
        <v>3.1</v>
      </c>
      <c r="G728" s="319">
        <v>2.73</v>
      </c>
      <c r="H728" s="138">
        <v>3.7</v>
      </c>
      <c r="I728" t="str">
        <f t="shared" si="11"/>
        <v>F</v>
      </c>
    </row>
    <row r="729" spans="1:9" x14ac:dyDescent="0.25">
      <c r="A729" s="5">
        <v>4901</v>
      </c>
      <c r="B729" s="5" t="s">
        <v>153</v>
      </c>
      <c r="C729" s="5" t="s">
        <v>370</v>
      </c>
      <c r="D729" s="5" t="s">
        <v>847</v>
      </c>
      <c r="E729" s="5" t="s">
        <v>7</v>
      </c>
      <c r="F729" s="5">
        <v>3.1</v>
      </c>
      <c r="G729" s="319">
        <v>2.73</v>
      </c>
      <c r="H729" s="138">
        <v>3.7</v>
      </c>
      <c r="I729" t="str">
        <f t="shared" si="11"/>
        <v>F</v>
      </c>
    </row>
    <row r="730" spans="1:9" x14ac:dyDescent="0.25">
      <c r="A730" s="5">
        <v>565</v>
      </c>
      <c r="B730" s="5" t="s">
        <v>153</v>
      </c>
      <c r="C730" s="5" t="s">
        <v>370</v>
      </c>
      <c r="D730" s="5" t="s">
        <v>887</v>
      </c>
      <c r="E730" s="5" t="s">
        <v>7</v>
      </c>
      <c r="F730" s="5">
        <v>3.2</v>
      </c>
      <c r="G730" s="319">
        <v>2.82</v>
      </c>
      <c r="H730" s="138">
        <v>3.9</v>
      </c>
      <c r="I730" t="str">
        <f t="shared" si="11"/>
        <v>ES</v>
      </c>
    </row>
    <row r="731" spans="1:9" x14ac:dyDescent="0.25">
      <c r="A731" s="5">
        <v>6146</v>
      </c>
      <c r="B731" s="5" t="s">
        <v>153</v>
      </c>
      <c r="C731" s="5" t="s">
        <v>370</v>
      </c>
      <c r="D731" s="5" t="s">
        <v>1821</v>
      </c>
      <c r="E731" s="5" t="s">
        <v>7</v>
      </c>
      <c r="F731" s="5">
        <v>2.9</v>
      </c>
      <c r="G731" s="319">
        <v>3.2</v>
      </c>
      <c r="H731" s="138">
        <v>4.2</v>
      </c>
      <c r="I731" t="str">
        <f t="shared" si="11"/>
        <v>ME</v>
      </c>
    </row>
    <row r="732" spans="1:9" x14ac:dyDescent="0.25">
      <c r="A732" s="5">
        <v>6145</v>
      </c>
      <c r="B732" s="5" t="s">
        <v>153</v>
      </c>
      <c r="C732" s="5" t="s">
        <v>370</v>
      </c>
      <c r="D732" s="5" t="s">
        <v>1822</v>
      </c>
      <c r="E732" s="5" t="s">
        <v>7</v>
      </c>
      <c r="F732" s="5">
        <v>2.9</v>
      </c>
      <c r="G732" s="319">
        <v>3.2</v>
      </c>
      <c r="H732" s="138">
        <v>4.2</v>
      </c>
      <c r="I732" t="str">
        <f t="shared" si="11"/>
        <v>ME</v>
      </c>
    </row>
    <row r="733" spans="1:9" x14ac:dyDescent="0.25">
      <c r="A733" s="5">
        <v>6144</v>
      </c>
      <c r="B733" s="5" t="s">
        <v>153</v>
      </c>
      <c r="C733" s="5" t="s">
        <v>370</v>
      </c>
      <c r="D733" s="5" t="s">
        <v>1823</v>
      </c>
      <c r="E733" s="5" t="s">
        <v>7</v>
      </c>
      <c r="F733" s="5">
        <v>2.9</v>
      </c>
      <c r="G733" s="319">
        <v>3.2</v>
      </c>
      <c r="H733" s="138">
        <v>4.2</v>
      </c>
      <c r="I733" t="str">
        <f t="shared" si="11"/>
        <v>ME</v>
      </c>
    </row>
    <row r="734" spans="1:9" x14ac:dyDescent="0.25">
      <c r="A734" s="5">
        <v>6149</v>
      </c>
      <c r="B734" s="5" t="s">
        <v>153</v>
      </c>
      <c r="C734" s="5" t="s">
        <v>370</v>
      </c>
      <c r="D734" s="5" t="s">
        <v>1824</v>
      </c>
      <c r="E734" s="5" t="s">
        <v>7</v>
      </c>
      <c r="F734" s="5">
        <v>2.9</v>
      </c>
      <c r="G734" s="319">
        <v>3.2</v>
      </c>
      <c r="H734" s="138">
        <v>4.2</v>
      </c>
      <c r="I734" t="str">
        <f t="shared" si="11"/>
        <v>ME</v>
      </c>
    </row>
    <row r="735" spans="1:9" x14ac:dyDescent="0.25">
      <c r="A735" s="5">
        <v>6143</v>
      </c>
      <c r="B735" s="5" t="s">
        <v>153</v>
      </c>
      <c r="C735" s="5" t="s">
        <v>370</v>
      </c>
      <c r="D735" s="5" t="s">
        <v>1825</v>
      </c>
      <c r="E735" s="5" t="s">
        <v>7</v>
      </c>
      <c r="F735" s="5">
        <v>2.9</v>
      </c>
      <c r="G735" s="319">
        <v>3.2</v>
      </c>
      <c r="H735" s="138">
        <v>4.2</v>
      </c>
      <c r="I735" t="str">
        <f t="shared" si="11"/>
        <v>ME</v>
      </c>
    </row>
    <row r="736" spans="1:9" x14ac:dyDescent="0.25">
      <c r="A736" s="5">
        <v>6148</v>
      </c>
      <c r="B736" s="5" t="s">
        <v>153</v>
      </c>
      <c r="C736" s="5" t="s">
        <v>370</v>
      </c>
      <c r="D736" s="5" t="s">
        <v>1826</v>
      </c>
      <c r="E736" s="5" t="s">
        <v>7</v>
      </c>
      <c r="F736" s="5">
        <v>2.9</v>
      </c>
      <c r="G736" s="319">
        <v>3.2</v>
      </c>
      <c r="H736" s="138">
        <v>4.2</v>
      </c>
      <c r="I736" t="str">
        <f t="shared" si="11"/>
        <v>ME</v>
      </c>
    </row>
    <row r="737" spans="1:9" x14ac:dyDescent="0.25">
      <c r="A737" s="5">
        <v>6147</v>
      </c>
      <c r="B737" s="5" t="s">
        <v>153</v>
      </c>
      <c r="C737" s="5" t="s">
        <v>370</v>
      </c>
      <c r="D737" s="5" t="s">
        <v>1827</v>
      </c>
      <c r="E737" s="5" t="s">
        <v>7</v>
      </c>
      <c r="F737" s="5">
        <v>2.9</v>
      </c>
      <c r="G737" s="319">
        <v>3.2</v>
      </c>
      <c r="H737" s="138">
        <v>4.2</v>
      </c>
      <c r="I737" t="str">
        <f t="shared" si="11"/>
        <v>ME</v>
      </c>
    </row>
    <row r="738" spans="1:9" x14ac:dyDescent="0.25">
      <c r="A738" s="5">
        <v>5127</v>
      </c>
      <c r="B738" s="5" t="s">
        <v>153</v>
      </c>
      <c r="C738" s="5" t="s">
        <v>370</v>
      </c>
      <c r="D738" s="5" t="s">
        <v>922</v>
      </c>
      <c r="E738" s="5" t="s">
        <v>7</v>
      </c>
      <c r="F738" s="5">
        <v>3</v>
      </c>
      <c r="G738" s="319">
        <v>3.2</v>
      </c>
      <c r="H738" s="138">
        <v>3.9</v>
      </c>
      <c r="I738" t="str">
        <f t="shared" si="11"/>
        <v>ME</v>
      </c>
    </row>
    <row r="739" spans="1:9" x14ac:dyDescent="0.25">
      <c r="A739" s="5">
        <v>5421</v>
      </c>
      <c r="B739" s="5" t="s">
        <v>153</v>
      </c>
      <c r="C739" s="5" t="s">
        <v>370</v>
      </c>
      <c r="D739" s="5" t="s">
        <v>1828</v>
      </c>
      <c r="E739" s="5" t="s">
        <v>7</v>
      </c>
      <c r="F739" s="5">
        <v>2.9</v>
      </c>
      <c r="G739" s="319">
        <v>3.32</v>
      </c>
      <c r="H739" s="138">
        <v>4.3</v>
      </c>
      <c r="I739" t="str">
        <f t="shared" si="11"/>
        <v>ME</v>
      </c>
    </row>
    <row r="740" spans="1:9" x14ac:dyDescent="0.25">
      <c r="A740" s="5">
        <v>5422</v>
      </c>
      <c r="B740" s="5" t="s">
        <v>153</v>
      </c>
      <c r="C740" s="5" t="s">
        <v>370</v>
      </c>
      <c r="D740" s="5" t="s">
        <v>1829</v>
      </c>
      <c r="E740" s="5" t="s">
        <v>7</v>
      </c>
      <c r="F740" s="5">
        <v>2.9</v>
      </c>
      <c r="G740" s="319">
        <v>3.32</v>
      </c>
      <c r="H740" s="138">
        <v>4.3</v>
      </c>
      <c r="I740" t="str">
        <f t="shared" si="11"/>
        <v>ME</v>
      </c>
    </row>
    <row r="741" spans="1:9" x14ac:dyDescent="0.25">
      <c r="A741" s="5">
        <v>566</v>
      </c>
      <c r="B741" s="5" t="s">
        <v>153</v>
      </c>
      <c r="C741" s="5" t="s">
        <v>370</v>
      </c>
      <c r="D741" s="5" t="s">
        <v>888</v>
      </c>
      <c r="E741" s="5" t="s">
        <v>7</v>
      </c>
      <c r="F741" s="5">
        <v>3.2</v>
      </c>
      <c r="G741" s="319">
        <v>2.82</v>
      </c>
      <c r="H741" s="138">
        <v>3.9</v>
      </c>
      <c r="I741" t="str">
        <f t="shared" si="11"/>
        <v>ES</v>
      </c>
    </row>
    <row r="742" spans="1:9" x14ac:dyDescent="0.25">
      <c r="A742" s="5">
        <v>4906</v>
      </c>
      <c r="B742" s="5" t="s">
        <v>153</v>
      </c>
      <c r="C742" s="5" t="s">
        <v>370</v>
      </c>
      <c r="D742" s="5" t="s">
        <v>877</v>
      </c>
      <c r="E742" s="5" t="s">
        <v>7</v>
      </c>
      <c r="F742" s="5">
        <v>3.2</v>
      </c>
      <c r="G742" s="319">
        <v>2.76</v>
      </c>
      <c r="H742" s="138">
        <v>3.9</v>
      </c>
      <c r="I742" t="str">
        <f t="shared" si="11"/>
        <v>F</v>
      </c>
    </row>
    <row r="743" spans="1:9" x14ac:dyDescent="0.25">
      <c r="A743" s="5">
        <v>5320</v>
      </c>
      <c r="B743" s="5" t="s">
        <v>153</v>
      </c>
      <c r="C743" s="5" t="s">
        <v>370</v>
      </c>
      <c r="D743" s="5" t="s">
        <v>943</v>
      </c>
      <c r="E743" s="5" t="s">
        <v>7</v>
      </c>
      <c r="F743" s="5">
        <v>2.7</v>
      </c>
      <c r="G743" s="319">
        <v>3.42</v>
      </c>
      <c r="H743" s="138">
        <v>4.5</v>
      </c>
      <c r="I743" t="str">
        <f t="shared" si="11"/>
        <v>ME</v>
      </c>
    </row>
    <row r="744" spans="1:9" x14ac:dyDescent="0.25">
      <c r="A744" s="5">
        <v>5321</v>
      </c>
      <c r="B744" s="5" t="s">
        <v>153</v>
      </c>
      <c r="C744" s="5" t="s">
        <v>370</v>
      </c>
      <c r="D744" s="5" t="s">
        <v>944</v>
      </c>
      <c r="E744" s="5" t="s">
        <v>7</v>
      </c>
      <c r="F744" s="5">
        <v>2.7</v>
      </c>
      <c r="G744" s="319">
        <v>3.42</v>
      </c>
      <c r="H744" s="138">
        <v>4.5</v>
      </c>
      <c r="I744" t="str">
        <f t="shared" si="11"/>
        <v>ME</v>
      </c>
    </row>
    <row r="745" spans="1:9" x14ac:dyDescent="0.25">
      <c r="A745" s="5">
        <v>6150</v>
      </c>
      <c r="B745" s="5" t="s">
        <v>153</v>
      </c>
      <c r="C745" s="5" t="s">
        <v>370</v>
      </c>
      <c r="D745" s="5" t="s">
        <v>1830</v>
      </c>
      <c r="E745" s="5" t="s">
        <v>7</v>
      </c>
      <c r="F745" s="5">
        <v>2.9</v>
      </c>
      <c r="G745" s="319">
        <v>3.2</v>
      </c>
      <c r="H745" s="138">
        <v>4.5</v>
      </c>
      <c r="I745" t="str">
        <f t="shared" si="11"/>
        <v>ME</v>
      </c>
    </row>
    <row r="746" spans="1:9" x14ac:dyDescent="0.25">
      <c r="A746" s="5">
        <v>6151</v>
      </c>
      <c r="B746" s="5" t="s">
        <v>153</v>
      </c>
      <c r="C746" s="5" t="s">
        <v>370</v>
      </c>
      <c r="D746" s="5" t="s">
        <v>1831</v>
      </c>
      <c r="E746" s="5" t="s">
        <v>7</v>
      </c>
      <c r="F746" s="5">
        <v>2.7</v>
      </c>
      <c r="G746" s="319">
        <v>3.42</v>
      </c>
      <c r="H746" s="138">
        <v>4.5</v>
      </c>
      <c r="I746" t="str">
        <f t="shared" si="11"/>
        <v>ME</v>
      </c>
    </row>
    <row r="747" spans="1:9" x14ac:dyDescent="0.25">
      <c r="A747" s="5">
        <v>5126</v>
      </c>
      <c r="B747" s="5" t="s">
        <v>153</v>
      </c>
      <c r="C747" s="5" t="s">
        <v>370</v>
      </c>
      <c r="D747" s="5" t="s">
        <v>927</v>
      </c>
      <c r="E747" s="5" t="s">
        <v>7</v>
      </c>
      <c r="F747" s="5">
        <v>2.9</v>
      </c>
      <c r="G747" s="319">
        <v>3.25</v>
      </c>
      <c r="H747" s="138">
        <v>3.9</v>
      </c>
      <c r="I747" t="str">
        <f t="shared" si="11"/>
        <v>ME</v>
      </c>
    </row>
    <row r="748" spans="1:9" x14ac:dyDescent="0.25">
      <c r="A748" s="5">
        <v>5124</v>
      </c>
      <c r="B748" s="5" t="s">
        <v>153</v>
      </c>
      <c r="C748" s="5" t="s">
        <v>370</v>
      </c>
      <c r="D748" s="5" t="s">
        <v>914</v>
      </c>
      <c r="E748" s="5" t="s">
        <v>7</v>
      </c>
      <c r="F748" s="5">
        <v>3.2</v>
      </c>
      <c r="G748" s="319">
        <v>3.02</v>
      </c>
      <c r="H748" s="138">
        <v>4.3</v>
      </c>
      <c r="I748" t="str">
        <f t="shared" si="11"/>
        <v>ES</v>
      </c>
    </row>
    <row r="749" spans="1:9" x14ac:dyDescent="0.25">
      <c r="A749" s="5">
        <v>5125</v>
      </c>
      <c r="B749" s="5" t="s">
        <v>153</v>
      </c>
      <c r="C749" s="5" t="s">
        <v>370</v>
      </c>
      <c r="D749" s="5" t="s">
        <v>932</v>
      </c>
      <c r="E749" s="5" t="s">
        <v>7</v>
      </c>
      <c r="F749" s="5">
        <v>2.9</v>
      </c>
      <c r="G749" s="319">
        <v>3.32</v>
      </c>
      <c r="H749" s="138">
        <v>4.3</v>
      </c>
      <c r="I749" t="str">
        <f t="shared" si="11"/>
        <v>ME</v>
      </c>
    </row>
    <row r="750" spans="1:9" x14ac:dyDescent="0.25">
      <c r="A750" s="5">
        <v>5128</v>
      </c>
      <c r="B750" s="5" t="s">
        <v>153</v>
      </c>
      <c r="C750" s="5" t="s">
        <v>370</v>
      </c>
      <c r="D750" s="5" t="s">
        <v>920</v>
      </c>
      <c r="E750" s="5" t="s">
        <v>7</v>
      </c>
      <c r="F750" s="5">
        <v>2.9</v>
      </c>
      <c r="G750" s="319">
        <v>3.1</v>
      </c>
      <c r="H750" s="138">
        <v>4.3</v>
      </c>
      <c r="I750" t="str">
        <f t="shared" si="11"/>
        <v>ES</v>
      </c>
    </row>
    <row r="751" spans="1:9" x14ac:dyDescent="0.25">
      <c r="A751" s="5">
        <v>6198</v>
      </c>
      <c r="B751" s="5" t="s">
        <v>153</v>
      </c>
      <c r="C751" s="5" t="s">
        <v>370</v>
      </c>
      <c r="D751" s="5" t="s">
        <v>1832</v>
      </c>
      <c r="E751" s="5" t="s">
        <v>7</v>
      </c>
      <c r="F751" s="5">
        <v>2.5</v>
      </c>
      <c r="G751" s="319">
        <v>3.55</v>
      </c>
      <c r="H751" s="138">
        <v>5.6</v>
      </c>
      <c r="I751" t="str">
        <f t="shared" si="11"/>
        <v>ME</v>
      </c>
    </row>
    <row r="752" spans="1:9" x14ac:dyDescent="0.25">
      <c r="A752" s="5">
        <v>3330</v>
      </c>
      <c r="B752" s="5" t="s">
        <v>26</v>
      </c>
      <c r="C752" s="5" t="s">
        <v>319</v>
      </c>
      <c r="D752" s="5" t="s">
        <v>320</v>
      </c>
      <c r="E752" s="5" t="s">
        <v>6</v>
      </c>
      <c r="F752" s="5">
        <v>11.2</v>
      </c>
      <c r="G752" s="319">
        <v>1.5</v>
      </c>
      <c r="H752" s="138">
        <v>3.2</v>
      </c>
      <c r="I752" t="b">
        <f t="shared" si="11"/>
        <v>0</v>
      </c>
    </row>
    <row r="753" spans="1:9" x14ac:dyDescent="0.25">
      <c r="A753" s="5">
        <v>6063</v>
      </c>
      <c r="B753" s="5" t="s">
        <v>26</v>
      </c>
      <c r="C753" s="5" t="s">
        <v>319</v>
      </c>
      <c r="D753" s="5" t="s">
        <v>1833</v>
      </c>
      <c r="E753" s="5" t="s">
        <v>6</v>
      </c>
      <c r="F753" s="5">
        <v>9.5</v>
      </c>
      <c r="G753" s="319">
        <v>1.26</v>
      </c>
      <c r="H753" s="138">
        <v>3.6</v>
      </c>
      <c r="I753" t="b">
        <f t="shared" si="11"/>
        <v>0</v>
      </c>
    </row>
    <row r="754" spans="1:9" x14ac:dyDescent="0.25">
      <c r="A754" s="5">
        <v>5902</v>
      </c>
      <c r="B754" s="5" t="s">
        <v>26</v>
      </c>
      <c r="C754" s="5" t="s">
        <v>38</v>
      </c>
      <c r="D754" s="5" t="s">
        <v>1834</v>
      </c>
      <c r="E754" s="5" t="s">
        <v>7</v>
      </c>
      <c r="F754" s="5">
        <v>3.5</v>
      </c>
      <c r="G754" s="319">
        <v>2.8</v>
      </c>
      <c r="H754" s="138">
        <v>4.0999999999999996</v>
      </c>
      <c r="I754" t="str">
        <f t="shared" si="11"/>
        <v>ES</v>
      </c>
    </row>
    <row r="755" spans="1:9" x14ac:dyDescent="0.25">
      <c r="A755" s="5">
        <v>6213</v>
      </c>
      <c r="B755" s="5" t="s">
        <v>26</v>
      </c>
      <c r="C755" s="5" t="s">
        <v>38</v>
      </c>
      <c r="D755" s="5" t="s">
        <v>1835</v>
      </c>
      <c r="E755" s="5" t="s">
        <v>7</v>
      </c>
      <c r="F755" s="5">
        <v>3</v>
      </c>
      <c r="G755" s="319">
        <v>3.2</v>
      </c>
      <c r="H755" s="138">
        <v>4.2</v>
      </c>
      <c r="I755" t="str">
        <f t="shared" si="11"/>
        <v>ME</v>
      </c>
    </row>
    <row r="756" spans="1:9" x14ac:dyDescent="0.25">
      <c r="A756" s="5">
        <v>630</v>
      </c>
      <c r="B756" s="5" t="s">
        <v>26</v>
      </c>
      <c r="C756" s="5" t="s">
        <v>38</v>
      </c>
      <c r="D756" s="5" t="s">
        <v>948</v>
      </c>
      <c r="E756" s="5" t="s">
        <v>7</v>
      </c>
      <c r="F756" s="5">
        <v>3.9</v>
      </c>
      <c r="G756" s="319">
        <v>3.88</v>
      </c>
      <c r="H756" s="138">
        <v>3.5</v>
      </c>
      <c r="I756" t="str">
        <f t="shared" si="11"/>
        <v>F</v>
      </c>
    </row>
    <row r="757" spans="1:9" x14ac:dyDescent="0.25">
      <c r="A757" s="5">
        <v>549</v>
      </c>
      <c r="B757" s="5" t="s">
        <v>26</v>
      </c>
      <c r="C757" s="5" t="s">
        <v>38</v>
      </c>
      <c r="D757" s="5" t="s">
        <v>772</v>
      </c>
      <c r="E757" s="5" t="s">
        <v>7</v>
      </c>
      <c r="F757" s="5">
        <v>4</v>
      </c>
      <c r="G757" s="319">
        <v>2.58</v>
      </c>
      <c r="H757" s="138">
        <v>3.2</v>
      </c>
      <c r="I757" t="str">
        <f t="shared" si="11"/>
        <v>F</v>
      </c>
    </row>
    <row r="758" spans="1:9" x14ac:dyDescent="0.25">
      <c r="A758" s="5">
        <v>550</v>
      </c>
      <c r="B758" s="5" t="s">
        <v>26</v>
      </c>
      <c r="C758" s="5" t="s">
        <v>38</v>
      </c>
      <c r="D758" s="5" t="s">
        <v>597</v>
      </c>
      <c r="E758" s="5" t="s">
        <v>7</v>
      </c>
      <c r="F758" s="5">
        <v>4.2</v>
      </c>
      <c r="G758" s="319">
        <v>2.2200000000000002</v>
      </c>
      <c r="H758" s="138">
        <v>3.5</v>
      </c>
      <c r="I758" t="str">
        <f t="shared" si="11"/>
        <v>F</v>
      </c>
    </row>
    <row r="759" spans="1:9" x14ac:dyDescent="0.25">
      <c r="A759" s="5">
        <v>526</v>
      </c>
      <c r="B759" s="5" t="s">
        <v>26</v>
      </c>
      <c r="C759" s="5" t="s">
        <v>38</v>
      </c>
      <c r="D759" s="5" t="s">
        <v>660</v>
      </c>
      <c r="E759" s="5" t="s">
        <v>7</v>
      </c>
      <c r="F759" s="5">
        <v>4.0999999999999996</v>
      </c>
      <c r="G759" s="319">
        <v>2.35</v>
      </c>
      <c r="H759" s="138">
        <v>3.9</v>
      </c>
      <c r="I759" t="str">
        <f t="shared" si="11"/>
        <v>F</v>
      </c>
    </row>
    <row r="760" spans="1:9" x14ac:dyDescent="0.25">
      <c r="A760" s="5">
        <v>3405</v>
      </c>
      <c r="B760" s="5" t="s">
        <v>26</v>
      </c>
      <c r="C760" s="5" t="s">
        <v>38</v>
      </c>
      <c r="D760" s="5" t="s">
        <v>130</v>
      </c>
      <c r="E760" s="5" t="s">
        <v>6</v>
      </c>
      <c r="F760" s="5">
        <v>11.3</v>
      </c>
      <c r="G760" s="319">
        <v>1.31</v>
      </c>
      <c r="H760" s="138">
        <v>3.2</v>
      </c>
      <c r="I760" t="b">
        <f t="shared" si="11"/>
        <v>0</v>
      </c>
    </row>
    <row r="761" spans="1:9" x14ac:dyDescent="0.25">
      <c r="A761" s="5">
        <v>5204</v>
      </c>
      <c r="B761" s="5" t="s">
        <v>26</v>
      </c>
      <c r="C761" s="5" t="s">
        <v>38</v>
      </c>
      <c r="D761" s="5" t="s">
        <v>51</v>
      </c>
      <c r="E761" s="5" t="s">
        <v>6</v>
      </c>
      <c r="F761" s="5">
        <v>9.3000000000000007</v>
      </c>
      <c r="G761" s="319">
        <v>1.27</v>
      </c>
      <c r="H761" s="138">
        <v>3.1</v>
      </c>
      <c r="I761" t="b">
        <f t="shared" si="11"/>
        <v>0</v>
      </c>
    </row>
    <row r="762" spans="1:9" x14ac:dyDescent="0.25">
      <c r="A762" s="5">
        <v>5202</v>
      </c>
      <c r="B762" s="5" t="s">
        <v>26</v>
      </c>
      <c r="C762" s="5" t="s">
        <v>38</v>
      </c>
      <c r="D762" s="5" t="s">
        <v>39</v>
      </c>
      <c r="E762" s="5" t="s">
        <v>6</v>
      </c>
      <c r="F762" s="5">
        <v>9.5</v>
      </c>
      <c r="G762" s="319">
        <v>1.26</v>
      </c>
      <c r="H762" s="138">
        <v>3.4</v>
      </c>
      <c r="I762" t="b">
        <f t="shared" si="11"/>
        <v>0</v>
      </c>
    </row>
    <row r="763" spans="1:9" x14ac:dyDescent="0.25">
      <c r="A763" s="5">
        <v>3406</v>
      </c>
      <c r="B763" s="5" t="s">
        <v>26</v>
      </c>
      <c r="C763" s="5" t="s">
        <v>38</v>
      </c>
      <c r="D763" s="5" t="s">
        <v>296</v>
      </c>
      <c r="E763" s="5" t="s">
        <v>6</v>
      </c>
      <c r="F763" s="5">
        <v>10.8</v>
      </c>
      <c r="G763" s="319">
        <v>1.46</v>
      </c>
      <c r="H763" s="138">
        <v>3.2</v>
      </c>
      <c r="I763" t="b">
        <f t="shared" si="11"/>
        <v>0</v>
      </c>
    </row>
    <row r="764" spans="1:9" x14ac:dyDescent="0.25">
      <c r="A764" s="5">
        <v>6064</v>
      </c>
      <c r="B764" s="5" t="s">
        <v>26</v>
      </c>
      <c r="C764" s="5" t="s">
        <v>38</v>
      </c>
      <c r="D764" s="5" t="s">
        <v>1836</v>
      </c>
      <c r="E764" s="5" t="s">
        <v>6</v>
      </c>
      <c r="F764" s="5">
        <v>9.5</v>
      </c>
      <c r="G764" s="319">
        <v>1.26</v>
      </c>
      <c r="H764" s="138">
        <v>3.6</v>
      </c>
      <c r="I764" t="b">
        <f t="shared" si="11"/>
        <v>0</v>
      </c>
    </row>
    <row r="765" spans="1:9" x14ac:dyDescent="0.25">
      <c r="A765" s="5">
        <v>5203</v>
      </c>
      <c r="B765" s="5" t="s">
        <v>26</v>
      </c>
      <c r="C765" s="5" t="s">
        <v>38</v>
      </c>
      <c r="D765" s="5" t="s">
        <v>234</v>
      </c>
      <c r="E765" s="5" t="s">
        <v>6</v>
      </c>
      <c r="F765" s="5">
        <v>9.4</v>
      </c>
      <c r="G765" s="319">
        <v>1.35</v>
      </c>
      <c r="H765" s="138">
        <v>3.4</v>
      </c>
      <c r="I765" t="b">
        <f t="shared" si="11"/>
        <v>0</v>
      </c>
    </row>
    <row r="766" spans="1:9" x14ac:dyDescent="0.25">
      <c r="A766" s="5">
        <v>6068</v>
      </c>
      <c r="B766" s="5" t="s">
        <v>26</v>
      </c>
      <c r="C766" s="5" t="s">
        <v>38</v>
      </c>
      <c r="D766" s="5" t="s">
        <v>1837</v>
      </c>
      <c r="E766" s="5" t="s">
        <v>6</v>
      </c>
      <c r="F766" s="5">
        <v>9.5</v>
      </c>
      <c r="G766" s="319">
        <v>1.26</v>
      </c>
      <c r="H766" s="138">
        <v>3.6</v>
      </c>
      <c r="I766" t="b">
        <f t="shared" si="11"/>
        <v>0</v>
      </c>
    </row>
    <row r="767" spans="1:9" x14ac:dyDescent="0.25">
      <c r="A767" s="5">
        <v>6066</v>
      </c>
      <c r="B767" s="5" t="s">
        <v>26</v>
      </c>
      <c r="C767" s="5" t="s">
        <v>38</v>
      </c>
      <c r="D767" s="5" t="s">
        <v>1838</v>
      </c>
      <c r="E767" s="5" t="s">
        <v>6</v>
      </c>
      <c r="F767" s="5">
        <v>9.5</v>
      </c>
      <c r="G767" s="319">
        <v>1.26</v>
      </c>
      <c r="H767" s="138">
        <v>3.6</v>
      </c>
      <c r="I767" t="b">
        <f t="shared" si="11"/>
        <v>0</v>
      </c>
    </row>
    <row r="768" spans="1:9" x14ac:dyDescent="0.25">
      <c r="A768" s="5">
        <v>6065</v>
      </c>
      <c r="B768" s="5" t="s">
        <v>26</v>
      </c>
      <c r="C768" s="5" t="s">
        <v>38</v>
      </c>
      <c r="D768" s="5" t="s">
        <v>1839</v>
      </c>
      <c r="E768" s="5" t="s">
        <v>6</v>
      </c>
      <c r="F768" s="5">
        <v>9.5</v>
      </c>
      <c r="G768" s="319">
        <v>1.26</v>
      </c>
      <c r="H768" s="138">
        <v>3.6</v>
      </c>
      <c r="I768" t="b">
        <f t="shared" si="11"/>
        <v>0</v>
      </c>
    </row>
    <row r="769" spans="1:9" x14ac:dyDescent="0.25">
      <c r="A769" s="5">
        <v>6067</v>
      </c>
      <c r="B769" s="5" t="s">
        <v>26</v>
      </c>
      <c r="C769" s="5" t="s">
        <v>38</v>
      </c>
      <c r="D769" s="5" t="s">
        <v>1840</v>
      </c>
      <c r="E769" s="5" t="s">
        <v>6</v>
      </c>
      <c r="F769" s="5">
        <v>9.5</v>
      </c>
      <c r="G769" s="319">
        <v>1.26</v>
      </c>
      <c r="H769" s="138">
        <v>3.6</v>
      </c>
      <c r="I769" t="b">
        <f t="shared" si="11"/>
        <v>0</v>
      </c>
    </row>
    <row r="770" spans="1:9" x14ac:dyDescent="0.25">
      <c r="A770" s="5">
        <v>5897</v>
      </c>
      <c r="B770" s="5" t="s">
        <v>26</v>
      </c>
      <c r="C770" s="5" t="s">
        <v>38</v>
      </c>
      <c r="D770" s="5" t="s">
        <v>1841</v>
      </c>
      <c r="E770" s="5" t="s">
        <v>6</v>
      </c>
      <c r="F770" s="5">
        <v>4</v>
      </c>
      <c r="G770" s="319">
        <v>2.4</v>
      </c>
      <c r="H770" s="138">
        <v>3.8</v>
      </c>
      <c r="I770" t="str">
        <f t="shared" si="11"/>
        <v>F</v>
      </c>
    </row>
    <row r="771" spans="1:9" x14ac:dyDescent="0.25">
      <c r="A771" s="5">
        <v>3407</v>
      </c>
      <c r="B771" s="5" t="s">
        <v>26</v>
      </c>
      <c r="C771" s="5" t="s">
        <v>38</v>
      </c>
      <c r="D771" s="5" t="s">
        <v>322</v>
      </c>
      <c r="E771" s="5" t="s">
        <v>6</v>
      </c>
      <c r="F771" s="5">
        <v>10.9</v>
      </c>
      <c r="G771" s="319">
        <v>1.52</v>
      </c>
      <c r="H771" s="138">
        <v>3.2</v>
      </c>
      <c r="I771" t="b">
        <f t="shared" ref="I771:I834" si="12">IF(E771="Top-Loading",IF(AND(G771&gt;=3.2,F771&lt;=3),"ME",IF(AND(G771&gt;=2.51,F771&lt;=3.8),"ES",IF(AND(G771&gt;=1.72,F771&lt;=8),"F"))),IF(AND(G771&gt;=3.2,F771&lt;=3),"ME",IF(AND(G771&gt;=2.8,F771&lt;=3.5),"ES",IF(AND(G771&gt;=2.2,F771&lt;=4.5),"F"))))</f>
        <v>0</v>
      </c>
    </row>
    <row r="772" spans="1:9" x14ac:dyDescent="0.25">
      <c r="A772" s="5">
        <v>3100</v>
      </c>
      <c r="B772" s="5" t="s">
        <v>26</v>
      </c>
      <c r="C772" s="5" t="s">
        <v>38</v>
      </c>
      <c r="D772" s="5" t="s">
        <v>189</v>
      </c>
      <c r="E772" s="5" t="s">
        <v>6</v>
      </c>
      <c r="F772" s="5">
        <v>11.5</v>
      </c>
      <c r="G772" s="319">
        <v>1.33</v>
      </c>
      <c r="H772" s="138">
        <v>3.2</v>
      </c>
      <c r="I772" t="b">
        <f t="shared" si="12"/>
        <v>0</v>
      </c>
    </row>
    <row r="773" spans="1:9" x14ac:dyDescent="0.25">
      <c r="A773" s="5">
        <v>3101</v>
      </c>
      <c r="B773" s="5" t="s">
        <v>26</v>
      </c>
      <c r="C773" s="5" t="s">
        <v>38</v>
      </c>
      <c r="D773" s="5" t="s">
        <v>190</v>
      </c>
      <c r="E773" s="5" t="s">
        <v>6</v>
      </c>
      <c r="F773" s="5">
        <v>11.5</v>
      </c>
      <c r="G773" s="319">
        <v>1.33</v>
      </c>
      <c r="H773" s="138">
        <v>3.2</v>
      </c>
      <c r="I773" t="b">
        <f t="shared" si="12"/>
        <v>0</v>
      </c>
    </row>
    <row r="774" spans="1:9" x14ac:dyDescent="0.25">
      <c r="A774" s="5">
        <v>3102</v>
      </c>
      <c r="B774" s="5" t="s">
        <v>26</v>
      </c>
      <c r="C774" s="5" t="s">
        <v>38</v>
      </c>
      <c r="D774" s="5" t="s">
        <v>191</v>
      </c>
      <c r="E774" s="5" t="s">
        <v>6</v>
      </c>
      <c r="F774" s="5">
        <v>11.5</v>
      </c>
      <c r="G774" s="319">
        <v>1.33</v>
      </c>
      <c r="H774" s="138">
        <v>3.2</v>
      </c>
      <c r="I774" t="b">
        <f t="shared" si="12"/>
        <v>0</v>
      </c>
    </row>
    <row r="775" spans="1:9" x14ac:dyDescent="0.25">
      <c r="A775" s="5">
        <v>3103</v>
      </c>
      <c r="B775" s="5" t="s">
        <v>26</v>
      </c>
      <c r="C775" s="5" t="s">
        <v>38</v>
      </c>
      <c r="D775" s="5" t="s">
        <v>192</v>
      </c>
      <c r="E775" s="5" t="s">
        <v>6</v>
      </c>
      <c r="F775" s="5">
        <v>11.5</v>
      </c>
      <c r="G775" s="319">
        <v>1.33</v>
      </c>
      <c r="H775" s="138">
        <v>3.2</v>
      </c>
      <c r="I775" t="b">
        <f t="shared" si="12"/>
        <v>0</v>
      </c>
    </row>
    <row r="776" spans="1:9" x14ac:dyDescent="0.25">
      <c r="A776" s="5">
        <v>3104</v>
      </c>
      <c r="B776" s="5" t="s">
        <v>26</v>
      </c>
      <c r="C776" s="5" t="s">
        <v>38</v>
      </c>
      <c r="D776" s="5" t="s">
        <v>256</v>
      </c>
      <c r="E776" s="5" t="s">
        <v>6</v>
      </c>
      <c r="F776" s="5">
        <v>11.6</v>
      </c>
      <c r="G776" s="319">
        <v>1.38</v>
      </c>
      <c r="H776" s="138">
        <v>3.2</v>
      </c>
      <c r="I776" t="b">
        <f t="shared" si="12"/>
        <v>0</v>
      </c>
    </row>
    <row r="777" spans="1:9" x14ac:dyDescent="0.25">
      <c r="A777" s="5">
        <v>3105</v>
      </c>
      <c r="B777" s="5" t="s">
        <v>26</v>
      </c>
      <c r="C777" s="5" t="s">
        <v>38</v>
      </c>
      <c r="D777" s="5" t="s">
        <v>180</v>
      </c>
      <c r="E777" s="5" t="s">
        <v>7</v>
      </c>
      <c r="F777" s="5">
        <v>11.7</v>
      </c>
      <c r="G777" s="319">
        <v>1.33</v>
      </c>
      <c r="H777" s="138">
        <v>3.1</v>
      </c>
      <c r="I777" t="b">
        <f t="shared" si="12"/>
        <v>0</v>
      </c>
    </row>
    <row r="778" spans="1:9" x14ac:dyDescent="0.25">
      <c r="A778" s="5">
        <v>3106</v>
      </c>
      <c r="B778" s="5" t="s">
        <v>26</v>
      </c>
      <c r="C778" s="5" t="s">
        <v>38</v>
      </c>
      <c r="D778" s="5" t="s">
        <v>181</v>
      </c>
      <c r="E778" s="5" t="s">
        <v>7</v>
      </c>
      <c r="F778" s="5">
        <v>11.7</v>
      </c>
      <c r="G778" s="319">
        <v>1.33</v>
      </c>
      <c r="H778" s="138">
        <v>3.1</v>
      </c>
      <c r="I778" t="b">
        <f t="shared" si="12"/>
        <v>0</v>
      </c>
    </row>
    <row r="779" spans="1:9" x14ac:dyDescent="0.25">
      <c r="A779" s="5">
        <v>3107</v>
      </c>
      <c r="B779" s="5" t="s">
        <v>26</v>
      </c>
      <c r="C779" s="5" t="s">
        <v>38</v>
      </c>
      <c r="D779" s="5" t="s">
        <v>182</v>
      </c>
      <c r="E779" s="5" t="s">
        <v>7</v>
      </c>
      <c r="F779" s="5">
        <v>11.7</v>
      </c>
      <c r="G779" s="319">
        <v>1.33</v>
      </c>
      <c r="H779" s="138">
        <v>3.1</v>
      </c>
      <c r="I779" t="b">
        <f t="shared" si="12"/>
        <v>0</v>
      </c>
    </row>
    <row r="780" spans="1:9" x14ac:dyDescent="0.25">
      <c r="A780" s="5">
        <v>3108</v>
      </c>
      <c r="B780" s="5" t="s">
        <v>26</v>
      </c>
      <c r="C780" s="5" t="s">
        <v>38</v>
      </c>
      <c r="D780" s="5" t="s">
        <v>126</v>
      </c>
      <c r="E780" s="5" t="s">
        <v>6</v>
      </c>
      <c r="F780" s="5">
        <v>12.2</v>
      </c>
      <c r="G780" s="319">
        <v>1.31</v>
      </c>
      <c r="H780" s="138">
        <v>3.1</v>
      </c>
      <c r="I780" t="b">
        <f t="shared" si="12"/>
        <v>0</v>
      </c>
    </row>
    <row r="781" spans="1:9" x14ac:dyDescent="0.25">
      <c r="A781" s="5">
        <v>3109</v>
      </c>
      <c r="B781" s="5" t="s">
        <v>26</v>
      </c>
      <c r="C781" s="5" t="s">
        <v>38</v>
      </c>
      <c r="D781" s="5" t="s">
        <v>127</v>
      </c>
      <c r="E781" s="5" t="s">
        <v>6</v>
      </c>
      <c r="F781" s="5">
        <v>12.2</v>
      </c>
      <c r="G781" s="319">
        <v>1.31</v>
      </c>
      <c r="H781" s="138">
        <v>3.1</v>
      </c>
      <c r="I781" t="b">
        <f t="shared" si="12"/>
        <v>0</v>
      </c>
    </row>
    <row r="782" spans="1:9" x14ac:dyDescent="0.25">
      <c r="A782" s="5">
        <v>3110</v>
      </c>
      <c r="B782" s="5" t="s">
        <v>26</v>
      </c>
      <c r="C782" s="5" t="s">
        <v>38</v>
      </c>
      <c r="D782" s="5" t="s">
        <v>52</v>
      </c>
      <c r="E782" s="5" t="s">
        <v>6</v>
      </c>
      <c r="F782" s="5">
        <v>12</v>
      </c>
      <c r="G782" s="319">
        <v>1.27</v>
      </c>
      <c r="H782" s="138">
        <v>3.1</v>
      </c>
      <c r="I782" t="b">
        <f t="shared" si="12"/>
        <v>0</v>
      </c>
    </row>
    <row r="783" spans="1:9" x14ac:dyDescent="0.25">
      <c r="A783" s="5">
        <v>3029</v>
      </c>
      <c r="B783" s="5" t="s">
        <v>26</v>
      </c>
      <c r="C783" s="5" t="s">
        <v>74</v>
      </c>
      <c r="D783" s="5" t="s">
        <v>213</v>
      </c>
      <c r="E783" s="5" t="s">
        <v>6</v>
      </c>
      <c r="F783" s="5">
        <v>12.2</v>
      </c>
      <c r="G783" s="319">
        <v>1.34</v>
      </c>
      <c r="H783" s="138">
        <v>2.9</v>
      </c>
      <c r="I783" t="b">
        <f t="shared" si="12"/>
        <v>0</v>
      </c>
    </row>
    <row r="784" spans="1:9" x14ac:dyDescent="0.25">
      <c r="A784" s="5">
        <v>3030</v>
      </c>
      <c r="B784" s="5" t="s">
        <v>26</v>
      </c>
      <c r="C784" s="5" t="s">
        <v>74</v>
      </c>
      <c r="D784" s="5" t="s">
        <v>214</v>
      </c>
      <c r="E784" s="5" t="s">
        <v>6</v>
      </c>
      <c r="F784" s="5">
        <v>12.1</v>
      </c>
      <c r="G784" s="319">
        <v>1.34</v>
      </c>
      <c r="H784" s="138">
        <v>2.9</v>
      </c>
      <c r="I784" t="b">
        <f t="shared" si="12"/>
        <v>0</v>
      </c>
    </row>
    <row r="785" spans="1:9" x14ac:dyDescent="0.25">
      <c r="A785" s="5">
        <v>3031</v>
      </c>
      <c r="B785" s="5" t="s">
        <v>26</v>
      </c>
      <c r="C785" s="5" t="s">
        <v>74</v>
      </c>
      <c r="D785" s="5" t="s">
        <v>75</v>
      </c>
      <c r="E785" s="5" t="s">
        <v>6</v>
      </c>
      <c r="F785" s="5">
        <v>11.8</v>
      </c>
      <c r="G785" s="319">
        <v>1.28</v>
      </c>
      <c r="H785" s="138">
        <v>3.2</v>
      </c>
      <c r="I785" t="b">
        <f t="shared" si="12"/>
        <v>0</v>
      </c>
    </row>
    <row r="786" spans="1:9" x14ac:dyDescent="0.25">
      <c r="A786" s="5">
        <v>3032</v>
      </c>
      <c r="B786" s="5" t="s">
        <v>26</v>
      </c>
      <c r="C786" s="5" t="s">
        <v>74</v>
      </c>
      <c r="D786" s="5" t="s">
        <v>76</v>
      </c>
      <c r="E786" s="5" t="s">
        <v>6</v>
      </c>
      <c r="F786" s="5">
        <v>11.8</v>
      </c>
      <c r="G786" s="319">
        <v>1.28</v>
      </c>
      <c r="H786" s="138">
        <v>3.2</v>
      </c>
      <c r="I786" t="b">
        <f t="shared" si="12"/>
        <v>0</v>
      </c>
    </row>
    <row r="787" spans="1:9" x14ac:dyDescent="0.25">
      <c r="A787" s="5">
        <v>3034</v>
      </c>
      <c r="B787" s="5" t="s">
        <v>26</v>
      </c>
      <c r="C787" s="5" t="s">
        <v>107</v>
      </c>
      <c r="D787" s="5" t="s">
        <v>108</v>
      </c>
      <c r="E787" s="5" t="s">
        <v>6</v>
      </c>
      <c r="F787" s="5">
        <v>11.9</v>
      </c>
      <c r="G787" s="319">
        <v>1.3</v>
      </c>
      <c r="H787" s="138">
        <v>2.5</v>
      </c>
      <c r="I787" t="b">
        <f t="shared" si="12"/>
        <v>0</v>
      </c>
    </row>
    <row r="788" spans="1:9" x14ac:dyDescent="0.25">
      <c r="A788" s="5">
        <v>546</v>
      </c>
      <c r="B788" s="5" t="s">
        <v>26</v>
      </c>
      <c r="C788" s="5" t="s">
        <v>107</v>
      </c>
      <c r="D788" s="5" t="s">
        <v>321</v>
      </c>
      <c r="E788" s="5" t="s">
        <v>6</v>
      </c>
      <c r="F788" s="5">
        <v>11.4</v>
      </c>
      <c r="G788" s="319">
        <v>1.51</v>
      </c>
      <c r="H788" s="138">
        <v>3.2</v>
      </c>
      <c r="I788" t="b">
        <f t="shared" si="12"/>
        <v>0</v>
      </c>
    </row>
    <row r="789" spans="1:9" x14ac:dyDescent="0.25">
      <c r="A789" s="5">
        <v>3035</v>
      </c>
      <c r="B789" s="5" t="s">
        <v>26</v>
      </c>
      <c r="C789" s="5" t="s">
        <v>107</v>
      </c>
      <c r="D789" s="5" t="s">
        <v>193</v>
      </c>
      <c r="E789" s="5" t="s">
        <v>6</v>
      </c>
      <c r="F789" s="5">
        <v>11.5</v>
      </c>
      <c r="G789" s="319">
        <v>1.33</v>
      </c>
      <c r="H789" s="138">
        <v>3.2</v>
      </c>
      <c r="I789" t="b">
        <f t="shared" si="12"/>
        <v>0</v>
      </c>
    </row>
    <row r="790" spans="1:9" x14ac:dyDescent="0.25">
      <c r="A790" s="5">
        <v>3036</v>
      </c>
      <c r="B790" s="5" t="s">
        <v>26</v>
      </c>
      <c r="C790" s="5" t="s">
        <v>107</v>
      </c>
      <c r="D790" s="5" t="s">
        <v>221</v>
      </c>
      <c r="E790" s="5" t="s">
        <v>6</v>
      </c>
      <c r="F790" s="5">
        <v>11.6</v>
      </c>
      <c r="G790" s="319">
        <v>1.34</v>
      </c>
      <c r="H790" s="138">
        <v>3.2</v>
      </c>
      <c r="I790" t="b">
        <f t="shared" si="12"/>
        <v>0</v>
      </c>
    </row>
    <row r="791" spans="1:9" x14ac:dyDescent="0.25">
      <c r="A791" s="5">
        <v>3037</v>
      </c>
      <c r="B791" s="5" t="s">
        <v>26</v>
      </c>
      <c r="C791" s="5" t="s">
        <v>47</v>
      </c>
      <c r="D791" s="5" t="s">
        <v>68</v>
      </c>
      <c r="E791" s="5" t="s">
        <v>6</v>
      </c>
      <c r="F791" s="5">
        <v>12</v>
      </c>
      <c r="G791" s="319">
        <v>1.28</v>
      </c>
      <c r="H791" s="138">
        <v>2.5</v>
      </c>
      <c r="I791" t="b">
        <f t="shared" si="12"/>
        <v>0</v>
      </c>
    </row>
    <row r="792" spans="1:9" x14ac:dyDescent="0.25">
      <c r="A792" s="5">
        <v>548</v>
      </c>
      <c r="B792" s="5" t="s">
        <v>26</v>
      </c>
      <c r="C792" s="5" t="s">
        <v>47</v>
      </c>
      <c r="D792" s="5" t="s">
        <v>48</v>
      </c>
      <c r="E792" s="5" t="s">
        <v>6</v>
      </c>
      <c r="F792" s="5">
        <v>11.5</v>
      </c>
      <c r="G792" s="319">
        <v>1.27</v>
      </c>
      <c r="H792" s="138">
        <v>2.6</v>
      </c>
      <c r="I792" t="b">
        <f t="shared" si="12"/>
        <v>0</v>
      </c>
    </row>
    <row r="793" spans="1:9" x14ac:dyDescent="0.25">
      <c r="A793" s="5">
        <v>3038</v>
      </c>
      <c r="B793" s="5" t="s">
        <v>26</v>
      </c>
      <c r="C793" s="5" t="s">
        <v>47</v>
      </c>
      <c r="D793" s="5" t="s">
        <v>194</v>
      </c>
      <c r="E793" s="5" t="s">
        <v>6</v>
      </c>
      <c r="F793" s="5">
        <v>12.1</v>
      </c>
      <c r="G793" s="319">
        <v>1.33</v>
      </c>
      <c r="H793" s="138">
        <v>3.2</v>
      </c>
      <c r="I793" t="b">
        <f t="shared" si="12"/>
        <v>0</v>
      </c>
    </row>
    <row r="794" spans="1:9" x14ac:dyDescent="0.25">
      <c r="A794" s="5">
        <v>3039</v>
      </c>
      <c r="B794" s="5" t="s">
        <v>26</v>
      </c>
      <c r="C794" s="5" t="s">
        <v>47</v>
      </c>
      <c r="D794" s="5" t="s">
        <v>112</v>
      </c>
      <c r="E794" s="5" t="s">
        <v>6</v>
      </c>
      <c r="F794" s="5">
        <v>12.3</v>
      </c>
      <c r="G794" s="319">
        <v>1.3</v>
      </c>
      <c r="H794" s="138">
        <v>3.2</v>
      </c>
      <c r="I794" t="b">
        <f t="shared" si="12"/>
        <v>0</v>
      </c>
    </row>
    <row r="795" spans="1:9" x14ac:dyDescent="0.25">
      <c r="A795" s="5">
        <v>3040</v>
      </c>
      <c r="B795" s="5" t="s">
        <v>26</v>
      </c>
      <c r="C795" s="5" t="s">
        <v>47</v>
      </c>
      <c r="D795" s="5" t="s">
        <v>215</v>
      </c>
      <c r="E795" s="5" t="s">
        <v>6</v>
      </c>
      <c r="F795" s="5">
        <v>12.2</v>
      </c>
      <c r="G795" s="319">
        <v>1.34</v>
      </c>
      <c r="H795" s="138">
        <v>2.9</v>
      </c>
      <c r="I795" t="b">
        <f t="shared" si="12"/>
        <v>0</v>
      </c>
    </row>
    <row r="796" spans="1:9" x14ac:dyDescent="0.25">
      <c r="A796" s="5">
        <v>3041</v>
      </c>
      <c r="B796" s="5" t="s">
        <v>26</v>
      </c>
      <c r="C796" s="5" t="s">
        <v>47</v>
      </c>
      <c r="D796" s="5" t="s">
        <v>113</v>
      </c>
      <c r="E796" s="5" t="s">
        <v>6</v>
      </c>
      <c r="F796" s="5">
        <v>11.2</v>
      </c>
      <c r="G796" s="319">
        <v>1.3</v>
      </c>
      <c r="H796" s="138">
        <v>3.2</v>
      </c>
      <c r="I796" t="b">
        <f t="shared" si="12"/>
        <v>0</v>
      </c>
    </row>
    <row r="797" spans="1:9" x14ac:dyDescent="0.25">
      <c r="A797" s="5">
        <v>3042</v>
      </c>
      <c r="B797" s="5" t="s">
        <v>26</v>
      </c>
      <c r="C797" s="5" t="s">
        <v>47</v>
      </c>
      <c r="D797" s="5" t="s">
        <v>77</v>
      </c>
      <c r="E797" s="5" t="s">
        <v>6</v>
      </c>
      <c r="F797" s="5">
        <v>11.8</v>
      </c>
      <c r="G797" s="319">
        <v>1.28</v>
      </c>
      <c r="H797" s="138">
        <v>3.2</v>
      </c>
      <c r="I797" t="b">
        <f t="shared" si="12"/>
        <v>0</v>
      </c>
    </row>
    <row r="798" spans="1:9" x14ac:dyDescent="0.25">
      <c r="A798" s="5">
        <v>3423</v>
      </c>
      <c r="B798" s="5" t="s">
        <v>26</v>
      </c>
      <c r="C798" s="5" t="s">
        <v>47</v>
      </c>
      <c r="D798" s="5" t="s">
        <v>233</v>
      </c>
      <c r="E798" s="5" t="s">
        <v>6</v>
      </c>
      <c r="F798" s="5">
        <v>11.6</v>
      </c>
      <c r="G798" s="319">
        <v>1.35</v>
      </c>
      <c r="H798" s="138">
        <v>3.3</v>
      </c>
      <c r="I798" t="b">
        <f t="shared" si="12"/>
        <v>0</v>
      </c>
    </row>
    <row r="799" spans="1:9" x14ac:dyDescent="0.25">
      <c r="A799" s="5">
        <v>612</v>
      </c>
      <c r="B799" s="5" t="s">
        <v>26</v>
      </c>
      <c r="C799" s="5" t="s">
        <v>47</v>
      </c>
      <c r="D799" s="5" t="s">
        <v>314</v>
      </c>
      <c r="E799" s="5" t="s">
        <v>6</v>
      </c>
      <c r="F799" s="5">
        <v>10.9</v>
      </c>
      <c r="G799" s="319">
        <v>1.49</v>
      </c>
      <c r="H799" s="138">
        <v>3.2</v>
      </c>
      <c r="I799" t="b">
        <f t="shared" si="12"/>
        <v>0</v>
      </c>
    </row>
    <row r="800" spans="1:9" x14ac:dyDescent="0.25">
      <c r="A800" s="5">
        <v>631</v>
      </c>
      <c r="B800" s="5" t="s">
        <v>26</v>
      </c>
      <c r="C800" s="5" t="s">
        <v>69</v>
      </c>
      <c r="D800" s="5" t="s">
        <v>949</v>
      </c>
      <c r="E800" s="5" t="s">
        <v>7</v>
      </c>
      <c r="F800" s="5">
        <v>3.9</v>
      </c>
      <c r="G800" s="319">
        <v>3.88</v>
      </c>
      <c r="H800" s="138">
        <v>3.5</v>
      </c>
      <c r="I800" t="str">
        <f t="shared" si="12"/>
        <v>F</v>
      </c>
    </row>
    <row r="801" spans="1:9" x14ac:dyDescent="0.25">
      <c r="A801" s="5">
        <v>3050</v>
      </c>
      <c r="B801" s="5" t="s">
        <v>26</v>
      </c>
      <c r="C801" s="5" t="s">
        <v>69</v>
      </c>
      <c r="D801" s="5" t="s">
        <v>70</v>
      </c>
      <c r="E801" s="5" t="s">
        <v>6</v>
      </c>
      <c r="F801" s="5">
        <v>12</v>
      </c>
      <c r="G801" s="319">
        <v>1.28</v>
      </c>
      <c r="H801" s="138">
        <v>2.5</v>
      </c>
      <c r="I801" t="b">
        <f t="shared" si="12"/>
        <v>0</v>
      </c>
    </row>
    <row r="802" spans="1:9" x14ac:dyDescent="0.25">
      <c r="A802" s="5">
        <v>3051</v>
      </c>
      <c r="B802" s="5" t="s">
        <v>26</v>
      </c>
      <c r="C802" s="5" t="s">
        <v>69</v>
      </c>
      <c r="D802" s="5" t="s">
        <v>114</v>
      </c>
      <c r="E802" s="5" t="s">
        <v>6</v>
      </c>
      <c r="F802" s="5">
        <v>12.3</v>
      </c>
      <c r="G802" s="319">
        <v>1.3</v>
      </c>
      <c r="H802" s="138">
        <v>3.2</v>
      </c>
      <c r="I802" t="b">
        <f t="shared" si="12"/>
        <v>0</v>
      </c>
    </row>
    <row r="803" spans="1:9" x14ac:dyDescent="0.25">
      <c r="A803" s="5">
        <v>3052</v>
      </c>
      <c r="B803" s="5" t="s">
        <v>26</v>
      </c>
      <c r="C803" s="5" t="s">
        <v>69</v>
      </c>
      <c r="D803" s="5" t="s">
        <v>216</v>
      </c>
      <c r="E803" s="5" t="s">
        <v>6</v>
      </c>
      <c r="F803" s="5">
        <v>12.2</v>
      </c>
      <c r="G803" s="319">
        <v>1.34</v>
      </c>
      <c r="H803" s="138">
        <v>2.9</v>
      </c>
      <c r="I803" t="b">
        <f t="shared" si="12"/>
        <v>0</v>
      </c>
    </row>
    <row r="804" spans="1:9" x14ac:dyDescent="0.25">
      <c r="A804" s="5">
        <v>3053</v>
      </c>
      <c r="B804" s="5" t="s">
        <v>26</v>
      </c>
      <c r="C804" s="5" t="s">
        <v>69</v>
      </c>
      <c r="D804" s="5" t="s">
        <v>115</v>
      </c>
      <c r="E804" s="5" t="s">
        <v>6</v>
      </c>
      <c r="F804" s="5">
        <v>11.2</v>
      </c>
      <c r="G804" s="319">
        <v>1.3</v>
      </c>
      <c r="H804" s="138">
        <v>3.2</v>
      </c>
      <c r="I804" t="b">
        <f t="shared" si="12"/>
        <v>0</v>
      </c>
    </row>
    <row r="805" spans="1:9" x14ac:dyDescent="0.25">
      <c r="A805" s="5">
        <v>3054</v>
      </c>
      <c r="B805" s="5" t="s">
        <v>26</v>
      </c>
      <c r="C805" s="5" t="s">
        <v>69</v>
      </c>
      <c r="D805" s="5" t="s">
        <v>78</v>
      </c>
      <c r="E805" s="5" t="s">
        <v>6</v>
      </c>
      <c r="F805" s="5">
        <v>11.8</v>
      </c>
      <c r="G805" s="319">
        <v>1.28</v>
      </c>
      <c r="H805" s="138">
        <v>3.2</v>
      </c>
      <c r="I805" t="b">
        <f t="shared" si="12"/>
        <v>0</v>
      </c>
    </row>
    <row r="806" spans="1:9" x14ac:dyDescent="0.25">
      <c r="A806" s="5">
        <v>3424</v>
      </c>
      <c r="B806" s="5" t="s">
        <v>26</v>
      </c>
      <c r="C806" s="5" t="s">
        <v>69</v>
      </c>
      <c r="D806" s="5" t="s">
        <v>265</v>
      </c>
      <c r="E806" s="5" t="s">
        <v>6</v>
      </c>
      <c r="F806" s="5">
        <v>11.5</v>
      </c>
      <c r="G806" s="319">
        <v>1.38</v>
      </c>
      <c r="H806" s="138">
        <v>3.3</v>
      </c>
      <c r="I806" t="b">
        <f t="shared" si="12"/>
        <v>0</v>
      </c>
    </row>
    <row r="807" spans="1:9" x14ac:dyDescent="0.25">
      <c r="A807" s="5">
        <v>4989</v>
      </c>
      <c r="B807" s="5" t="s">
        <v>26</v>
      </c>
      <c r="C807" s="5" t="s">
        <v>69</v>
      </c>
      <c r="D807" s="5" t="s">
        <v>183</v>
      </c>
      <c r="E807" s="5" t="s">
        <v>6</v>
      </c>
      <c r="F807" s="5">
        <v>8.6999999999999993</v>
      </c>
      <c r="G807" s="319">
        <v>1.33</v>
      </c>
      <c r="H807" s="138">
        <v>3.1</v>
      </c>
      <c r="I807" t="b">
        <f t="shared" si="12"/>
        <v>0</v>
      </c>
    </row>
    <row r="808" spans="1:9" x14ac:dyDescent="0.25">
      <c r="A808" s="5">
        <v>3331</v>
      </c>
      <c r="B808" s="5" t="s">
        <v>26</v>
      </c>
      <c r="C808" s="5" t="s">
        <v>69</v>
      </c>
      <c r="D808" s="5" t="s">
        <v>297</v>
      </c>
      <c r="E808" s="5" t="s">
        <v>6</v>
      </c>
      <c r="F808" s="5">
        <v>10.8</v>
      </c>
      <c r="G808" s="319">
        <v>1.46</v>
      </c>
      <c r="H808" s="138">
        <v>3.2</v>
      </c>
      <c r="I808" t="b">
        <f t="shared" si="12"/>
        <v>0</v>
      </c>
    </row>
    <row r="809" spans="1:9" x14ac:dyDescent="0.25">
      <c r="A809" s="5">
        <v>3332</v>
      </c>
      <c r="B809" s="5" t="s">
        <v>26</v>
      </c>
      <c r="C809" s="5" t="s">
        <v>69</v>
      </c>
      <c r="D809" s="5" t="s">
        <v>323</v>
      </c>
      <c r="E809" s="5" t="s">
        <v>6</v>
      </c>
      <c r="F809" s="5">
        <v>10.9</v>
      </c>
      <c r="G809" s="319">
        <v>1.52</v>
      </c>
      <c r="H809" s="138">
        <v>3.2</v>
      </c>
      <c r="I809" t="b">
        <f t="shared" si="12"/>
        <v>0</v>
      </c>
    </row>
    <row r="810" spans="1:9" x14ac:dyDescent="0.25">
      <c r="A810" s="5">
        <v>2937</v>
      </c>
      <c r="B810" s="5" t="s">
        <v>26</v>
      </c>
      <c r="C810" s="5" t="s">
        <v>29</v>
      </c>
      <c r="D810" s="5" t="s">
        <v>268</v>
      </c>
      <c r="E810" s="5" t="s">
        <v>6</v>
      </c>
      <c r="F810" s="5">
        <v>12.3</v>
      </c>
      <c r="G810" s="319">
        <v>1.39</v>
      </c>
      <c r="H810" s="138">
        <v>2.9</v>
      </c>
      <c r="I810" t="b">
        <f t="shared" si="12"/>
        <v>0</v>
      </c>
    </row>
    <row r="811" spans="1:9" x14ac:dyDescent="0.25">
      <c r="A811" s="5">
        <v>2938</v>
      </c>
      <c r="B811" s="5" t="s">
        <v>26</v>
      </c>
      <c r="C811" s="5" t="s">
        <v>29</v>
      </c>
      <c r="D811" s="5" t="s">
        <v>269</v>
      </c>
      <c r="E811" s="5" t="s">
        <v>6</v>
      </c>
      <c r="F811" s="5">
        <v>12.3</v>
      </c>
      <c r="G811" s="319">
        <v>1.39</v>
      </c>
      <c r="H811" s="138">
        <v>2.9</v>
      </c>
      <c r="I811" t="b">
        <f t="shared" si="12"/>
        <v>0</v>
      </c>
    </row>
    <row r="812" spans="1:9" x14ac:dyDescent="0.25">
      <c r="A812" s="5">
        <v>2939</v>
      </c>
      <c r="B812" s="5" t="s">
        <v>26</v>
      </c>
      <c r="C812" s="5" t="s">
        <v>29</v>
      </c>
      <c r="D812" s="5" t="s">
        <v>270</v>
      </c>
      <c r="E812" s="5" t="s">
        <v>6</v>
      </c>
      <c r="F812" s="5">
        <v>12.3</v>
      </c>
      <c r="G812" s="319">
        <v>1.39</v>
      </c>
      <c r="H812" s="138">
        <v>2.9</v>
      </c>
      <c r="I812" t="b">
        <f t="shared" si="12"/>
        <v>0</v>
      </c>
    </row>
    <row r="813" spans="1:9" x14ac:dyDescent="0.25">
      <c r="A813" s="5">
        <v>2940</v>
      </c>
      <c r="B813" s="5" t="s">
        <v>26</v>
      </c>
      <c r="C813" s="5" t="s">
        <v>29</v>
      </c>
      <c r="D813" s="5" t="s">
        <v>156</v>
      </c>
      <c r="E813" s="5" t="s">
        <v>6</v>
      </c>
      <c r="F813" s="5">
        <v>12.2</v>
      </c>
      <c r="G813" s="319">
        <v>1.32</v>
      </c>
      <c r="H813" s="138">
        <v>2.4</v>
      </c>
      <c r="I813" t="b">
        <f t="shared" si="12"/>
        <v>0</v>
      </c>
    </row>
    <row r="814" spans="1:9" x14ac:dyDescent="0.25">
      <c r="A814" s="5">
        <v>2941</v>
      </c>
      <c r="B814" s="5" t="s">
        <v>26</v>
      </c>
      <c r="C814" s="5" t="s">
        <v>29</v>
      </c>
      <c r="D814" s="5" t="s">
        <v>161</v>
      </c>
      <c r="E814" s="5" t="s">
        <v>6</v>
      </c>
      <c r="F814" s="5">
        <v>11.9</v>
      </c>
      <c r="G814" s="319">
        <v>1.32</v>
      </c>
      <c r="H814" s="138">
        <v>2.5</v>
      </c>
      <c r="I814" t="b">
        <f t="shared" si="12"/>
        <v>0</v>
      </c>
    </row>
    <row r="815" spans="1:9" x14ac:dyDescent="0.25">
      <c r="A815" s="5">
        <v>2942</v>
      </c>
      <c r="B815" s="5" t="s">
        <v>26</v>
      </c>
      <c r="C815" s="5" t="s">
        <v>29</v>
      </c>
      <c r="D815" s="5" t="s">
        <v>162</v>
      </c>
      <c r="E815" s="5" t="s">
        <v>6</v>
      </c>
      <c r="F815" s="5">
        <v>11.9</v>
      </c>
      <c r="G815" s="319">
        <v>1.32</v>
      </c>
      <c r="H815" s="138">
        <v>2.5</v>
      </c>
      <c r="I815" t="b">
        <f t="shared" si="12"/>
        <v>0</v>
      </c>
    </row>
    <row r="816" spans="1:9" x14ac:dyDescent="0.25">
      <c r="A816" s="5">
        <v>2943</v>
      </c>
      <c r="B816" s="5" t="s">
        <v>26</v>
      </c>
      <c r="C816" s="5" t="s">
        <v>29</v>
      </c>
      <c r="D816" s="5" t="s">
        <v>157</v>
      </c>
      <c r="E816" s="5" t="s">
        <v>6</v>
      </c>
      <c r="F816" s="5">
        <v>12.2</v>
      </c>
      <c r="G816" s="319">
        <v>1.32</v>
      </c>
      <c r="H816" s="138">
        <v>2.4</v>
      </c>
      <c r="I816" t="b">
        <f t="shared" si="12"/>
        <v>0</v>
      </c>
    </row>
    <row r="817" spans="1:9" x14ac:dyDescent="0.25">
      <c r="A817" s="5">
        <v>2944</v>
      </c>
      <c r="B817" s="5" t="s">
        <v>26</v>
      </c>
      <c r="C817" s="5" t="s">
        <v>29</v>
      </c>
      <c r="D817" s="5" t="s">
        <v>337</v>
      </c>
      <c r="E817" s="5" t="s">
        <v>6</v>
      </c>
      <c r="F817" s="5">
        <v>11.2</v>
      </c>
      <c r="G817" s="319">
        <v>1.56</v>
      </c>
      <c r="H817" s="138">
        <v>3.8</v>
      </c>
      <c r="I817" t="b">
        <f t="shared" si="12"/>
        <v>0</v>
      </c>
    </row>
    <row r="818" spans="1:9" x14ac:dyDescent="0.25">
      <c r="A818" s="5">
        <v>2945</v>
      </c>
      <c r="B818" s="5" t="s">
        <v>26</v>
      </c>
      <c r="C818" s="5" t="s">
        <v>29</v>
      </c>
      <c r="D818" s="5" t="s">
        <v>338</v>
      </c>
      <c r="E818" s="5" t="s">
        <v>6</v>
      </c>
      <c r="F818" s="5">
        <v>11.2</v>
      </c>
      <c r="G818" s="319">
        <v>1.56</v>
      </c>
      <c r="H818" s="138">
        <v>3.8</v>
      </c>
      <c r="I818" t="b">
        <f t="shared" si="12"/>
        <v>0</v>
      </c>
    </row>
    <row r="819" spans="1:9" x14ac:dyDescent="0.25">
      <c r="A819" s="5">
        <v>2946</v>
      </c>
      <c r="B819" s="5" t="s">
        <v>26</v>
      </c>
      <c r="C819" s="5" t="s">
        <v>29</v>
      </c>
      <c r="D819" s="5" t="s">
        <v>339</v>
      </c>
      <c r="E819" s="5" t="s">
        <v>6</v>
      </c>
      <c r="F819" s="5">
        <v>11.2</v>
      </c>
      <c r="G819" s="319">
        <v>1.56</v>
      </c>
      <c r="H819" s="138">
        <v>3.8</v>
      </c>
      <c r="I819" t="b">
        <f t="shared" si="12"/>
        <v>0</v>
      </c>
    </row>
    <row r="820" spans="1:9" x14ac:dyDescent="0.25">
      <c r="A820" s="5">
        <v>2947</v>
      </c>
      <c r="B820" s="5" t="s">
        <v>26</v>
      </c>
      <c r="C820" s="5" t="s">
        <v>29</v>
      </c>
      <c r="D820" s="5" t="s">
        <v>425</v>
      </c>
      <c r="E820" s="5" t="s">
        <v>6</v>
      </c>
      <c r="F820" s="5">
        <v>7.5</v>
      </c>
      <c r="G820" s="319">
        <v>1.95</v>
      </c>
      <c r="H820" s="138">
        <v>3.9</v>
      </c>
      <c r="I820" t="str">
        <f t="shared" si="12"/>
        <v>F</v>
      </c>
    </row>
    <row r="821" spans="1:9" x14ac:dyDescent="0.25">
      <c r="A821" s="5">
        <v>2948</v>
      </c>
      <c r="B821" s="5" t="s">
        <v>26</v>
      </c>
      <c r="C821" s="5" t="s">
        <v>29</v>
      </c>
      <c r="D821" s="5" t="s">
        <v>426</v>
      </c>
      <c r="E821" s="5" t="s">
        <v>6</v>
      </c>
      <c r="F821" s="5">
        <v>7.5</v>
      </c>
      <c r="G821" s="319">
        <v>1.95</v>
      </c>
      <c r="H821" s="138">
        <v>3.9</v>
      </c>
      <c r="I821" t="str">
        <f t="shared" si="12"/>
        <v>F</v>
      </c>
    </row>
    <row r="822" spans="1:9" x14ac:dyDescent="0.25">
      <c r="A822" s="5">
        <v>2949</v>
      </c>
      <c r="B822" s="5" t="s">
        <v>26</v>
      </c>
      <c r="C822" s="5" t="s">
        <v>29</v>
      </c>
      <c r="D822" s="5" t="s">
        <v>427</v>
      </c>
      <c r="E822" s="5" t="s">
        <v>6</v>
      </c>
      <c r="F822" s="5">
        <v>7.5</v>
      </c>
      <c r="G822" s="319">
        <v>1.95</v>
      </c>
      <c r="H822" s="138">
        <v>3.9</v>
      </c>
      <c r="I822" t="str">
        <f t="shared" si="12"/>
        <v>F</v>
      </c>
    </row>
    <row r="823" spans="1:9" x14ac:dyDescent="0.25">
      <c r="A823" s="5">
        <v>2950</v>
      </c>
      <c r="B823" s="5" t="s">
        <v>26</v>
      </c>
      <c r="C823" s="5" t="s">
        <v>29</v>
      </c>
      <c r="D823" s="5" t="s">
        <v>428</v>
      </c>
      <c r="E823" s="5" t="s">
        <v>6</v>
      </c>
      <c r="F823" s="5">
        <v>7.5</v>
      </c>
      <c r="G823" s="319">
        <v>1.95</v>
      </c>
      <c r="H823" s="138">
        <v>3.9</v>
      </c>
      <c r="I823" t="str">
        <f t="shared" si="12"/>
        <v>F</v>
      </c>
    </row>
    <row r="824" spans="1:9" x14ac:dyDescent="0.25">
      <c r="A824" s="5">
        <v>3245</v>
      </c>
      <c r="B824" s="5" t="s">
        <v>26</v>
      </c>
      <c r="C824" s="5" t="s">
        <v>29</v>
      </c>
      <c r="D824" s="5" t="s">
        <v>315</v>
      </c>
      <c r="E824" s="5" t="s">
        <v>6</v>
      </c>
      <c r="F824" s="5">
        <v>8.9</v>
      </c>
      <c r="G824" s="319">
        <v>1.49</v>
      </c>
      <c r="H824" s="138">
        <v>3.2</v>
      </c>
      <c r="I824" t="b">
        <f t="shared" si="12"/>
        <v>0</v>
      </c>
    </row>
    <row r="825" spans="1:9" x14ac:dyDescent="0.25">
      <c r="A825" s="5">
        <v>2952</v>
      </c>
      <c r="B825" s="5" t="s">
        <v>26</v>
      </c>
      <c r="C825" s="5" t="s">
        <v>29</v>
      </c>
      <c r="D825" s="5" t="s">
        <v>340</v>
      </c>
      <c r="E825" s="5" t="s">
        <v>6</v>
      </c>
      <c r="F825" s="5">
        <v>11.2</v>
      </c>
      <c r="G825" s="319">
        <v>1.56</v>
      </c>
      <c r="H825" s="138">
        <v>3.8</v>
      </c>
      <c r="I825" t="b">
        <f t="shared" si="12"/>
        <v>0</v>
      </c>
    </row>
    <row r="826" spans="1:9" x14ac:dyDescent="0.25">
      <c r="A826" s="5">
        <v>3246</v>
      </c>
      <c r="B826" s="5" t="s">
        <v>26</v>
      </c>
      <c r="C826" s="5" t="s">
        <v>29</v>
      </c>
      <c r="D826" s="5" t="s">
        <v>316</v>
      </c>
      <c r="E826" s="5" t="s">
        <v>6</v>
      </c>
      <c r="F826" s="5">
        <v>8.9</v>
      </c>
      <c r="G826" s="319">
        <v>1.49</v>
      </c>
      <c r="H826" s="138">
        <v>3.2</v>
      </c>
      <c r="I826" t="b">
        <f t="shared" si="12"/>
        <v>0</v>
      </c>
    </row>
    <row r="827" spans="1:9" x14ac:dyDescent="0.25">
      <c r="A827" s="5">
        <v>2953</v>
      </c>
      <c r="B827" s="5" t="s">
        <v>26</v>
      </c>
      <c r="C827" s="5" t="s">
        <v>29</v>
      </c>
      <c r="D827" s="5" t="s">
        <v>158</v>
      </c>
      <c r="E827" s="5" t="s">
        <v>6</v>
      </c>
      <c r="F827" s="5">
        <v>12</v>
      </c>
      <c r="G827" s="319">
        <v>1.32</v>
      </c>
      <c r="H827" s="138">
        <v>2.4</v>
      </c>
      <c r="I827" t="b">
        <f t="shared" si="12"/>
        <v>0</v>
      </c>
    </row>
    <row r="828" spans="1:9" x14ac:dyDescent="0.25">
      <c r="A828" s="5">
        <v>3247</v>
      </c>
      <c r="B828" s="5" t="s">
        <v>26</v>
      </c>
      <c r="C828" s="5" t="s">
        <v>29</v>
      </c>
      <c r="D828" s="5" t="s">
        <v>298</v>
      </c>
      <c r="E828" s="5" t="s">
        <v>6</v>
      </c>
      <c r="F828" s="5">
        <v>9</v>
      </c>
      <c r="G828" s="319">
        <v>1.46</v>
      </c>
      <c r="H828" s="138">
        <v>3.2</v>
      </c>
      <c r="I828" t="b">
        <f t="shared" si="12"/>
        <v>0</v>
      </c>
    </row>
    <row r="829" spans="1:9" x14ac:dyDescent="0.25">
      <c r="A829" s="5">
        <v>2954</v>
      </c>
      <c r="B829" s="5" t="s">
        <v>26</v>
      </c>
      <c r="C829" s="5" t="s">
        <v>29</v>
      </c>
      <c r="D829" s="5" t="s">
        <v>131</v>
      </c>
      <c r="E829" s="5" t="s">
        <v>6</v>
      </c>
      <c r="F829" s="5">
        <v>11.6</v>
      </c>
      <c r="G829" s="319">
        <v>1.31</v>
      </c>
      <c r="H829" s="138">
        <v>3.2</v>
      </c>
      <c r="I829" t="b">
        <f t="shared" si="12"/>
        <v>0</v>
      </c>
    </row>
    <row r="830" spans="1:9" x14ac:dyDescent="0.25">
      <c r="A830" s="5">
        <v>2955</v>
      </c>
      <c r="B830" s="5" t="s">
        <v>26</v>
      </c>
      <c r="C830" s="5" t="s">
        <v>29</v>
      </c>
      <c r="D830" s="5" t="s">
        <v>132</v>
      </c>
      <c r="E830" s="5" t="s">
        <v>6</v>
      </c>
      <c r="F830" s="5">
        <v>11.6</v>
      </c>
      <c r="G830" s="319">
        <v>1.31</v>
      </c>
      <c r="H830" s="138">
        <v>3.2</v>
      </c>
      <c r="I830" t="b">
        <f t="shared" si="12"/>
        <v>0</v>
      </c>
    </row>
    <row r="831" spans="1:9" x14ac:dyDescent="0.25">
      <c r="A831" s="5">
        <v>2956</v>
      </c>
      <c r="B831" s="5" t="s">
        <v>26</v>
      </c>
      <c r="C831" s="5" t="s">
        <v>29</v>
      </c>
      <c r="D831" s="5" t="s">
        <v>133</v>
      </c>
      <c r="E831" s="5" t="s">
        <v>6</v>
      </c>
      <c r="F831" s="5">
        <v>11.6</v>
      </c>
      <c r="G831" s="319">
        <v>1.31</v>
      </c>
      <c r="H831" s="138">
        <v>3.2</v>
      </c>
      <c r="I831" t="b">
        <f t="shared" si="12"/>
        <v>0</v>
      </c>
    </row>
    <row r="832" spans="1:9" x14ac:dyDescent="0.25">
      <c r="A832" s="5">
        <v>2957</v>
      </c>
      <c r="B832" s="5" t="s">
        <v>26</v>
      </c>
      <c r="C832" s="5" t="s">
        <v>29</v>
      </c>
      <c r="D832" s="5" t="s">
        <v>79</v>
      </c>
      <c r="E832" s="5" t="s">
        <v>6</v>
      </c>
      <c r="F832" s="5">
        <v>11.5</v>
      </c>
      <c r="G832" s="319">
        <v>1.28</v>
      </c>
      <c r="H832" s="138">
        <v>3.2</v>
      </c>
      <c r="I832" t="b">
        <f t="shared" si="12"/>
        <v>0</v>
      </c>
    </row>
    <row r="833" spans="1:9" x14ac:dyDescent="0.25">
      <c r="A833" s="5">
        <v>2958</v>
      </c>
      <c r="B833" s="5" t="s">
        <v>26</v>
      </c>
      <c r="C833" s="5" t="s">
        <v>29</v>
      </c>
      <c r="D833" s="5" t="s">
        <v>80</v>
      </c>
      <c r="E833" s="5" t="s">
        <v>6</v>
      </c>
      <c r="F833" s="5">
        <v>11.5</v>
      </c>
      <c r="G833" s="319">
        <v>1.28</v>
      </c>
      <c r="H833" s="138">
        <v>3.2</v>
      </c>
      <c r="I833" t="b">
        <f t="shared" si="12"/>
        <v>0</v>
      </c>
    </row>
    <row r="834" spans="1:9" x14ac:dyDescent="0.25">
      <c r="A834" s="5">
        <v>2959</v>
      </c>
      <c r="B834" s="5" t="s">
        <v>26</v>
      </c>
      <c r="C834" s="5" t="s">
        <v>29</v>
      </c>
      <c r="D834" s="5" t="s">
        <v>81</v>
      </c>
      <c r="E834" s="5" t="s">
        <v>6</v>
      </c>
      <c r="F834" s="5">
        <v>11.5</v>
      </c>
      <c r="G834" s="319">
        <v>1.28</v>
      </c>
      <c r="H834" s="138">
        <v>3.2</v>
      </c>
      <c r="I834" t="b">
        <f t="shared" si="12"/>
        <v>0</v>
      </c>
    </row>
    <row r="835" spans="1:9" x14ac:dyDescent="0.25">
      <c r="A835" s="5">
        <v>2960</v>
      </c>
      <c r="B835" s="5" t="s">
        <v>26</v>
      </c>
      <c r="C835" s="5" t="s">
        <v>29</v>
      </c>
      <c r="D835" s="5" t="s">
        <v>134</v>
      </c>
      <c r="E835" s="5" t="s">
        <v>6</v>
      </c>
      <c r="F835" s="5">
        <v>11.5</v>
      </c>
      <c r="G835" s="319">
        <v>1.31</v>
      </c>
      <c r="H835" s="138">
        <v>3.2</v>
      </c>
      <c r="I835" t="b">
        <f t="shared" ref="I835:I898" si="13">IF(E835="Top-Loading",IF(AND(G835&gt;=3.2,F835&lt;=3),"ME",IF(AND(G835&gt;=2.51,F835&lt;=3.8),"ES",IF(AND(G835&gt;=1.72,F835&lt;=8),"F"))),IF(AND(G835&gt;=3.2,F835&lt;=3),"ME",IF(AND(G835&gt;=2.8,F835&lt;=3.5),"ES",IF(AND(G835&gt;=2.2,F835&lt;=4.5),"F"))))</f>
        <v>0</v>
      </c>
    </row>
    <row r="836" spans="1:9" x14ac:dyDescent="0.25">
      <c r="A836" s="5">
        <v>2961</v>
      </c>
      <c r="B836" s="5" t="s">
        <v>26</v>
      </c>
      <c r="C836" s="5" t="s">
        <v>29</v>
      </c>
      <c r="D836" s="5" t="s">
        <v>82</v>
      </c>
      <c r="E836" s="5" t="s">
        <v>6</v>
      </c>
      <c r="F836" s="5">
        <v>11.7</v>
      </c>
      <c r="G836" s="319">
        <v>1.28</v>
      </c>
      <c r="H836" s="138">
        <v>3.2</v>
      </c>
      <c r="I836" t="b">
        <f t="shared" si="13"/>
        <v>0</v>
      </c>
    </row>
    <row r="837" spans="1:9" x14ac:dyDescent="0.25">
      <c r="A837" s="5">
        <v>2962</v>
      </c>
      <c r="B837" s="5" t="s">
        <v>26</v>
      </c>
      <c r="C837" s="5" t="s">
        <v>29</v>
      </c>
      <c r="D837" s="5" t="s">
        <v>83</v>
      </c>
      <c r="E837" s="5" t="s">
        <v>6</v>
      </c>
      <c r="F837" s="5">
        <v>11.7</v>
      </c>
      <c r="G837" s="319">
        <v>1.28</v>
      </c>
      <c r="H837" s="138">
        <v>3.2</v>
      </c>
      <c r="I837" t="b">
        <f t="shared" si="13"/>
        <v>0</v>
      </c>
    </row>
    <row r="838" spans="1:9" x14ac:dyDescent="0.25">
      <c r="A838" s="5">
        <v>2963</v>
      </c>
      <c r="B838" s="5" t="s">
        <v>26</v>
      </c>
      <c r="C838" s="5" t="s">
        <v>29</v>
      </c>
      <c r="D838" s="5" t="s">
        <v>84</v>
      </c>
      <c r="E838" s="5" t="s">
        <v>6</v>
      </c>
      <c r="F838" s="5">
        <v>11.7</v>
      </c>
      <c r="G838" s="319">
        <v>1.28</v>
      </c>
      <c r="H838" s="138">
        <v>3.2</v>
      </c>
      <c r="I838" t="b">
        <f t="shared" si="13"/>
        <v>0</v>
      </c>
    </row>
    <row r="839" spans="1:9" x14ac:dyDescent="0.25">
      <c r="A839" s="5">
        <v>2964</v>
      </c>
      <c r="B839" s="5" t="s">
        <v>26</v>
      </c>
      <c r="C839" s="5" t="s">
        <v>29</v>
      </c>
      <c r="D839" s="5" t="s">
        <v>135</v>
      </c>
      <c r="E839" s="5" t="s">
        <v>6</v>
      </c>
      <c r="F839" s="5">
        <v>11.6</v>
      </c>
      <c r="G839" s="319">
        <v>1.31</v>
      </c>
      <c r="H839" s="138">
        <v>3.2</v>
      </c>
      <c r="I839" t="b">
        <f t="shared" si="13"/>
        <v>0</v>
      </c>
    </row>
    <row r="840" spans="1:9" x14ac:dyDescent="0.25">
      <c r="A840" s="5">
        <v>2965</v>
      </c>
      <c r="B840" s="5" t="s">
        <v>26</v>
      </c>
      <c r="C840" s="5" t="s">
        <v>29</v>
      </c>
      <c r="D840" s="5" t="s">
        <v>136</v>
      </c>
      <c r="E840" s="5" t="s">
        <v>6</v>
      </c>
      <c r="F840" s="5">
        <v>11.6</v>
      </c>
      <c r="G840" s="319">
        <v>1.31</v>
      </c>
      <c r="H840" s="138">
        <v>3.2</v>
      </c>
      <c r="I840" t="b">
        <f t="shared" si="13"/>
        <v>0</v>
      </c>
    </row>
    <row r="841" spans="1:9" x14ac:dyDescent="0.25">
      <c r="A841" s="5">
        <v>2966</v>
      </c>
      <c r="B841" s="5" t="s">
        <v>26</v>
      </c>
      <c r="C841" s="5" t="s">
        <v>29</v>
      </c>
      <c r="D841" s="5" t="s">
        <v>137</v>
      </c>
      <c r="E841" s="5" t="s">
        <v>6</v>
      </c>
      <c r="F841" s="5">
        <v>11.6</v>
      </c>
      <c r="G841" s="319">
        <v>1.31</v>
      </c>
      <c r="H841" s="138">
        <v>3.2</v>
      </c>
      <c r="I841" t="b">
        <f t="shared" si="13"/>
        <v>0</v>
      </c>
    </row>
    <row r="842" spans="1:9" x14ac:dyDescent="0.25">
      <c r="A842" s="5">
        <v>2967</v>
      </c>
      <c r="B842" s="5" t="s">
        <v>26</v>
      </c>
      <c r="C842" s="5" t="s">
        <v>29</v>
      </c>
      <c r="D842" s="5" t="s">
        <v>98</v>
      </c>
      <c r="E842" s="5" t="s">
        <v>6</v>
      </c>
      <c r="F842" s="5">
        <v>11.7</v>
      </c>
      <c r="G842" s="319">
        <v>1.29</v>
      </c>
      <c r="H842" s="138">
        <v>3.2</v>
      </c>
      <c r="I842" t="b">
        <f t="shared" si="13"/>
        <v>0</v>
      </c>
    </row>
    <row r="843" spans="1:9" x14ac:dyDescent="0.25">
      <c r="A843" s="5">
        <v>2968</v>
      </c>
      <c r="B843" s="5" t="s">
        <v>26</v>
      </c>
      <c r="C843" s="5" t="s">
        <v>29</v>
      </c>
      <c r="D843" s="5" t="s">
        <v>99</v>
      </c>
      <c r="E843" s="5" t="s">
        <v>6</v>
      </c>
      <c r="F843" s="5">
        <v>11.7</v>
      </c>
      <c r="G843" s="319">
        <v>1.29</v>
      </c>
      <c r="H843" s="138">
        <v>3.2</v>
      </c>
      <c r="I843" t="b">
        <f t="shared" si="13"/>
        <v>0</v>
      </c>
    </row>
    <row r="844" spans="1:9" x14ac:dyDescent="0.25">
      <c r="A844" s="5">
        <v>2969</v>
      </c>
      <c r="B844" s="5" t="s">
        <v>26</v>
      </c>
      <c r="C844" s="5" t="s">
        <v>29</v>
      </c>
      <c r="D844" s="5" t="s">
        <v>100</v>
      </c>
      <c r="E844" s="5" t="s">
        <v>6</v>
      </c>
      <c r="F844" s="5">
        <v>11.7</v>
      </c>
      <c r="G844" s="319">
        <v>1.29</v>
      </c>
      <c r="H844" s="138">
        <v>3.2</v>
      </c>
      <c r="I844" t="b">
        <f t="shared" si="13"/>
        <v>0</v>
      </c>
    </row>
    <row r="845" spans="1:9" x14ac:dyDescent="0.25">
      <c r="A845" s="5">
        <v>2970</v>
      </c>
      <c r="B845" s="5" t="s">
        <v>26</v>
      </c>
      <c r="C845" s="5" t="s">
        <v>29</v>
      </c>
      <c r="D845" s="5" t="s">
        <v>138</v>
      </c>
      <c r="E845" s="5" t="s">
        <v>6</v>
      </c>
      <c r="F845" s="5">
        <v>11.9</v>
      </c>
      <c r="G845" s="319">
        <v>1.31</v>
      </c>
      <c r="H845" s="138">
        <v>3.2</v>
      </c>
      <c r="I845" t="b">
        <f t="shared" si="13"/>
        <v>0</v>
      </c>
    </row>
    <row r="846" spans="1:9" x14ac:dyDescent="0.25">
      <c r="A846" s="5">
        <v>2971</v>
      </c>
      <c r="B846" s="5" t="s">
        <v>26</v>
      </c>
      <c r="C846" s="5" t="s">
        <v>29</v>
      </c>
      <c r="D846" s="5" t="s">
        <v>251</v>
      </c>
      <c r="E846" s="5" t="s">
        <v>6</v>
      </c>
      <c r="F846" s="5">
        <v>11.6</v>
      </c>
      <c r="G846" s="319">
        <v>1.37</v>
      </c>
      <c r="H846" s="138">
        <v>3.2</v>
      </c>
      <c r="I846" t="b">
        <f t="shared" si="13"/>
        <v>0</v>
      </c>
    </row>
    <row r="847" spans="1:9" x14ac:dyDescent="0.25">
      <c r="A847" s="5">
        <v>2972</v>
      </c>
      <c r="B847" s="5" t="s">
        <v>26</v>
      </c>
      <c r="C847" s="5" t="s">
        <v>29</v>
      </c>
      <c r="D847" s="5" t="s">
        <v>252</v>
      </c>
      <c r="E847" s="5" t="s">
        <v>6</v>
      </c>
      <c r="F847" s="5">
        <v>11.6</v>
      </c>
      <c r="G847" s="319">
        <v>1.37</v>
      </c>
      <c r="H847" s="138">
        <v>3.2</v>
      </c>
      <c r="I847" t="b">
        <f t="shared" si="13"/>
        <v>0</v>
      </c>
    </row>
    <row r="848" spans="1:9" x14ac:dyDescent="0.25">
      <c r="A848" s="5">
        <v>2973</v>
      </c>
      <c r="B848" s="5" t="s">
        <v>26</v>
      </c>
      <c r="C848" s="5" t="s">
        <v>29</v>
      </c>
      <c r="D848" s="5" t="s">
        <v>253</v>
      </c>
      <c r="E848" s="5" t="s">
        <v>6</v>
      </c>
      <c r="F848" s="5">
        <v>11.6</v>
      </c>
      <c r="G848" s="319">
        <v>1.37</v>
      </c>
      <c r="H848" s="138">
        <v>3.2</v>
      </c>
      <c r="I848" t="b">
        <f t="shared" si="13"/>
        <v>0</v>
      </c>
    </row>
    <row r="849" spans="1:9" x14ac:dyDescent="0.25">
      <c r="A849" s="5">
        <v>2974</v>
      </c>
      <c r="B849" s="5" t="s">
        <v>26</v>
      </c>
      <c r="C849" s="5" t="s">
        <v>29</v>
      </c>
      <c r="D849" s="5" t="s">
        <v>139</v>
      </c>
      <c r="E849" s="5" t="s">
        <v>6</v>
      </c>
      <c r="F849" s="5">
        <v>11.9</v>
      </c>
      <c r="G849" s="319">
        <v>1.31</v>
      </c>
      <c r="H849" s="138">
        <v>3.2</v>
      </c>
      <c r="I849" t="b">
        <f t="shared" si="13"/>
        <v>0</v>
      </c>
    </row>
    <row r="850" spans="1:9" x14ac:dyDescent="0.25">
      <c r="A850" s="5">
        <v>2975</v>
      </c>
      <c r="B850" s="5" t="s">
        <v>26</v>
      </c>
      <c r="C850" s="5" t="s">
        <v>29</v>
      </c>
      <c r="D850" s="5" t="s">
        <v>140</v>
      </c>
      <c r="E850" s="5" t="s">
        <v>6</v>
      </c>
      <c r="F850" s="5">
        <v>11.9</v>
      </c>
      <c r="G850" s="319">
        <v>1.31</v>
      </c>
      <c r="H850" s="138">
        <v>3.2</v>
      </c>
      <c r="I850" t="b">
        <f t="shared" si="13"/>
        <v>0</v>
      </c>
    </row>
    <row r="851" spans="1:9" x14ac:dyDescent="0.25">
      <c r="A851" s="5">
        <v>2976</v>
      </c>
      <c r="B851" s="5" t="s">
        <v>26</v>
      </c>
      <c r="C851" s="5" t="s">
        <v>29</v>
      </c>
      <c r="D851" s="5" t="s">
        <v>141</v>
      </c>
      <c r="E851" s="5" t="s">
        <v>6</v>
      </c>
      <c r="F851" s="5">
        <v>11.9</v>
      </c>
      <c r="G851" s="319">
        <v>1.31</v>
      </c>
      <c r="H851" s="138">
        <v>3.2</v>
      </c>
      <c r="I851" t="b">
        <f t="shared" si="13"/>
        <v>0</v>
      </c>
    </row>
    <row r="852" spans="1:9" x14ac:dyDescent="0.25">
      <c r="A852" s="5">
        <v>2977</v>
      </c>
      <c r="B852" s="5" t="s">
        <v>26</v>
      </c>
      <c r="C852" s="5" t="s">
        <v>29</v>
      </c>
      <c r="D852" s="5" t="s">
        <v>109</v>
      </c>
      <c r="E852" s="5" t="s">
        <v>6</v>
      </c>
      <c r="F852" s="5">
        <v>11.9</v>
      </c>
      <c r="G852" s="319">
        <v>1.3</v>
      </c>
      <c r="H852" s="138">
        <v>3.1</v>
      </c>
      <c r="I852" t="b">
        <f t="shared" si="13"/>
        <v>0</v>
      </c>
    </row>
    <row r="853" spans="1:9" x14ac:dyDescent="0.25">
      <c r="A853" s="5">
        <v>2978</v>
      </c>
      <c r="B853" s="5" t="s">
        <v>26</v>
      </c>
      <c r="C853" s="5" t="s">
        <v>29</v>
      </c>
      <c r="D853" s="5" t="s">
        <v>110</v>
      </c>
      <c r="E853" s="5" t="s">
        <v>6</v>
      </c>
      <c r="F853" s="5">
        <v>11.9</v>
      </c>
      <c r="G853" s="319">
        <v>1.3</v>
      </c>
      <c r="H853" s="138">
        <v>3.1</v>
      </c>
      <c r="I853" t="b">
        <f t="shared" si="13"/>
        <v>0</v>
      </c>
    </row>
    <row r="854" spans="1:9" x14ac:dyDescent="0.25">
      <c r="A854" s="5">
        <v>2979</v>
      </c>
      <c r="B854" s="5" t="s">
        <v>26</v>
      </c>
      <c r="C854" s="5" t="s">
        <v>29</v>
      </c>
      <c r="D854" s="5" t="s">
        <v>111</v>
      </c>
      <c r="E854" s="5" t="s">
        <v>6</v>
      </c>
      <c r="F854" s="5">
        <v>11.9</v>
      </c>
      <c r="G854" s="319">
        <v>1.3</v>
      </c>
      <c r="H854" s="138">
        <v>3.1</v>
      </c>
      <c r="I854" t="b">
        <f t="shared" si="13"/>
        <v>0</v>
      </c>
    </row>
    <row r="855" spans="1:9" x14ac:dyDescent="0.25">
      <c r="A855" s="5">
        <v>2980</v>
      </c>
      <c r="B855" s="5" t="s">
        <v>26</v>
      </c>
      <c r="C855" s="5" t="s">
        <v>29</v>
      </c>
      <c r="D855" s="5" t="s">
        <v>367</v>
      </c>
      <c r="E855" s="5" t="s">
        <v>6</v>
      </c>
      <c r="F855" s="5">
        <v>7.9</v>
      </c>
      <c r="G855" s="319">
        <v>1.78</v>
      </c>
      <c r="H855" s="138">
        <v>3.9</v>
      </c>
      <c r="I855" t="str">
        <f t="shared" si="13"/>
        <v>F</v>
      </c>
    </row>
    <row r="856" spans="1:9" x14ac:dyDescent="0.25">
      <c r="A856" s="5">
        <v>2981</v>
      </c>
      <c r="B856" s="5" t="s">
        <v>26</v>
      </c>
      <c r="C856" s="5" t="s">
        <v>29</v>
      </c>
      <c r="D856" s="5" t="s">
        <v>368</v>
      </c>
      <c r="E856" s="5" t="s">
        <v>6</v>
      </c>
      <c r="F856" s="5">
        <v>7.9</v>
      </c>
      <c r="G856" s="319">
        <v>1.78</v>
      </c>
      <c r="H856" s="138">
        <v>3.9</v>
      </c>
      <c r="I856" t="str">
        <f t="shared" si="13"/>
        <v>F</v>
      </c>
    </row>
    <row r="857" spans="1:9" x14ac:dyDescent="0.25">
      <c r="A857" s="5">
        <v>3326</v>
      </c>
      <c r="B857" s="5" t="s">
        <v>26</v>
      </c>
      <c r="C857" s="5" t="s">
        <v>29</v>
      </c>
      <c r="D857" s="5" t="s">
        <v>604</v>
      </c>
      <c r="E857" s="5" t="s">
        <v>6</v>
      </c>
      <c r="F857" s="5">
        <v>4.4000000000000004</v>
      </c>
      <c r="G857" s="319">
        <v>2.23</v>
      </c>
      <c r="H857" s="138">
        <v>4.0999999999999996</v>
      </c>
      <c r="I857" t="str">
        <f t="shared" si="13"/>
        <v>F</v>
      </c>
    </row>
    <row r="858" spans="1:9" x14ac:dyDescent="0.25">
      <c r="A858" s="5">
        <v>3327</v>
      </c>
      <c r="B858" s="5" t="s">
        <v>26</v>
      </c>
      <c r="C858" s="5" t="s">
        <v>29</v>
      </c>
      <c r="D858" s="5" t="s">
        <v>605</v>
      </c>
      <c r="E858" s="5" t="s">
        <v>6</v>
      </c>
      <c r="F858" s="5">
        <v>4.4000000000000004</v>
      </c>
      <c r="G858" s="319">
        <v>2.23</v>
      </c>
      <c r="H858" s="138">
        <v>4.0999999999999996</v>
      </c>
      <c r="I858" t="str">
        <f t="shared" si="13"/>
        <v>F</v>
      </c>
    </row>
    <row r="859" spans="1:9" x14ac:dyDescent="0.25">
      <c r="A859" s="5">
        <v>3328</v>
      </c>
      <c r="B859" s="5" t="s">
        <v>26</v>
      </c>
      <c r="C859" s="5" t="s">
        <v>29</v>
      </c>
      <c r="D859" s="5" t="s">
        <v>623</v>
      </c>
      <c r="E859" s="5" t="s">
        <v>6</v>
      </c>
      <c r="F859" s="5">
        <v>4.5</v>
      </c>
      <c r="G859" s="319">
        <v>2.2599999999999998</v>
      </c>
      <c r="H859" s="138">
        <v>4.0999999999999996</v>
      </c>
      <c r="I859" t="str">
        <f t="shared" si="13"/>
        <v>F</v>
      </c>
    </row>
    <row r="860" spans="1:9" x14ac:dyDescent="0.25">
      <c r="A860" s="5">
        <v>3329</v>
      </c>
      <c r="B860" s="5" t="s">
        <v>26</v>
      </c>
      <c r="C860" s="5" t="s">
        <v>29</v>
      </c>
      <c r="D860" s="5" t="s">
        <v>624</v>
      </c>
      <c r="E860" s="5" t="s">
        <v>6</v>
      </c>
      <c r="F860" s="5">
        <v>4.5</v>
      </c>
      <c r="G860" s="319">
        <v>2.2599999999999998</v>
      </c>
      <c r="H860" s="138">
        <v>4.0999999999999996</v>
      </c>
      <c r="I860" t="str">
        <f t="shared" si="13"/>
        <v>F</v>
      </c>
    </row>
    <row r="861" spans="1:9" x14ac:dyDescent="0.25">
      <c r="A861" s="5">
        <v>2982</v>
      </c>
      <c r="B861" s="5" t="s">
        <v>26</v>
      </c>
      <c r="C861" s="5" t="s">
        <v>29</v>
      </c>
      <c r="D861" s="5" t="s">
        <v>159</v>
      </c>
      <c r="E861" s="5" t="s">
        <v>6</v>
      </c>
      <c r="F861" s="5">
        <v>12</v>
      </c>
      <c r="G861" s="319">
        <v>1.32</v>
      </c>
      <c r="H861" s="138">
        <v>2.4</v>
      </c>
      <c r="I861" t="b">
        <f t="shared" si="13"/>
        <v>0</v>
      </c>
    </row>
    <row r="862" spans="1:9" x14ac:dyDescent="0.25">
      <c r="A862" s="5">
        <v>2983</v>
      </c>
      <c r="B862" s="5" t="s">
        <v>26</v>
      </c>
      <c r="C862" s="5" t="s">
        <v>29</v>
      </c>
      <c r="D862" s="5" t="s">
        <v>257</v>
      </c>
      <c r="E862" s="5" t="s">
        <v>6</v>
      </c>
      <c r="F862" s="5">
        <v>11.6</v>
      </c>
      <c r="G862" s="319">
        <v>1.38</v>
      </c>
      <c r="H862" s="138">
        <v>3.2</v>
      </c>
      <c r="I862" t="b">
        <f t="shared" si="13"/>
        <v>0</v>
      </c>
    </row>
    <row r="863" spans="1:9" x14ac:dyDescent="0.25">
      <c r="A863" s="5">
        <v>2984</v>
      </c>
      <c r="B863" s="5" t="s">
        <v>26</v>
      </c>
      <c r="C863" s="5" t="s">
        <v>29</v>
      </c>
      <c r="D863" s="5" t="s">
        <v>258</v>
      </c>
      <c r="E863" s="5" t="s">
        <v>6</v>
      </c>
      <c r="F863" s="5">
        <v>11.6</v>
      </c>
      <c r="G863" s="319">
        <v>1.38</v>
      </c>
      <c r="H863" s="138">
        <v>3.2</v>
      </c>
      <c r="I863" t="b">
        <f t="shared" si="13"/>
        <v>0</v>
      </c>
    </row>
    <row r="864" spans="1:9" x14ac:dyDescent="0.25">
      <c r="A864" s="5">
        <v>2985</v>
      </c>
      <c r="B864" s="5" t="s">
        <v>26</v>
      </c>
      <c r="C864" s="5" t="s">
        <v>29</v>
      </c>
      <c r="D864" s="5" t="s">
        <v>259</v>
      </c>
      <c r="E864" s="5" t="s">
        <v>6</v>
      </c>
      <c r="F864" s="5">
        <v>11.6</v>
      </c>
      <c r="G864" s="319">
        <v>1.38</v>
      </c>
      <c r="H864" s="138">
        <v>3.2</v>
      </c>
      <c r="I864" t="b">
        <f t="shared" si="13"/>
        <v>0</v>
      </c>
    </row>
    <row r="865" spans="1:9" x14ac:dyDescent="0.25">
      <c r="A865" s="5">
        <v>2986</v>
      </c>
      <c r="B865" s="5" t="s">
        <v>26</v>
      </c>
      <c r="C865" s="5" t="s">
        <v>29</v>
      </c>
      <c r="D865" s="5" t="s">
        <v>260</v>
      </c>
      <c r="E865" s="5" t="s">
        <v>6</v>
      </c>
      <c r="F865" s="5">
        <v>11.6</v>
      </c>
      <c r="G865" s="319">
        <v>1.38</v>
      </c>
      <c r="H865" s="138">
        <v>3.2</v>
      </c>
      <c r="I865" t="b">
        <f t="shared" si="13"/>
        <v>0</v>
      </c>
    </row>
    <row r="866" spans="1:9" x14ac:dyDescent="0.25">
      <c r="A866" s="5">
        <v>2987</v>
      </c>
      <c r="B866" s="5" t="s">
        <v>26</v>
      </c>
      <c r="C866" s="5" t="s">
        <v>29</v>
      </c>
      <c r="D866" s="5" t="s">
        <v>261</v>
      </c>
      <c r="E866" s="5" t="s">
        <v>6</v>
      </c>
      <c r="F866" s="5">
        <v>11.6</v>
      </c>
      <c r="G866" s="319">
        <v>1.38</v>
      </c>
      <c r="H866" s="138">
        <v>3.2</v>
      </c>
      <c r="I866" t="b">
        <f t="shared" si="13"/>
        <v>0</v>
      </c>
    </row>
    <row r="867" spans="1:9" x14ac:dyDescent="0.25">
      <c r="A867" s="5">
        <v>2988</v>
      </c>
      <c r="B867" s="5" t="s">
        <v>26</v>
      </c>
      <c r="C867" s="5" t="s">
        <v>29</v>
      </c>
      <c r="D867" s="5" t="s">
        <v>262</v>
      </c>
      <c r="E867" s="5" t="s">
        <v>6</v>
      </c>
      <c r="F867" s="5">
        <v>11.6</v>
      </c>
      <c r="G867" s="319">
        <v>1.38</v>
      </c>
      <c r="H867" s="138">
        <v>3.2</v>
      </c>
      <c r="I867" t="b">
        <f t="shared" si="13"/>
        <v>0</v>
      </c>
    </row>
    <row r="868" spans="1:9" x14ac:dyDescent="0.25">
      <c r="A868" s="5">
        <v>2989</v>
      </c>
      <c r="B868" s="5" t="s">
        <v>26</v>
      </c>
      <c r="C868" s="5" t="s">
        <v>29</v>
      </c>
      <c r="D868" s="5" t="s">
        <v>85</v>
      </c>
      <c r="E868" s="5" t="s">
        <v>6</v>
      </c>
      <c r="F868" s="5">
        <v>11.5</v>
      </c>
      <c r="G868" s="319">
        <v>1.28</v>
      </c>
      <c r="H868" s="138">
        <v>3.2</v>
      </c>
      <c r="I868" t="b">
        <f t="shared" si="13"/>
        <v>0</v>
      </c>
    </row>
    <row r="869" spans="1:9" x14ac:dyDescent="0.25">
      <c r="A869" s="5">
        <v>2990</v>
      </c>
      <c r="B869" s="5" t="s">
        <v>26</v>
      </c>
      <c r="C869" s="5" t="s">
        <v>29</v>
      </c>
      <c r="D869" s="5" t="s">
        <v>86</v>
      </c>
      <c r="E869" s="5" t="s">
        <v>6</v>
      </c>
      <c r="F869" s="5">
        <v>11.5</v>
      </c>
      <c r="G869" s="319">
        <v>1.28</v>
      </c>
      <c r="H869" s="138">
        <v>3.2</v>
      </c>
      <c r="I869" t="b">
        <f t="shared" si="13"/>
        <v>0</v>
      </c>
    </row>
    <row r="870" spans="1:9" x14ac:dyDescent="0.25">
      <c r="A870" s="5">
        <v>2991</v>
      </c>
      <c r="B870" s="5" t="s">
        <v>26</v>
      </c>
      <c r="C870" s="5" t="s">
        <v>29</v>
      </c>
      <c r="D870" s="5" t="s">
        <v>87</v>
      </c>
      <c r="E870" s="5" t="s">
        <v>6</v>
      </c>
      <c r="F870" s="5">
        <v>11.5</v>
      </c>
      <c r="G870" s="319">
        <v>1.28</v>
      </c>
      <c r="H870" s="138">
        <v>3.2</v>
      </c>
      <c r="I870" t="b">
        <f t="shared" si="13"/>
        <v>0</v>
      </c>
    </row>
    <row r="871" spans="1:9" x14ac:dyDescent="0.25">
      <c r="A871" s="5">
        <v>2992</v>
      </c>
      <c r="B871" s="5" t="s">
        <v>26</v>
      </c>
      <c r="C871" s="5" t="s">
        <v>29</v>
      </c>
      <c r="D871" s="5" t="s">
        <v>271</v>
      </c>
      <c r="E871" s="5" t="s">
        <v>6</v>
      </c>
      <c r="F871" s="5">
        <v>11.2</v>
      </c>
      <c r="G871" s="319">
        <v>1.39</v>
      </c>
      <c r="H871" s="138">
        <v>3.2</v>
      </c>
      <c r="I871" t="b">
        <f t="shared" si="13"/>
        <v>0</v>
      </c>
    </row>
    <row r="872" spans="1:9" x14ac:dyDescent="0.25">
      <c r="A872" s="5">
        <v>2993</v>
      </c>
      <c r="B872" s="5" t="s">
        <v>26</v>
      </c>
      <c r="C872" s="5" t="s">
        <v>29</v>
      </c>
      <c r="D872" s="5" t="s">
        <v>272</v>
      </c>
      <c r="E872" s="5" t="s">
        <v>6</v>
      </c>
      <c r="F872" s="5">
        <v>11.2</v>
      </c>
      <c r="G872" s="319">
        <v>1.39</v>
      </c>
      <c r="H872" s="138">
        <v>3.2</v>
      </c>
      <c r="I872" t="b">
        <f t="shared" si="13"/>
        <v>0</v>
      </c>
    </row>
    <row r="873" spans="1:9" x14ac:dyDescent="0.25">
      <c r="A873" s="5">
        <v>2994</v>
      </c>
      <c r="B873" s="5" t="s">
        <v>26</v>
      </c>
      <c r="C873" s="5" t="s">
        <v>29</v>
      </c>
      <c r="D873" s="5" t="s">
        <v>273</v>
      </c>
      <c r="E873" s="5" t="s">
        <v>6</v>
      </c>
      <c r="F873" s="5">
        <v>11.2</v>
      </c>
      <c r="G873" s="319">
        <v>1.39</v>
      </c>
      <c r="H873" s="138">
        <v>3.2</v>
      </c>
      <c r="I873" t="b">
        <f t="shared" si="13"/>
        <v>0</v>
      </c>
    </row>
    <row r="874" spans="1:9" x14ac:dyDescent="0.25">
      <c r="A874" s="5">
        <v>2995</v>
      </c>
      <c r="B874" s="5" t="s">
        <v>26</v>
      </c>
      <c r="C874" s="5" t="s">
        <v>29</v>
      </c>
      <c r="D874" s="5" t="s">
        <v>142</v>
      </c>
      <c r="E874" s="5" t="s">
        <v>6</v>
      </c>
      <c r="F874" s="5">
        <v>11.6</v>
      </c>
      <c r="G874" s="319">
        <v>1.31</v>
      </c>
      <c r="H874" s="138">
        <v>3.2</v>
      </c>
      <c r="I874" t="b">
        <f t="shared" si="13"/>
        <v>0</v>
      </c>
    </row>
    <row r="875" spans="1:9" x14ac:dyDescent="0.25">
      <c r="A875" s="5">
        <v>2996</v>
      </c>
      <c r="B875" s="5" t="s">
        <v>26</v>
      </c>
      <c r="C875" s="5" t="s">
        <v>29</v>
      </c>
      <c r="D875" s="5" t="s">
        <v>143</v>
      </c>
      <c r="E875" s="5" t="s">
        <v>6</v>
      </c>
      <c r="F875" s="5">
        <v>11.6</v>
      </c>
      <c r="G875" s="319">
        <v>1.31</v>
      </c>
      <c r="H875" s="138">
        <v>3.2</v>
      </c>
      <c r="I875" t="b">
        <f t="shared" si="13"/>
        <v>0</v>
      </c>
    </row>
    <row r="876" spans="1:9" x14ac:dyDescent="0.25">
      <c r="A876" s="5">
        <v>2997</v>
      </c>
      <c r="B876" s="5" t="s">
        <v>26</v>
      </c>
      <c r="C876" s="5" t="s">
        <v>29</v>
      </c>
      <c r="D876" s="5" t="s">
        <v>274</v>
      </c>
      <c r="E876" s="5" t="s">
        <v>6</v>
      </c>
      <c r="F876" s="5">
        <v>11.2</v>
      </c>
      <c r="G876" s="319">
        <v>1.39</v>
      </c>
      <c r="H876" s="138">
        <v>3.2</v>
      </c>
      <c r="I876" t="b">
        <f t="shared" si="13"/>
        <v>0</v>
      </c>
    </row>
    <row r="877" spans="1:9" x14ac:dyDescent="0.25">
      <c r="A877" s="5">
        <v>2998</v>
      </c>
      <c r="B877" s="5" t="s">
        <v>26</v>
      </c>
      <c r="C877" s="5" t="s">
        <v>29</v>
      </c>
      <c r="D877" s="5" t="s">
        <v>144</v>
      </c>
      <c r="E877" s="5" t="s">
        <v>6</v>
      </c>
      <c r="F877" s="5">
        <v>11.9</v>
      </c>
      <c r="G877" s="319">
        <v>1.31</v>
      </c>
      <c r="H877" s="138">
        <v>3.2</v>
      </c>
      <c r="I877" t="b">
        <f t="shared" si="13"/>
        <v>0</v>
      </c>
    </row>
    <row r="878" spans="1:9" x14ac:dyDescent="0.25">
      <c r="A878" s="5">
        <v>2999</v>
      </c>
      <c r="B878" s="5" t="s">
        <v>26</v>
      </c>
      <c r="C878" s="5" t="s">
        <v>29</v>
      </c>
      <c r="D878" s="5" t="s">
        <v>145</v>
      </c>
      <c r="E878" s="5" t="s">
        <v>6</v>
      </c>
      <c r="F878" s="5">
        <v>11.9</v>
      </c>
      <c r="G878" s="319">
        <v>1.31</v>
      </c>
      <c r="H878" s="138">
        <v>3.2</v>
      </c>
      <c r="I878" t="b">
        <f t="shared" si="13"/>
        <v>0</v>
      </c>
    </row>
    <row r="879" spans="1:9" x14ac:dyDescent="0.25">
      <c r="A879" s="5">
        <v>3000</v>
      </c>
      <c r="B879" s="5" t="s">
        <v>26</v>
      </c>
      <c r="C879" s="5" t="s">
        <v>29</v>
      </c>
      <c r="D879" s="5" t="s">
        <v>146</v>
      </c>
      <c r="E879" s="5" t="s">
        <v>6</v>
      </c>
      <c r="F879" s="5">
        <v>11.9</v>
      </c>
      <c r="G879" s="319">
        <v>1.31</v>
      </c>
      <c r="H879" s="138">
        <v>3.2</v>
      </c>
      <c r="I879" t="b">
        <f t="shared" si="13"/>
        <v>0</v>
      </c>
    </row>
    <row r="880" spans="1:9" x14ac:dyDescent="0.25">
      <c r="A880" s="5">
        <v>3001</v>
      </c>
      <c r="B880" s="5" t="s">
        <v>26</v>
      </c>
      <c r="C880" s="5" t="s">
        <v>29</v>
      </c>
      <c r="D880" s="5" t="s">
        <v>147</v>
      </c>
      <c r="E880" s="5" t="s">
        <v>6</v>
      </c>
      <c r="F880" s="5">
        <v>11.9</v>
      </c>
      <c r="G880" s="319">
        <v>1.31</v>
      </c>
      <c r="H880" s="138">
        <v>3.2</v>
      </c>
      <c r="I880" t="b">
        <f t="shared" si="13"/>
        <v>0</v>
      </c>
    </row>
    <row r="881" spans="1:9" x14ac:dyDescent="0.25">
      <c r="A881" s="5">
        <v>3002</v>
      </c>
      <c r="B881" s="5" t="s">
        <v>26</v>
      </c>
      <c r="C881" s="5" t="s">
        <v>29</v>
      </c>
      <c r="D881" s="5" t="s">
        <v>148</v>
      </c>
      <c r="E881" s="5" t="s">
        <v>6</v>
      </c>
      <c r="F881" s="5">
        <v>11.9</v>
      </c>
      <c r="G881" s="319">
        <v>1.31</v>
      </c>
      <c r="H881" s="138">
        <v>3.2</v>
      </c>
      <c r="I881" t="b">
        <f t="shared" si="13"/>
        <v>0</v>
      </c>
    </row>
    <row r="882" spans="1:9" x14ac:dyDescent="0.25">
      <c r="A882" s="5">
        <v>3003</v>
      </c>
      <c r="B882" s="5" t="s">
        <v>26</v>
      </c>
      <c r="C882" s="5" t="s">
        <v>29</v>
      </c>
      <c r="D882" s="5" t="s">
        <v>128</v>
      </c>
      <c r="E882" s="5" t="s">
        <v>6</v>
      </c>
      <c r="F882" s="5">
        <v>11.9</v>
      </c>
      <c r="G882" s="319">
        <v>1.31</v>
      </c>
      <c r="H882" s="138">
        <v>3.1</v>
      </c>
      <c r="I882" t="b">
        <f t="shared" si="13"/>
        <v>0</v>
      </c>
    </row>
    <row r="883" spans="1:9" x14ac:dyDescent="0.25">
      <c r="A883" s="5">
        <v>3004</v>
      </c>
      <c r="B883" s="5" t="s">
        <v>26</v>
      </c>
      <c r="C883" s="5" t="s">
        <v>29</v>
      </c>
      <c r="D883" s="5" t="s">
        <v>129</v>
      </c>
      <c r="E883" s="5" t="s">
        <v>6</v>
      </c>
      <c r="F883" s="5">
        <v>11.9</v>
      </c>
      <c r="G883" s="319">
        <v>1.31</v>
      </c>
      <c r="H883" s="138">
        <v>3.1</v>
      </c>
      <c r="I883" t="b">
        <f t="shared" si="13"/>
        <v>0</v>
      </c>
    </row>
    <row r="884" spans="1:9" x14ac:dyDescent="0.25">
      <c r="A884" s="5">
        <v>613</v>
      </c>
      <c r="B884" s="5" t="s">
        <v>26</v>
      </c>
      <c r="C884" s="5" t="s">
        <v>29</v>
      </c>
      <c r="D884" s="5" t="s">
        <v>292</v>
      </c>
      <c r="E884" s="5" t="s">
        <v>6</v>
      </c>
      <c r="F884" s="5">
        <v>10.7</v>
      </c>
      <c r="G884" s="319">
        <v>1.45</v>
      </c>
      <c r="H884" s="138">
        <v>3.2</v>
      </c>
      <c r="I884" t="b">
        <f t="shared" si="13"/>
        <v>0</v>
      </c>
    </row>
    <row r="885" spans="1:9" x14ac:dyDescent="0.25">
      <c r="A885" s="5">
        <v>614</v>
      </c>
      <c r="B885" s="5" t="s">
        <v>26</v>
      </c>
      <c r="C885" s="5" t="s">
        <v>29</v>
      </c>
      <c r="D885" s="5" t="s">
        <v>293</v>
      </c>
      <c r="E885" s="5" t="s">
        <v>6</v>
      </c>
      <c r="F885" s="5">
        <v>10.7</v>
      </c>
      <c r="G885" s="319">
        <v>1.45</v>
      </c>
      <c r="H885" s="138">
        <v>3.2</v>
      </c>
      <c r="I885" t="b">
        <f t="shared" si="13"/>
        <v>0</v>
      </c>
    </row>
    <row r="886" spans="1:9" x14ac:dyDescent="0.25">
      <c r="A886" s="5">
        <v>615</v>
      </c>
      <c r="B886" s="5" t="s">
        <v>26</v>
      </c>
      <c r="C886" s="5" t="s">
        <v>29</v>
      </c>
      <c r="D886" s="5" t="s">
        <v>294</v>
      </c>
      <c r="E886" s="5" t="s">
        <v>6</v>
      </c>
      <c r="F886" s="5">
        <v>10.7</v>
      </c>
      <c r="G886" s="319">
        <v>1.45</v>
      </c>
      <c r="H886" s="138">
        <v>3.2</v>
      </c>
      <c r="I886" t="b">
        <f t="shared" si="13"/>
        <v>0</v>
      </c>
    </row>
    <row r="887" spans="1:9" x14ac:dyDescent="0.25">
      <c r="A887" s="5">
        <v>3005</v>
      </c>
      <c r="B887" s="5" t="s">
        <v>26</v>
      </c>
      <c r="C887" s="5" t="s">
        <v>29</v>
      </c>
      <c r="D887" s="5" t="s">
        <v>535</v>
      </c>
      <c r="E887" s="5" t="s">
        <v>7</v>
      </c>
      <c r="F887" s="5">
        <v>5.3</v>
      </c>
      <c r="G887" s="319">
        <v>2.0499999999999998</v>
      </c>
      <c r="H887" s="138">
        <v>2.9</v>
      </c>
      <c r="I887" t="b">
        <f t="shared" si="13"/>
        <v>0</v>
      </c>
    </row>
    <row r="888" spans="1:9" x14ac:dyDescent="0.25">
      <c r="A888" s="5">
        <v>3006</v>
      </c>
      <c r="B888" s="5" t="s">
        <v>26</v>
      </c>
      <c r="C888" s="5" t="s">
        <v>29</v>
      </c>
      <c r="D888" s="5" t="s">
        <v>536</v>
      </c>
      <c r="E888" s="5" t="s">
        <v>7</v>
      </c>
      <c r="F888" s="5">
        <v>5.3</v>
      </c>
      <c r="G888" s="319">
        <v>2.0499999999999998</v>
      </c>
      <c r="H888" s="138">
        <v>2.9</v>
      </c>
      <c r="I888" t="b">
        <f t="shared" si="13"/>
        <v>0</v>
      </c>
    </row>
    <row r="889" spans="1:9" x14ac:dyDescent="0.25">
      <c r="A889" s="5">
        <v>3007</v>
      </c>
      <c r="B889" s="5" t="s">
        <v>26</v>
      </c>
      <c r="C889" s="5" t="s">
        <v>29</v>
      </c>
      <c r="D889" s="5" t="s">
        <v>665</v>
      </c>
      <c r="E889" s="5" t="s">
        <v>7</v>
      </c>
      <c r="F889" s="5">
        <v>3.8</v>
      </c>
      <c r="G889" s="319">
        <v>2.38</v>
      </c>
      <c r="H889" s="138">
        <v>3.5</v>
      </c>
      <c r="I889" t="str">
        <f t="shared" si="13"/>
        <v>F</v>
      </c>
    </row>
    <row r="890" spans="1:9" x14ac:dyDescent="0.25">
      <c r="A890" s="5">
        <v>3008</v>
      </c>
      <c r="B890" s="5" t="s">
        <v>26</v>
      </c>
      <c r="C890" s="5" t="s">
        <v>29</v>
      </c>
      <c r="D890" s="5" t="s">
        <v>666</v>
      </c>
      <c r="E890" s="5" t="s">
        <v>7</v>
      </c>
      <c r="F890" s="5">
        <v>3.8</v>
      </c>
      <c r="G890" s="319">
        <v>2.38</v>
      </c>
      <c r="H890" s="138">
        <v>3.5</v>
      </c>
      <c r="I890" t="str">
        <f t="shared" si="13"/>
        <v>F</v>
      </c>
    </row>
    <row r="891" spans="1:9" x14ac:dyDescent="0.25">
      <c r="A891" s="5">
        <v>3009</v>
      </c>
      <c r="B891" s="5" t="s">
        <v>26</v>
      </c>
      <c r="C891" s="5" t="s">
        <v>29</v>
      </c>
      <c r="D891" s="5" t="s">
        <v>663</v>
      </c>
      <c r="E891" s="5" t="s">
        <v>7</v>
      </c>
      <c r="F891" s="5">
        <v>4.0999999999999996</v>
      </c>
      <c r="G891" s="319">
        <v>2.38</v>
      </c>
      <c r="H891" s="138">
        <v>3.3</v>
      </c>
      <c r="I891" t="str">
        <f t="shared" si="13"/>
        <v>F</v>
      </c>
    </row>
    <row r="892" spans="1:9" x14ac:dyDescent="0.25">
      <c r="A892" s="5">
        <v>3010</v>
      </c>
      <c r="B892" s="5" t="s">
        <v>26</v>
      </c>
      <c r="C892" s="5" t="s">
        <v>29</v>
      </c>
      <c r="D892" s="5" t="s">
        <v>664</v>
      </c>
      <c r="E892" s="5" t="s">
        <v>7</v>
      </c>
      <c r="F892" s="5">
        <v>4.0999999999999996</v>
      </c>
      <c r="G892" s="319">
        <v>2.38</v>
      </c>
      <c r="H892" s="138">
        <v>3.3</v>
      </c>
      <c r="I892" t="str">
        <f t="shared" si="13"/>
        <v>F</v>
      </c>
    </row>
    <row r="893" spans="1:9" x14ac:dyDescent="0.25">
      <c r="A893" s="5">
        <v>3011</v>
      </c>
      <c r="B893" s="5" t="s">
        <v>26</v>
      </c>
      <c r="C893" s="5" t="s">
        <v>29</v>
      </c>
      <c r="D893" s="5" t="s">
        <v>773</v>
      </c>
      <c r="E893" s="5" t="s">
        <v>7</v>
      </c>
      <c r="F893" s="5">
        <v>4</v>
      </c>
      <c r="G893" s="319">
        <v>2.58</v>
      </c>
      <c r="H893" s="138">
        <v>3.2</v>
      </c>
      <c r="I893" t="str">
        <f t="shared" si="13"/>
        <v>F</v>
      </c>
    </row>
    <row r="894" spans="1:9" x14ac:dyDescent="0.25">
      <c r="A894" s="5">
        <v>3012</v>
      </c>
      <c r="B894" s="5" t="s">
        <v>26</v>
      </c>
      <c r="C894" s="5" t="s">
        <v>29</v>
      </c>
      <c r="D894" s="5" t="s">
        <v>774</v>
      </c>
      <c r="E894" s="5" t="s">
        <v>7</v>
      </c>
      <c r="F894" s="5">
        <v>4</v>
      </c>
      <c r="G894" s="319">
        <v>2.58</v>
      </c>
      <c r="H894" s="138">
        <v>3.2</v>
      </c>
      <c r="I894" t="str">
        <f t="shared" si="13"/>
        <v>F</v>
      </c>
    </row>
    <row r="895" spans="1:9" x14ac:dyDescent="0.25">
      <c r="A895" s="5">
        <v>3013</v>
      </c>
      <c r="B895" s="5" t="s">
        <v>26</v>
      </c>
      <c r="C895" s="5" t="s">
        <v>29</v>
      </c>
      <c r="D895" s="5" t="s">
        <v>775</v>
      </c>
      <c r="E895" s="5" t="s">
        <v>7</v>
      </c>
      <c r="F895" s="5">
        <v>4</v>
      </c>
      <c r="G895" s="319">
        <v>2.58</v>
      </c>
      <c r="H895" s="138">
        <v>3.2</v>
      </c>
      <c r="I895" t="str">
        <f t="shared" si="13"/>
        <v>F</v>
      </c>
    </row>
    <row r="896" spans="1:9" x14ac:dyDescent="0.25">
      <c r="A896" s="5">
        <v>3014</v>
      </c>
      <c r="B896" s="5" t="s">
        <v>26</v>
      </c>
      <c r="C896" s="5" t="s">
        <v>29</v>
      </c>
      <c r="D896" s="5" t="s">
        <v>785</v>
      </c>
      <c r="E896" s="5" t="s">
        <v>7</v>
      </c>
      <c r="F896" s="5">
        <v>3.7</v>
      </c>
      <c r="G896" s="319">
        <v>2.6</v>
      </c>
      <c r="H896" s="138">
        <v>3.3</v>
      </c>
      <c r="I896" t="str">
        <f t="shared" si="13"/>
        <v>F</v>
      </c>
    </row>
    <row r="897" spans="1:9" x14ac:dyDescent="0.25">
      <c r="A897" s="5">
        <v>3015</v>
      </c>
      <c r="B897" s="5" t="s">
        <v>26</v>
      </c>
      <c r="C897" s="5" t="s">
        <v>29</v>
      </c>
      <c r="D897" s="5" t="s">
        <v>786</v>
      </c>
      <c r="E897" s="5" t="s">
        <v>7</v>
      </c>
      <c r="F897" s="5">
        <v>3.7</v>
      </c>
      <c r="G897" s="319">
        <v>2.6</v>
      </c>
      <c r="H897" s="138">
        <v>3.3</v>
      </c>
      <c r="I897" t="str">
        <f t="shared" si="13"/>
        <v>F</v>
      </c>
    </row>
    <row r="898" spans="1:9" x14ac:dyDescent="0.25">
      <c r="A898" s="5">
        <v>3425</v>
      </c>
      <c r="B898" s="5" t="s">
        <v>26</v>
      </c>
      <c r="C898" s="5" t="s">
        <v>29</v>
      </c>
      <c r="D898" s="5" t="s">
        <v>800</v>
      </c>
      <c r="E898" s="5" t="s">
        <v>7</v>
      </c>
      <c r="F898" s="5">
        <v>3.4</v>
      </c>
      <c r="G898" s="319">
        <v>2.64</v>
      </c>
      <c r="H898" s="138">
        <v>3.8</v>
      </c>
      <c r="I898" t="str">
        <f t="shared" si="13"/>
        <v>F</v>
      </c>
    </row>
    <row r="899" spans="1:9" x14ac:dyDescent="0.25">
      <c r="A899" s="5">
        <v>3426</v>
      </c>
      <c r="B899" s="5" t="s">
        <v>26</v>
      </c>
      <c r="C899" s="5" t="s">
        <v>29</v>
      </c>
      <c r="D899" s="5" t="s">
        <v>801</v>
      </c>
      <c r="E899" s="5" t="s">
        <v>7</v>
      </c>
      <c r="F899" s="5">
        <v>3.4</v>
      </c>
      <c r="G899" s="319">
        <v>2.64</v>
      </c>
      <c r="H899" s="138">
        <v>3.8</v>
      </c>
      <c r="I899" t="str">
        <f t="shared" ref="I899:I962" si="14">IF(E899="Top-Loading",IF(AND(G899&gt;=3.2,F899&lt;=3),"ME",IF(AND(G899&gt;=2.51,F899&lt;=3.8),"ES",IF(AND(G899&gt;=1.72,F899&lt;=8),"F"))),IF(AND(G899&gt;=3.2,F899&lt;=3),"ME",IF(AND(G899&gt;=2.8,F899&lt;=3.5),"ES",IF(AND(G899&gt;=2.2,F899&lt;=4.5),"F"))))</f>
        <v>F</v>
      </c>
    </row>
    <row r="900" spans="1:9" x14ac:dyDescent="0.25">
      <c r="A900" s="5">
        <v>3427</v>
      </c>
      <c r="B900" s="5" t="s">
        <v>26</v>
      </c>
      <c r="C900" s="5" t="s">
        <v>29</v>
      </c>
      <c r="D900" s="5" t="s">
        <v>802</v>
      </c>
      <c r="E900" s="5" t="s">
        <v>7</v>
      </c>
      <c r="F900" s="5">
        <v>3.4</v>
      </c>
      <c r="G900" s="319">
        <v>2.64</v>
      </c>
      <c r="H900" s="138">
        <v>3.8</v>
      </c>
      <c r="I900" t="str">
        <f t="shared" si="14"/>
        <v>F</v>
      </c>
    </row>
    <row r="901" spans="1:9" x14ac:dyDescent="0.25">
      <c r="A901" s="5">
        <v>3428</v>
      </c>
      <c r="B901" s="5" t="s">
        <v>26</v>
      </c>
      <c r="C901" s="5" t="s">
        <v>29</v>
      </c>
      <c r="D901" s="5" t="s">
        <v>803</v>
      </c>
      <c r="E901" s="5" t="s">
        <v>7</v>
      </c>
      <c r="F901" s="5">
        <v>3.4</v>
      </c>
      <c r="G901" s="319">
        <v>2.64</v>
      </c>
      <c r="H901" s="138">
        <v>3.8</v>
      </c>
      <c r="I901" t="str">
        <f t="shared" si="14"/>
        <v>F</v>
      </c>
    </row>
    <row r="902" spans="1:9" x14ac:dyDescent="0.25">
      <c r="A902" s="5">
        <v>3429</v>
      </c>
      <c r="B902" s="5" t="s">
        <v>26</v>
      </c>
      <c r="C902" s="5" t="s">
        <v>29</v>
      </c>
      <c r="D902" s="5" t="s">
        <v>804</v>
      </c>
      <c r="E902" s="5" t="s">
        <v>7</v>
      </c>
      <c r="F902" s="5">
        <v>3.4</v>
      </c>
      <c r="G902" s="319">
        <v>2.64</v>
      </c>
      <c r="H902" s="138">
        <v>3.8</v>
      </c>
      <c r="I902" t="str">
        <f t="shared" si="14"/>
        <v>F</v>
      </c>
    </row>
    <row r="903" spans="1:9" x14ac:dyDescent="0.25">
      <c r="A903" s="5">
        <v>3430</v>
      </c>
      <c r="B903" s="5" t="s">
        <v>26</v>
      </c>
      <c r="C903" s="5" t="s">
        <v>29</v>
      </c>
      <c r="D903" s="5" t="s">
        <v>805</v>
      </c>
      <c r="E903" s="5" t="s">
        <v>7</v>
      </c>
      <c r="F903" s="5">
        <v>3.4</v>
      </c>
      <c r="G903" s="319">
        <v>2.64</v>
      </c>
      <c r="H903" s="138">
        <v>3.8</v>
      </c>
      <c r="I903" t="str">
        <f t="shared" si="14"/>
        <v>F</v>
      </c>
    </row>
    <row r="904" spans="1:9" x14ac:dyDescent="0.25">
      <c r="A904" s="5">
        <v>3018</v>
      </c>
      <c r="B904" s="5" t="s">
        <v>26</v>
      </c>
      <c r="C904" s="5" t="s">
        <v>29</v>
      </c>
      <c r="D904" s="5" t="s">
        <v>562</v>
      </c>
      <c r="E904" s="5" t="s">
        <v>7</v>
      </c>
      <c r="F904" s="5">
        <v>4.5</v>
      </c>
      <c r="G904" s="319">
        <v>2.13</v>
      </c>
      <c r="H904" s="138">
        <v>3.3</v>
      </c>
      <c r="I904" t="b">
        <f t="shared" si="14"/>
        <v>0</v>
      </c>
    </row>
    <row r="905" spans="1:9" x14ac:dyDescent="0.25">
      <c r="A905" s="5">
        <v>3019</v>
      </c>
      <c r="B905" s="5" t="s">
        <v>26</v>
      </c>
      <c r="C905" s="5" t="s">
        <v>29</v>
      </c>
      <c r="D905" s="5" t="s">
        <v>563</v>
      </c>
      <c r="E905" s="5" t="s">
        <v>7</v>
      </c>
      <c r="F905" s="5">
        <v>4.5</v>
      </c>
      <c r="G905" s="319">
        <v>2.13</v>
      </c>
      <c r="H905" s="138">
        <v>3.3</v>
      </c>
      <c r="I905" t="b">
        <f t="shared" si="14"/>
        <v>0</v>
      </c>
    </row>
    <row r="906" spans="1:9" x14ac:dyDescent="0.25">
      <c r="A906" s="5">
        <v>3020</v>
      </c>
      <c r="B906" s="5" t="s">
        <v>26</v>
      </c>
      <c r="C906" s="5" t="s">
        <v>29</v>
      </c>
      <c r="D906" s="5" t="s">
        <v>564</v>
      </c>
      <c r="E906" s="5" t="s">
        <v>7</v>
      </c>
      <c r="F906" s="5">
        <v>4.5</v>
      </c>
      <c r="G906" s="319">
        <v>2.13</v>
      </c>
      <c r="H906" s="138">
        <v>3.3</v>
      </c>
      <c r="I906" t="b">
        <f t="shared" si="14"/>
        <v>0</v>
      </c>
    </row>
    <row r="907" spans="1:9" x14ac:dyDescent="0.25">
      <c r="A907" s="5">
        <v>3021</v>
      </c>
      <c r="B907" s="5" t="s">
        <v>26</v>
      </c>
      <c r="C907" s="5" t="s">
        <v>29</v>
      </c>
      <c r="D907" s="5" t="s">
        <v>565</v>
      </c>
      <c r="E907" s="5" t="s">
        <v>7</v>
      </c>
      <c r="F907" s="5">
        <v>4.5</v>
      </c>
      <c r="G907" s="319">
        <v>2.13</v>
      </c>
      <c r="H907" s="138">
        <v>3.3</v>
      </c>
      <c r="I907" t="b">
        <f t="shared" si="14"/>
        <v>0</v>
      </c>
    </row>
    <row r="908" spans="1:9" x14ac:dyDescent="0.25">
      <c r="A908" s="5">
        <v>3022</v>
      </c>
      <c r="B908" s="5" t="s">
        <v>26</v>
      </c>
      <c r="C908" s="5" t="s">
        <v>29</v>
      </c>
      <c r="D908" s="5" t="s">
        <v>566</v>
      </c>
      <c r="E908" s="5" t="s">
        <v>7</v>
      </c>
      <c r="F908" s="5">
        <v>4.5</v>
      </c>
      <c r="G908" s="319">
        <v>2.13</v>
      </c>
      <c r="H908" s="138">
        <v>3.3</v>
      </c>
      <c r="I908" t="b">
        <f t="shared" si="14"/>
        <v>0</v>
      </c>
    </row>
    <row r="909" spans="1:9" x14ac:dyDescent="0.25">
      <c r="A909" s="5">
        <v>3023</v>
      </c>
      <c r="B909" s="5" t="s">
        <v>26</v>
      </c>
      <c r="C909" s="5" t="s">
        <v>29</v>
      </c>
      <c r="D909" s="5" t="s">
        <v>30</v>
      </c>
      <c r="E909" s="5" t="s">
        <v>6</v>
      </c>
      <c r="F909" s="5">
        <v>13.9</v>
      </c>
      <c r="G909" s="319">
        <v>0.78</v>
      </c>
      <c r="H909" s="138">
        <v>1.5</v>
      </c>
      <c r="I909" t="b">
        <f t="shared" si="14"/>
        <v>0</v>
      </c>
    </row>
    <row r="910" spans="1:9" x14ac:dyDescent="0.25">
      <c r="A910" s="5">
        <v>3024</v>
      </c>
      <c r="B910" s="5" t="s">
        <v>26</v>
      </c>
      <c r="C910" s="5" t="s">
        <v>29</v>
      </c>
      <c r="D910" s="5" t="s">
        <v>122</v>
      </c>
      <c r="E910" s="5" t="s">
        <v>6</v>
      </c>
      <c r="F910" s="5">
        <v>11.8</v>
      </c>
      <c r="G910" s="319">
        <v>1.31</v>
      </c>
      <c r="H910" s="138">
        <v>2.6</v>
      </c>
      <c r="I910" t="b">
        <f t="shared" si="14"/>
        <v>0</v>
      </c>
    </row>
    <row r="911" spans="1:9" x14ac:dyDescent="0.25">
      <c r="A911" s="5">
        <v>3025</v>
      </c>
      <c r="B911" s="5" t="s">
        <v>26</v>
      </c>
      <c r="C911" s="5" t="s">
        <v>29</v>
      </c>
      <c r="D911" s="5" t="s">
        <v>32</v>
      </c>
      <c r="E911" s="5" t="s">
        <v>6</v>
      </c>
      <c r="F911" s="5">
        <v>13.9</v>
      </c>
      <c r="G911" s="319">
        <v>0.78</v>
      </c>
      <c r="H911" s="138">
        <v>1.5</v>
      </c>
      <c r="I911" t="b">
        <f t="shared" si="14"/>
        <v>0</v>
      </c>
    </row>
    <row r="912" spans="1:9" x14ac:dyDescent="0.25">
      <c r="A912" s="5">
        <v>3026</v>
      </c>
      <c r="B912" s="5" t="s">
        <v>26</v>
      </c>
      <c r="C912" s="5" t="s">
        <v>29</v>
      </c>
      <c r="D912" s="5" t="s">
        <v>33</v>
      </c>
      <c r="E912" s="5" t="s">
        <v>6</v>
      </c>
      <c r="F912" s="5">
        <v>13.9</v>
      </c>
      <c r="G912" s="319">
        <v>0.78</v>
      </c>
      <c r="H912" s="138">
        <v>1.5</v>
      </c>
      <c r="I912" t="b">
        <f t="shared" si="14"/>
        <v>0</v>
      </c>
    </row>
    <row r="913" spans="1:9" x14ac:dyDescent="0.25">
      <c r="A913" s="5">
        <v>3027</v>
      </c>
      <c r="B913" s="5" t="s">
        <v>26</v>
      </c>
      <c r="C913" s="5" t="s">
        <v>29</v>
      </c>
      <c r="D913" s="5" t="s">
        <v>123</v>
      </c>
      <c r="E913" s="5" t="s">
        <v>6</v>
      </c>
      <c r="F913" s="5">
        <v>11.8</v>
      </c>
      <c r="G913" s="319">
        <v>1.31</v>
      </c>
      <c r="H913" s="138">
        <v>2.6</v>
      </c>
      <c r="I913" t="b">
        <f t="shared" si="14"/>
        <v>0</v>
      </c>
    </row>
    <row r="914" spans="1:9" x14ac:dyDescent="0.25">
      <c r="A914" s="5">
        <v>3028</v>
      </c>
      <c r="B914" s="5" t="s">
        <v>26</v>
      </c>
      <c r="C914" s="5" t="s">
        <v>29</v>
      </c>
      <c r="D914" s="5" t="s">
        <v>34</v>
      </c>
      <c r="E914" s="5" t="s">
        <v>6</v>
      </c>
      <c r="F914" s="5">
        <v>13.9</v>
      </c>
      <c r="G914" s="319">
        <v>0.78</v>
      </c>
      <c r="H914" s="138">
        <v>1.5</v>
      </c>
      <c r="I914" t="b">
        <f t="shared" si="14"/>
        <v>0</v>
      </c>
    </row>
    <row r="915" spans="1:9" x14ac:dyDescent="0.25">
      <c r="A915" s="5">
        <v>4582</v>
      </c>
      <c r="B915" s="5" t="s">
        <v>26</v>
      </c>
      <c r="C915" s="5" t="s">
        <v>29</v>
      </c>
      <c r="D915" s="5" t="s">
        <v>275</v>
      </c>
      <c r="E915" s="5" t="s">
        <v>6</v>
      </c>
      <c r="F915" s="5">
        <v>8.9</v>
      </c>
      <c r="G915" s="319">
        <v>1.39</v>
      </c>
      <c r="H915" s="138">
        <v>3.4</v>
      </c>
      <c r="I915" t="b">
        <f t="shared" si="14"/>
        <v>0</v>
      </c>
    </row>
    <row r="916" spans="1:9" x14ac:dyDescent="0.25">
      <c r="A916" s="5">
        <v>5900</v>
      </c>
      <c r="B916" s="5" t="s">
        <v>26</v>
      </c>
      <c r="C916" s="5" t="s">
        <v>29</v>
      </c>
      <c r="D916" s="5" t="s">
        <v>1842</v>
      </c>
      <c r="E916" s="5" t="s">
        <v>6</v>
      </c>
      <c r="F916" s="5">
        <v>9.5</v>
      </c>
      <c r="G916" s="319">
        <v>1.26</v>
      </c>
      <c r="H916" s="138">
        <v>3.6</v>
      </c>
      <c r="I916" t="b">
        <f t="shared" si="14"/>
        <v>0</v>
      </c>
    </row>
    <row r="917" spans="1:9" x14ac:dyDescent="0.25">
      <c r="A917" s="5">
        <v>6061</v>
      </c>
      <c r="B917" s="5" t="s">
        <v>26</v>
      </c>
      <c r="C917" s="5" t="s">
        <v>29</v>
      </c>
      <c r="D917" s="5" t="s">
        <v>1843</v>
      </c>
      <c r="E917" s="5" t="s">
        <v>6</v>
      </c>
      <c r="F917" s="5">
        <v>9.5</v>
      </c>
      <c r="G917" s="319">
        <v>1.26</v>
      </c>
      <c r="H917" s="138">
        <v>3.6</v>
      </c>
      <c r="I917" t="b">
        <f t="shared" si="14"/>
        <v>0</v>
      </c>
    </row>
    <row r="918" spans="1:9" x14ac:dyDescent="0.25">
      <c r="A918" s="5">
        <v>616</v>
      </c>
      <c r="B918" s="5" t="s">
        <v>26</v>
      </c>
      <c r="C918" s="5" t="s">
        <v>29</v>
      </c>
      <c r="D918" s="5" t="s">
        <v>305</v>
      </c>
      <c r="E918" s="5" t="s">
        <v>6</v>
      </c>
      <c r="F918" s="5">
        <v>10.1</v>
      </c>
      <c r="G918" s="319">
        <v>1.47</v>
      </c>
      <c r="H918" s="138">
        <v>3.5</v>
      </c>
      <c r="I918" t="b">
        <f t="shared" si="14"/>
        <v>0</v>
      </c>
    </row>
    <row r="919" spans="1:9" x14ac:dyDescent="0.25">
      <c r="A919" s="5">
        <v>4583</v>
      </c>
      <c r="B919" s="5" t="s">
        <v>26</v>
      </c>
      <c r="C919" s="5" t="s">
        <v>29</v>
      </c>
      <c r="D919" s="5" t="s">
        <v>244</v>
      </c>
      <c r="E919" s="5" t="s">
        <v>6</v>
      </c>
      <c r="F919" s="5">
        <v>8.5</v>
      </c>
      <c r="G919" s="319">
        <v>1.36</v>
      </c>
      <c r="H919" s="138">
        <v>3.5</v>
      </c>
      <c r="I919" t="b">
        <f t="shared" si="14"/>
        <v>0</v>
      </c>
    </row>
    <row r="920" spans="1:9" x14ac:dyDescent="0.25">
      <c r="A920" s="5">
        <v>4584</v>
      </c>
      <c r="B920" s="5" t="s">
        <v>26</v>
      </c>
      <c r="C920" s="5" t="s">
        <v>29</v>
      </c>
      <c r="D920" s="5" t="s">
        <v>245</v>
      </c>
      <c r="E920" s="5" t="s">
        <v>6</v>
      </c>
      <c r="F920" s="5">
        <v>8.5</v>
      </c>
      <c r="G920" s="319">
        <v>1.36</v>
      </c>
      <c r="H920" s="138">
        <v>3.5</v>
      </c>
      <c r="I920" t="b">
        <f t="shared" si="14"/>
        <v>0</v>
      </c>
    </row>
    <row r="921" spans="1:9" x14ac:dyDescent="0.25">
      <c r="A921" s="5">
        <v>4585</v>
      </c>
      <c r="B921" s="5" t="s">
        <v>26</v>
      </c>
      <c r="C921" s="5" t="s">
        <v>29</v>
      </c>
      <c r="D921" s="5" t="s">
        <v>246</v>
      </c>
      <c r="E921" s="5" t="s">
        <v>6</v>
      </c>
      <c r="F921" s="5">
        <v>8.5</v>
      </c>
      <c r="G921" s="319">
        <v>1.36</v>
      </c>
      <c r="H921" s="138">
        <v>3.5</v>
      </c>
      <c r="I921" t="b">
        <f t="shared" si="14"/>
        <v>0</v>
      </c>
    </row>
    <row r="922" spans="1:9" x14ac:dyDescent="0.25">
      <c r="A922" s="5">
        <v>4586</v>
      </c>
      <c r="B922" s="5" t="s">
        <v>26</v>
      </c>
      <c r="C922" s="5" t="s">
        <v>29</v>
      </c>
      <c r="D922" s="5" t="s">
        <v>266</v>
      </c>
      <c r="E922" s="5" t="s">
        <v>6</v>
      </c>
      <c r="F922" s="5">
        <v>8.5</v>
      </c>
      <c r="G922" s="319">
        <v>1.38</v>
      </c>
      <c r="H922" s="138">
        <v>3.5</v>
      </c>
      <c r="I922" t="b">
        <f t="shared" si="14"/>
        <v>0</v>
      </c>
    </row>
    <row r="923" spans="1:9" x14ac:dyDescent="0.25">
      <c r="A923" s="5">
        <v>4976</v>
      </c>
      <c r="B923" s="5" t="s">
        <v>26</v>
      </c>
      <c r="C923" s="5" t="s">
        <v>29</v>
      </c>
      <c r="D923" s="5" t="s">
        <v>532</v>
      </c>
      <c r="E923" s="5" t="s">
        <v>6</v>
      </c>
      <c r="F923" s="5">
        <v>5.9</v>
      </c>
      <c r="G923" s="319">
        <v>2.04</v>
      </c>
      <c r="H923" s="138">
        <v>3.4</v>
      </c>
      <c r="I923" t="str">
        <f t="shared" si="14"/>
        <v>F</v>
      </c>
    </row>
    <row r="924" spans="1:9" x14ac:dyDescent="0.25">
      <c r="A924" s="5">
        <v>4587</v>
      </c>
      <c r="B924" s="5" t="s">
        <v>26</v>
      </c>
      <c r="C924" s="5" t="s">
        <v>29</v>
      </c>
      <c r="D924" s="5" t="s">
        <v>267</v>
      </c>
      <c r="E924" s="5" t="s">
        <v>6</v>
      </c>
      <c r="F924" s="5">
        <v>8.5</v>
      </c>
      <c r="G924" s="319">
        <v>1.38</v>
      </c>
      <c r="H924" s="138">
        <v>3.5</v>
      </c>
      <c r="I924" t="b">
        <f t="shared" si="14"/>
        <v>0</v>
      </c>
    </row>
    <row r="925" spans="1:9" x14ac:dyDescent="0.25">
      <c r="A925" s="5">
        <v>4614</v>
      </c>
      <c r="B925" s="5" t="s">
        <v>26</v>
      </c>
      <c r="C925" s="5" t="s">
        <v>29</v>
      </c>
      <c r="D925" s="5" t="s">
        <v>681</v>
      </c>
      <c r="E925" s="5" t="s">
        <v>6</v>
      </c>
      <c r="F925" s="5">
        <v>3.9</v>
      </c>
      <c r="G925" s="319">
        <v>2.4</v>
      </c>
      <c r="H925" s="138">
        <v>3.7</v>
      </c>
      <c r="I925" t="str">
        <f t="shared" si="14"/>
        <v>F</v>
      </c>
    </row>
    <row r="926" spans="1:9" x14ac:dyDescent="0.25">
      <c r="A926" s="5">
        <v>4977</v>
      </c>
      <c r="B926" s="5" t="s">
        <v>26</v>
      </c>
      <c r="C926" s="5" t="s">
        <v>29</v>
      </c>
      <c r="D926" s="5" t="s">
        <v>533</v>
      </c>
      <c r="E926" s="5" t="s">
        <v>6</v>
      </c>
      <c r="F926" s="5">
        <v>5.9</v>
      </c>
      <c r="G926" s="319">
        <v>2.04</v>
      </c>
      <c r="H926" s="138">
        <v>3.4</v>
      </c>
      <c r="I926" t="str">
        <f t="shared" si="14"/>
        <v>F</v>
      </c>
    </row>
    <row r="927" spans="1:9" x14ac:dyDescent="0.25">
      <c r="A927" s="5">
        <v>4615</v>
      </c>
      <c r="B927" s="5" t="s">
        <v>26</v>
      </c>
      <c r="C927" s="5" t="s">
        <v>29</v>
      </c>
      <c r="D927" s="5" t="s">
        <v>682</v>
      </c>
      <c r="E927" s="5" t="s">
        <v>6</v>
      </c>
      <c r="F927" s="5">
        <v>3.9</v>
      </c>
      <c r="G927" s="319">
        <v>2.4</v>
      </c>
      <c r="H927" s="138">
        <v>3.7</v>
      </c>
      <c r="I927" t="str">
        <f t="shared" si="14"/>
        <v>F</v>
      </c>
    </row>
    <row r="928" spans="1:9" x14ac:dyDescent="0.25">
      <c r="A928" s="5">
        <v>6569</v>
      </c>
      <c r="B928" s="5" t="s">
        <v>26</v>
      </c>
      <c r="C928" s="5" t="s">
        <v>29</v>
      </c>
      <c r="D928" s="5" t="s">
        <v>1844</v>
      </c>
      <c r="E928" s="5" t="s">
        <v>6</v>
      </c>
      <c r="F928" s="5">
        <v>9.5</v>
      </c>
      <c r="G928" s="319">
        <v>1.26</v>
      </c>
      <c r="H928" s="138">
        <v>4.4000000000000004</v>
      </c>
      <c r="I928" t="b">
        <f t="shared" si="14"/>
        <v>0</v>
      </c>
    </row>
    <row r="929" spans="1:9" x14ac:dyDescent="0.25">
      <c r="A929" s="5">
        <v>5932</v>
      </c>
      <c r="B929" s="5" t="s">
        <v>26</v>
      </c>
      <c r="C929" s="5" t="s">
        <v>29</v>
      </c>
      <c r="D929" s="5" t="s">
        <v>1845</v>
      </c>
      <c r="E929" s="5" t="s">
        <v>6</v>
      </c>
      <c r="F929" s="5">
        <v>6</v>
      </c>
      <c r="G929" s="319">
        <v>2</v>
      </c>
      <c r="H929" s="138">
        <v>3.6</v>
      </c>
      <c r="I929" t="str">
        <f t="shared" si="14"/>
        <v>F</v>
      </c>
    </row>
    <row r="930" spans="1:9" x14ac:dyDescent="0.25">
      <c r="A930" s="5">
        <v>6060</v>
      </c>
      <c r="B930" s="5" t="s">
        <v>26</v>
      </c>
      <c r="C930" s="5" t="s">
        <v>29</v>
      </c>
      <c r="D930" s="5" t="s">
        <v>1846</v>
      </c>
      <c r="E930" s="5" t="s">
        <v>6</v>
      </c>
      <c r="F930" s="5">
        <v>9.5</v>
      </c>
      <c r="G930" s="319">
        <v>1.26</v>
      </c>
      <c r="H930" s="138">
        <v>3.6</v>
      </c>
      <c r="I930" t="b">
        <f t="shared" si="14"/>
        <v>0</v>
      </c>
    </row>
    <row r="931" spans="1:9" x14ac:dyDescent="0.25">
      <c r="A931" s="5">
        <v>5898</v>
      </c>
      <c r="B931" s="5" t="s">
        <v>26</v>
      </c>
      <c r="C931" s="5" t="s">
        <v>29</v>
      </c>
      <c r="D931" s="5" t="s">
        <v>1847</v>
      </c>
      <c r="E931" s="5" t="s">
        <v>6</v>
      </c>
      <c r="F931" s="5">
        <v>4</v>
      </c>
      <c r="G931" s="319">
        <v>2.4</v>
      </c>
      <c r="H931" s="138">
        <v>3.8</v>
      </c>
      <c r="I931" t="str">
        <f t="shared" si="14"/>
        <v>F</v>
      </c>
    </row>
    <row r="932" spans="1:9" x14ac:dyDescent="0.25">
      <c r="A932" s="5">
        <v>4578</v>
      </c>
      <c r="B932" s="5" t="s">
        <v>26</v>
      </c>
      <c r="C932" s="5" t="s">
        <v>29</v>
      </c>
      <c r="D932" s="5" t="s">
        <v>683</v>
      </c>
      <c r="E932" s="5" t="s">
        <v>6</v>
      </c>
      <c r="F932" s="5">
        <v>3.9</v>
      </c>
      <c r="G932" s="319">
        <v>2.4</v>
      </c>
      <c r="H932" s="138">
        <v>3.7</v>
      </c>
      <c r="I932" t="str">
        <f t="shared" si="14"/>
        <v>F</v>
      </c>
    </row>
    <row r="933" spans="1:9" x14ac:dyDescent="0.25">
      <c r="A933" s="5">
        <v>4579</v>
      </c>
      <c r="B933" s="5" t="s">
        <v>26</v>
      </c>
      <c r="C933" s="5" t="s">
        <v>29</v>
      </c>
      <c r="D933" s="5" t="s">
        <v>684</v>
      </c>
      <c r="E933" s="5" t="s">
        <v>6</v>
      </c>
      <c r="F933" s="5">
        <v>3.9</v>
      </c>
      <c r="G933" s="319">
        <v>2.4</v>
      </c>
      <c r="H933" s="138">
        <v>3.7</v>
      </c>
      <c r="I933" t="str">
        <f t="shared" si="14"/>
        <v>F</v>
      </c>
    </row>
    <row r="934" spans="1:9" x14ac:dyDescent="0.25">
      <c r="A934" s="5">
        <v>5892</v>
      </c>
      <c r="B934" s="5" t="s">
        <v>26</v>
      </c>
      <c r="C934" s="5" t="s">
        <v>29</v>
      </c>
      <c r="D934" s="5" t="s">
        <v>1848</v>
      </c>
      <c r="E934" s="5" t="s">
        <v>6</v>
      </c>
      <c r="F934" s="5">
        <v>4</v>
      </c>
      <c r="G934" s="319">
        <v>2.4</v>
      </c>
      <c r="H934" s="138">
        <v>3.8</v>
      </c>
      <c r="I934" t="str">
        <f t="shared" si="14"/>
        <v>F</v>
      </c>
    </row>
    <row r="935" spans="1:9" x14ac:dyDescent="0.25">
      <c r="A935" s="5">
        <v>5774</v>
      </c>
      <c r="B935" s="5" t="s">
        <v>26</v>
      </c>
      <c r="C935" s="5" t="s">
        <v>29</v>
      </c>
      <c r="D935" s="5" t="s">
        <v>1849</v>
      </c>
      <c r="E935" s="5" t="s">
        <v>6</v>
      </c>
      <c r="F935" s="5">
        <v>6.9</v>
      </c>
      <c r="G935" s="319">
        <v>1.85</v>
      </c>
      <c r="H935" s="138">
        <v>2.9</v>
      </c>
      <c r="I935" t="str">
        <f t="shared" si="14"/>
        <v>F</v>
      </c>
    </row>
    <row r="936" spans="1:9" x14ac:dyDescent="0.25">
      <c r="A936" s="5">
        <v>4580</v>
      </c>
      <c r="B936" s="5" t="s">
        <v>26</v>
      </c>
      <c r="C936" s="5" t="s">
        <v>29</v>
      </c>
      <c r="D936" s="5" t="s">
        <v>685</v>
      </c>
      <c r="E936" s="5" t="s">
        <v>6</v>
      </c>
      <c r="F936" s="5">
        <v>3.9</v>
      </c>
      <c r="G936" s="319">
        <v>2.4</v>
      </c>
      <c r="H936" s="138">
        <v>3.7</v>
      </c>
      <c r="I936" t="str">
        <f t="shared" si="14"/>
        <v>F</v>
      </c>
    </row>
    <row r="937" spans="1:9" x14ac:dyDescent="0.25">
      <c r="A937" s="5">
        <v>4581</v>
      </c>
      <c r="B937" s="5" t="s">
        <v>26</v>
      </c>
      <c r="C937" s="5" t="s">
        <v>29</v>
      </c>
      <c r="D937" s="5" t="s">
        <v>686</v>
      </c>
      <c r="E937" s="5" t="s">
        <v>6</v>
      </c>
      <c r="F937" s="5">
        <v>3.9</v>
      </c>
      <c r="G937" s="319">
        <v>2.4</v>
      </c>
      <c r="H937" s="138">
        <v>3.7</v>
      </c>
      <c r="I937" t="str">
        <f t="shared" si="14"/>
        <v>F</v>
      </c>
    </row>
    <row r="938" spans="1:9" x14ac:dyDescent="0.25">
      <c r="A938" s="5">
        <v>617</v>
      </c>
      <c r="B938" s="5" t="s">
        <v>26</v>
      </c>
      <c r="C938" s="5" t="s">
        <v>29</v>
      </c>
      <c r="D938" s="5" t="s">
        <v>625</v>
      </c>
      <c r="E938" s="5" t="s">
        <v>6</v>
      </c>
      <c r="F938" s="5">
        <v>4.5</v>
      </c>
      <c r="G938" s="319">
        <v>2.2599999999999998</v>
      </c>
      <c r="H938" s="138">
        <v>4.0999999999999996</v>
      </c>
      <c r="I938" t="str">
        <f t="shared" si="14"/>
        <v>F</v>
      </c>
    </row>
    <row r="939" spans="1:9" x14ac:dyDescent="0.25">
      <c r="A939" s="5">
        <v>618</v>
      </c>
      <c r="B939" s="5" t="s">
        <v>26</v>
      </c>
      <c r="C939" s="5" t="s">
        <v>29</v>
      </c>
      <c r="D939" s="5" t="s">
        <v>626</v>
      </c>
      <c r="E939" s="5" t="s">
        <v>6</v>
      </c>
      <c r="F939" s="5">
        <v>4.5</v>
      </c>
      <c r="G939" s="319">
        <v>2.2599999999999998</v>
      </c>
      <c r="H939" s="138">
        <v>4.0999999999999996</v>
      </c>
      <c r="I939" t="str">
        <f t="shared" si="14"/>
        <v>F</v>
      </c>
    </row>
    <row r="940" spans="1:9" x14ac:dyDescent="0.25">
      <c r="A940" s="5">
        <v>619</v>
      </c>
      <c r="B940" s="5" t="s">
        <v>26</v>
      </c>
      <c r="C940" s="5" t="s">
        <v>29</v>
      </c>
      <c r="D940" s="5" t="s">
        <v>627</v>
      </c>
      <c r="E940" s="5" t="s">
        <v>6</v>
      </c>
      <c r="F940" s="5">
        <v>4.5</v>
      </c>
      <c r="G940" s="319">
        <v>2.2599999999999998</v>
      </c>
      <c r="H940" s="138">
        <v>4.0999999999999996</v>
      </c>
      <c r="I940" t="str">
        <f t="shared" si="14"/>
        <v>F</v>
      </c>
    </row>
    <row r="941" spans="1:9" x14ac:dyDescent="0.25">
      <c r="A941" s="5">
        <v>620</v>
      </c>
      <c r="B941" s="5" t="s">
        <v>26</v>
      </c>
      <c r="C941" s="5" t="s">
        <v>29</v>
      </c>
      <c r="D941" s="5" t="s">
        <v>628</v>
      </c>
      <c r="E941" s="5" t="s">
        <v>6</v>
      </c>
      <c r="F941" s="5">
        <v>4.5</v>
      </c>
      <c r="G941" s="319">
        <v>2.2599999999999998</v>
      </c>
      <c r="H941" s="138">
        <v>4.0999999999999996</v>
      </c>
      <c r="I941" t="str">
        <f t="shared" si="14"/>
        <v>F</v>
      </c>
    </row>
    <row r="942" spans="1:9" x14ac:dyDescent="0.25">
      <c r="A942" s="5">
        <v>5915</v>
      </c>
      <c r="B942" s="5" t="s">
        <v>26</v>
      </c>
      <c r="C942" s="5" t="s">
        <v>29</v>
      </c>
      <c r="D942" s="5" t="s">
        <v>1850</v>
      </c>
      <c r="E942" s="5" t="s">
        <v>6</v>
      </c>
      <c r="F942" s="5">
        <v>3.8</v>
      </c>
      <c r="G942" s="319">
        <v>2.5</v>
      </c>
      <c r="H942" s="138">
        <v>4.5</v>
      </c>
      <c r="I942" t="str">
        <f t="shared" si="14"/>
        <v>F</v>
      </c>
    </row>
    <row r="943" spans="1:9" x14ac:dyDescent="0.25">
      <c r="A943" s="5">
        <v>3433</v>
      </c>
      <c r="B943" s="5" t="s">
        <v>26</v>
      </c>
      <c r="C943" s="5" t="s">
        <v>29</v>
      </c>
      <c r="D943" s="5" t="s">
        <v>289</v>
      </c>
      <c r="E943" s="5" t="s">
        <v>6</v>
      </c>
      <c r="F943" s="5">
        <v>9.9</v>
      </c>
      <c r="G943" s="319">
        <v>1.44</v>
      </c>
      <c r="H943" s="138">
        <v>3.5</v>
      </c>
      <c r="I943" t="b">
        <f t="shared" si="14"/>
        <v>0</v>
      </c>
    </row>
    <row r="944" spans="1:9" x14ac:dyDescent="0.25">
      <c r="A944" s="5">
        <v>3434</v>
      </c>
      <c r="B944" s="5" t="s">
        <v>26</v>
      </c>
      <c r="C944" s="5" t="s">
        <v>29</v>
      </c>
      <c r="D944" s="5" t="s">
        <v>290</v>
      </c>
      <c r="E944" s="5" t="s">
        <v>6</v>
      </c>
      <c r="F944" s="5">
        <v>9.9</v>
      </c>
      <c r="G944" s="319">
        <v>1.44</v>
      </c>
      <c r="H944" s="138">
        <v>3.5</v>
      </c>
      <c r="I944" t="b">
        <f t="shared" si="14"/>
        <v>0</v>
      </c>
    </row>
    <row r="945" spans="1:9" x14ac:dyDescent="0.25">
      <c r="A945" s="5">
        <v>3435</v>
      </c>
      <c r="B945" s="5" t="s">
        <v>26</v>
      </c>
      <c r="C945" s="5" t="s">
        <v>29</v>
      </c>
      <c r="D945" s="5" t="s">
        <v>291</v>
      </c>
      <c r="E945" s="5" t="s">
        <v>6</v>
      </c>
      <c r="F945" s="5">
        <v>9.9</v>
      </c>
      <c r="G945" s="319">
        <v>1.44</v>
      </c>
      <c r="H945" s="138">
        <v>3.5</v>
      </c>
      <c r="I945" t="b">
        <f t="shared" si="14"/>
        <v>0</v>
      </c>
    </row>
    <row r="946" spans="1:9" x14ac:dyDescent="0.25">
      <c r="A946" s="5">
        <v>3438</v>
      </c>
      <c r="B946" s="5" t="s">
        <v>26</v>
      </c>
      <c r="C946" s="5" t="s">
        <v>29</v>
      </c>
      <c r="D946" s="5" t="s">
        <v>324</v>
      </c>
      <c r="E946" s="5" t="s">
        <v>6</v>
      </c>
      <c r="F946" s="5">
        <v>10</v>
      </c>
      <c r="G946" s="319">
        <v>1.52</v>
      </c>
      <c r="H946" s="138">
        <v>3.5</v>
      </c>
      <c r="I946" t="b">
        <f t="shared" si="14"/>
        <v>0</v>
      </c>
    </row>
    <row r="947" spans="1:9" x14ac:dyDescent="0.25">
      <c r="A947" s="5">
        <v>3439</v>
      </c>
      <c r="B947" s="5" t="s">
        <v>26</v>
      </c>
      <c r="C947" s="5" t="s">
        <v>29</v>
      </c>
      <c r="D947" s="5" t="s">
        <v>325</v>
      </c>
      <c r="E947" s="5" t="s">
        <v>6</v>
      </c>
      <c r="F947" s="5">
        <v>10</v>
      </c>
      <c r="G947" s="319">
        <v>1.52</v>
      </c>
      <c r="H947" s="138">
        <v>3.5</v>
      </c>
      <c r="I947" t="b">
        <f t="shared" si="14"/>
        <v>0</v>
      </c>
    </row>
    <row r="948" spans="1:9" x14ac:dyDescent="0.25">
      <c r="A948" s="5">
        <v>3440</v>
      </c>
      <c r="B948" s="5" t="s">
        <v>26</v>
      </c>
      <c r="C948" s="5" t="s">
        <v>29</v>
      </c>
      <c r="D948" s="5" t="s">
        <v>326</v>
      </c>
      <c r="E948" s="5" t="s">
        <v>6</v>
      </c>
      <c r="F948" s="5">
        <v>10</v>
      </c>
      <c r="G948" s="319">
        <v>1.52</v>
      </c>
      <c r="H948" s="138">
        <v>3.5</v>
      </c>
      <c r="I948" t="b">
        <f t="shared" si="14"/>
        <v>0</v>
      </c>
    </row>
    <row r="949" spans="1:9" x14ac:dyDescent="0.25">
      <c r="A949" s="5">
        <v>3441</v>
      </c>
      <c r="B949" s="5" t="s">
        <v>26</v>
      </c>
      <c r="C949" s="5" t="s">
        <v>29</v>
      </c>
      <c r="D949" s="5" t="s">
        <v>327</v>
      </c>
      <c r="E949" s="5" t="s">
        <v>6</v>
      </c>
      <c r="F949" s="5">
        <v>10</v>
      </c>
      <c r="G949" s="319">
        <v>1.52</v>
      </c>
      <c r="H949" s="138">
        <v>3.5</v>
      </c>
      <c r="I949" t="b">
        <f t="shared" si="14"/>
        <v>0</v>
      </c>
    </row>
    <row r="950" spans="1:9" x14ac:dyDescent="0.25">
      <c r="A950" s="5">
        <v>3442</v>
      </c>
      <c r="B950" s="5" t="s">
        <v>26</v>
      </c>
      <c r="C950" s="5" t="s">
        <v>29</v>
      </c>
      <c r="D950" s="5" t="s">
        <v>328</v>
      </c>
      <c r="E950" s="5" t="s">
        <v>6</v>
      </c>
      <c r="F950" s="5">
        <v>10</v>
      </c>
      <c r="G950" s="319">
        <v>1.52</v>
      </c>
      <c r="H950" s="138">
        <v>3.5</v>
      </c>
      <c r="I950" t="b">
        <f t="shared" si="14"/>
        <v>0</v>
      </c>
    </row>
    <row r="951" spans="1:9" x14ac:dyDescent="0.25">
      <c r="A951" s="5">
        <v>3436</v>
      </c>
      <c r="B951" s="5" t="s">
        <v>26</v>
      </c>
      <c r="C951" s="5" t="s">
        <v>29</v>
      </c>
      <c r="D951" s="5" t="s">
        <v>151</v>
      </c>
      <c r="E951" s="5" t="s">
        <v>6</v>
      </c>
      <c r="F951" s="5">
        <v>10.1</v>
      </c>
      <c r="G951" s="319">
        <v>1.31</v>
      </c>
      <c r="H951" s="138">
        <v>3.5</v>
      </c>
      <c r="I951" t="b">
        <f t="shared" si="14"/>
        <v>0</v>
      </c>
    </row>
    <row r="952" spans="1:9" x14ac:dyDescent="0.25">
      <c r="A952" s="5">
        <v>3437</v>
      </c>
      <c r="B952" s="5" t="s">
        <v>26</v>
      </c>
      <c r="C952" s="5" t="s">
        <v>29</v>
      </c>
      <c r="D952" s="5" t="s">
        <v>152</v>
      </c>
      <c r="E952" s="5" t="s">
        <v>6</v>
      </c>
      <c r="F952" s="5">
        <v>10.1</v>
      </c>
      <c r="G952" s="319">
        <v>1.31</v>
      </c>
      <c r="H952" s="138">
        <v>3.5</v>
      </c>
      <c r="I952" t="b">
        <f t="shared" si="14"/>
        <v>0</v>
      </c>
    </row>
    <row r="953" spans="1:9" x14ac:dyDescent="0.25">
      <c r="A953" s="5">
        <v>3343</v>
      </c>
      <c r="B953" s="5" t="s">
        <v>26</v>
      </c>
      <c r="C953" s="5" t="s">
        <v>29</v>
      </c>
      <c r="D953" s="5" t="s">
        <v>387</v>
      </c>
      <c r="E953" s="5" t="s">
        <v>6</v>
      </c>
      <c r="F953" s="5">
        <v>7.4</v>
      </c>
      <c r="G953" s="319">
        <v>1.88</v>
      </c>
      <c r="H953" s="138">
        <v>3.5</v>
      </c>
      <c r="I953" t="str">
        <f t="shared" si="14"/>
        <v>F</v>
      </c>
    </row>
    <row r="954" spans="1:9" x14ac:dyDescent="0.25">
      <c r="A954" s="5">
        <v>3344</v>
      </c>
      <c r="B954" s="5" t="s">
        <v>26</v>
      </c>
      <c r="C954" s="5" t="s">
        <v>29</v>
      </c>
      <c r="D954" s="5" t="s">
        <v>388</v>
      </c>
      <c r="E954" s="5" t="s">
        <v>6</v>
      </c>
      <c r="F954" s="5">
        <v>7.4</v>
      </c>
      <c r="G954" s="319">
        <v>1.88</v>
      </c>
      <c r="H954" s="138">
        <v>3.5</v>
      </c>
      <c r="I954" t="str">
        <f t="shared" si="14"/>
        <v>F</v>
      </c>
    </row>
    <row r="955" spans="1:9" x14ac:dyDescent="0.25">
      <c r="A955" s="5">
        <v>5773</v>
      </c>
      <c r="B955" s="5" t="s">
        <v>26</v>
      </c>
      <c r="C955" s="5" t="s">
        <v>29</v>
      </c>
      <c r="D955" s="5" t="s">
        <v>1851</v>
      </c>
      <c r="E955" s="5" t="s">
        <v>6</v>
      </c>
      <c r="F955" s="5">
        <v>6.9</v>
      </c>
      <c r="G955" s="319">
        <v>1.85</v>
      </c>
      <c r="H955" s="138">
        <v>2.9</v>
      </c>
      <c r="I955" t="str">
        <f t="shared" si="14"/>
        <v>F</v>
      </c>
    </row>
    <row r="956" spans="1:9" x14ac:dyDescent="0.25">
      <c r="A956" s="5">
        <v>576</v>
      </c>
      <c r="B956" s="5" t="s">
        <v>26</v>
      </c>
      <c r="C956" s="5" t="s">
        <v>29</v>
      </c>
      <c r="D956" s="5" t="s">
        <v>629</v>
      </c>
      <c r="E956" s="5" t="s">
        <v>7</v>
      </c>
      <c r="F956" s="5">
        <v>3.8</v>
      </c>
      <c r="G956" s="319">
        <v>2.2799999999999998</v>
      </c>
      <c r="H956" s="138">
        <v>3.5</v>
      </c>
      <c r="I956" t="str">
        <f t="shared" si="14"/>
        <v>F</v>
      </c>
    </row>
    <row r="957" spans="1:9" x14ac:dyDescent="0.25">
      <c r="A957" s="5">
        <v>577</v>
      </c>
      <c r="B957" s="5" t="s">
        <v>26</v>
      </c>
      <c r="C957" s="5" t="s">
        <v>29</v>
      </c>
      <c r="D957" s="5" t="s">
        <v>630</v>
      </c>
      <c r="E957" s="5" t="s">
        <v>7</v>
      </c>
      <c r="F957" s="5">
        <v>3.8</v>
      </c>
      <c r="G957" s="319">
        <v>2.2799999999999998</v>
      </c>
      <c r="H957" s="138">
        <v>3.5</v>
      </c>
      <c r="I957" t="str">
        <f t="shared" si="14"/>
        <v>F</v>
      </c>
    </row>
    <row r="958" spans="1:9" x14ac:dyDescent="0.25">
      <c r="A958" s="5">
        <v>544</v>
      </c>
      <c r="B958" s="5" t="s">
        <v>26</v>
      </c>
      <c r="C958" s="5" t="s">
        <v>29</v>
      </c>
      <c r="D958" s="5" t="s">
        <v>726</v>
      </c>
      <c r="E958" s="5" t="s">
        <v>7</v>
      </c>
      <c r="F958" s="5">
        <v>3.8</v>
      </c>
      <c r="G958" s="319">
        <v>2.46</v>
      </c>
      <c r="H958" s="138">
        <v>3.5</v>
      </c>
      <c r="I958" t="str">
        <f t="shared" si="14"/>
        <v>F</v>
      </c>
    </row>
    <row r="959" spans="1:9" x14ac:dyDescent="0.25">
      <c r="A959" s="5">
        <v>545</v>
      </c>
      <c r="B959" s="5" t="s">
        <v>26</v>
      </c>
      <c r="C959" s="5" t="s">
        <v>29</v>
      </c>
      <c r="D959" s="5" t="s">
        <v>727</v>
      </c>
      <c r="E959" s="5" t="s">
        <v>7</v>
      </c>
      <c r="F959" s="5">
        <v>3.8</v>
      </c>
      <c r="G959" s="319">
        <v>2.46</v>
      </c>
      <c r="H959" s="138">
        <v>3.5</v>
      </c>
      <c r="I959" t="str">
        <f t="shared" si="14"/>
        <v>F</v>
      </c>
    </row>
    <row r="960" spans="1:9" x14ac:dyDescent="0.25">
      <c r="A960" s="5">
        <v>3033</v>
      </c>
      <c r="B960" s="5" t="s">
        <v>26</v>
      </c>
      <c r="C960" s="5" t="s">
        <v>29</v>
      </c>
      <c r="D960" s="5" t="s">
        <v>124</v>
      </c>
      <c r="E960" s="5" t="s">
        <v>6</v>
      </c>
      <c r="F960" s="5">
        <v>11.8</v>
      </c>
      <c r="G960" s="319">
        <v>1.31</v>
      </c>
      <c r="H960" s="138">
        <v>2.6</v>
      </c>
      <c r="I960" t="b">
        <f t="shared" si="14"/>
        <v>0</v>
      </c>
    </row>
    <row r="961" spans="1:9" x14ac:dyDescent="0.25">
      <c r="A961" s="5">
        <v>3055</v>
      </c>
      <c r="B961" s="5" t="s">
        <v>26</v>
      </c>
      <c r="C961" s="5" t="s">
        <v>555</v>
      </c>
      <c r="D961" s="5" t="s">
        <v>556</v>
      </c>
      <c r="E961" s="5" t="s">
        <v>7</v>
      </c>
      <c r="F961" s="5">
        <v>4.2</v>
      </c>
      <c r="G961" s="319">
        <v>2.09</v>
      </c>
      <c r="H961" s="138">
        <v>3.3</v>
      </c>
      <c r="I961" t="b">
        <f t="shared" si="14"/>
        <v>0</v>
      </c>
    </row>
    <row r="962" spans="1:9" x14ac:dyDescent="0.25">
      <c r="A962" s="5">
        <v>3056</v>
      </c>
      <c r="B962" s="5" t="s">
        <v>26</v>
      </c>
      <c r="C962" s="5" t="s">
        <v>555</v>
      </c>
      <c r="D962" s="5" t="s">
        <v>557</v>
      </c>
      <c r="E962" s="5" t="s">
        <v>7</v>
      </c>
      <c r="F962" s="5">
        <v>4.2</v>
      </c>
      <c r="G962" s="319">
        <v>2.09</v>
      </c>
      <c r="H962" s="138">
        <v>3.3</v>
      </c>
      <c r="I962" t="b">
        <f t="shared" si="14"/>
        <v>0</v>
      </c>
    </row>
    <row r="963" spans="1:9" x14ac:dyDescent="0.25">
      <c r="A963" s="5">
        <v>3048</v>
      </c>
      <c r="B963" s="5" t="s">
        <v>26</v>
      </c>
      <c r="C963" s="5" t="s">
        <v>88</v>
      </c>
      <c r="D963" s="5" t="s">
        <v>217</v>
      </c>
      <c r="E963" s="5" t="s">
        <v>6</v>
      </c>
      <c r="F963" s="5">
        <v>12.2</v>
      </c>
      <c r="G963" s="319">
        <v>1.34</v>
      </c>
      <c r="H963" s="138">
        <v>2.9</v>
      </c>
      <c r="I963" t="b">
        <f t="shared" ref="I963:I1026" si="15">IF(E963="Top-Loading",IF(AND(G963&gt;=3.2,F963&lt;=3),"ME",IF(AND(G963&gt;=2.51,F963&lt;=3.8),"ES",IF(AND(G963&gt;=1.72,F963&lt;=8),"F"))),IF(AND(G963&gt;=3.2,F963&lt;=3),"ME",IF(AND(G963&gt;=2.8,F963&lt;=3.5),"ES",IF(AND(G963&gt;=2.2,F963&lt;=4.5),"F"))))</f>
        <v>0</v>
      </c>
    </row>
    <row r="964" spans="1:9" x14ac:dyDescent="0.25">
      <c r="A964" s="5">
        <v>3049</v>
      </c>
      <c r="B964" s="5" t="s">
        <v>26</v>
      </c>
      <c r="C964" s="5" t="s">
        <v>88</v>
      </c>
      <c r="D964" s="5" t="s">
        <v>89</v>
      </c>
      <c r="E964" s="5" t="s">
        <v>6</v>
      </c>
      <c r="F964" s="5">
        <v>11.8</v>
      </c>
      <c r="G964" s="319">
        <v>1.28</v>
      </c>
      <c r="H964" s="138">
        <v>3.2</v>
      </c>
      <c r="I964" t="b">
        <f t="shared" si="15"/>
        <v>0</v>
      </c>
    </row>
    <row r="965" spans="1:9" x14ac:dyDescent="0.25">
      <c r="A965" s="5">
        <v>4669</v>
      </c>
      <c r="B965" s="5" t="s">
        <v>26</v>
      </c>
      <c r="C965" s="5" t="s">
        <v>53</v>
      </c>
      <c r="D965" s="5" t="s">
        <v>696</v>
      </c>
      <c r="E965" s="5" t="s">
        <v>6</v>
      </c>
      <c r="F965" s="5">
        <v>3.9</v>
      </c>
      <c r="G965" s="319">
        <v>2.41</v>
      </c>
      <c r="H965" s="138">
        <v>3.6</v>
      </c>
      <c r="I965" t="str">
        <f t="shared" si="15"/>
        <v>F</v>
      </c>
    </row>
    <row r="966" spans="1:9" x14ac:dyDescent="0.25">
      <c r="A966" s="5">
        <v>3319</v>
      </c>
      <c r="B966" s="5" t="s">
        <v>26</v>
      </c>
      <c r="C966" s="5" t="s">
        <v>53</v>
      </c>
      <c r="D966" s="5" t="s">
        <v>653</v>
      </c>
      <c r="E966" s="5" t="s">
        <v>7</v>
      </c>
      <c r="F966" s="5">
        <v>4.4000000000000004</v>
      </c>
      <c r="G966" s="319">
        <v>2.35</v>
      </c>
      <c r="H966" s="138">
        <v>3</v>
      </c>
      <c r="I966" t="str">
        <f t="shared" si="15"/>
        <v>F</v>
      </c>
    </row>
    <row r="967" spans="1:9" x14ac:dyDescent="0.25">
      <c r="A967" s="5">
        <v>3320</v>
      </c>
      <c r="B967" s="5" t="s">
        <v>26</v>
      </c>
      <c r="C967" s="5" t="s">
        <v>53</v>
      </c>
      <c r="D967" s="5" t="s">
        <v>654</v>
      </c>
      <c r="E967" s="5" t="s">
        <v>7</v>
      </c>
      <c r="F967" s="5">
        <v>4.4000000000000004</v>
      </c>
      <c r="G967" s="319">
        <v>2.35</v>
      </c>
      <c r="H967" s="138">
        <v>3</v>
      </c>
      <c r="I967" t="str">
        <f t="shared" si="15"/>
        <v>F</v>
      </c>
    </row>
    <row r="968" spans="1:9" x14ac:dyDescent="0.25">
      <c r="A968" s="5">
        <v>621</v>
      </c>
      <c r="B968" s="5" t="s">
        <v>26</v>
      </c>
      <c r="C968" s="5" t="s">
        <v>53</v>
      </c>
      <c r="D968" s="5" t="s">
        <v>717</v>
      </c>
      <c r="E968" s="5" t="s">
        <v>7</v>
      </c>
      <c r="F968" s="5">
        <v>3.9</v>
      </c>
      <c r="G968" s="319">
        <v>2.4500000000000002</v>
      </c>
      <c r="H968" s="138">
        <v>3.5</v>
      </c>
      <c r="I968" t="str">
        <f t="shared" si="15"/>
        <v>F</v>
      </c>
    </row>
    <row r="969" spans="1:9" x14ac:dyDescent="0.25">
      <c r="A969" s="5">
        <v>622</v>
      </c>
      <c r="B969" s="5" t="s">
        <v>26</v>
      </c>
      <c r="C969" s="5" t="s">
        <v>53</v>
      </c>
      <c r="D969" s="5" t="s">
        <v>718</v>
      </c>
      <c r="E969" s="5" t="s">
        <v>7</v>
      </c>
      <c r="F969" s="5">
        <v>3.9</v>
      </c>
      <c r="G969" s="319">
        <v>2.4500000000000002</v>
      </c>
      <c r="H969" s="138">
        <v>3.5</v>
      </c>
      <c r="I969" t="str">
        <f t="shared" si="15"/>
        <v>F</v>
      </c>
    </row>
    <row r="970" spans="1:9" x14ac:dyDescent="0.25">
      <c r="A970" s="5">
        <v>3321</v>
      </c>
      <c r="B970" s="5" t="s">
        <v>26</v>
      </c>
      <c r="C970" s="5" t="s">
        <v>53</v>
      </c>
      <c r="D970" s="5" t="s">
        <v>655</v>
      </c>
      <c r="E970" s="5" t="s">
        <v>7</v>
      </c>
      <c r="F970" s="5">
        <v>4.4000000000000004</v>
      </c>
      <c r="G970" s="319">
        <v>2.35</v>
      </c>
      <c r="H970" s="138">
        <v>3</v>
      </c>
      <c r="I970" t="str">
        <f t="shared" si="15"/>
        <v>F</v>
      </c>
    </row>
    <row r="971" spans="1:9" x14ac:dyDescent="0.25">
      <c r="A971" s="5">
        <v>623</v>
      </c>
      <c r="B971" s="5" t="s">
        <v>26</v>
      </c>
      <c r="C971" s="5" t="s">
        <v>53</v>
      </c>
      <c r="D971" s="5" t="s">
        <v>719</v>
      </c>
      <c r="E971" s="5" t="s">
        <v>7</v>
      </c>
      <c r="F971" s="5">
        <v>3.9</v>
      </c>
      <c r="G971" s="319">
        <v>2.4500000000000002</v>
      </c>
      <c r="H971" s="138">
        <v>3.5</v>
      </c>
      <c r="I971" t="str">
        <f t="shared" si="15"/>
        <v>F</v>
      </c>
    </row>
    <row r="972" spans="1:9" x14ac:dyDescent="0.25">
      <c r="A972" s="5">
        <v>624</v>
      </c>
      <c r="B972" s="5" t="s">
        <v>26</v>
      </c>
      <c r="C972" s="5" t="s">
        <v>53</v>
      </c>
      <c r="D972" s="5" t="s">
        <v>125</v>
      </c>
      <c r="E972" s="5" t="s">
        <v>6</v>
      </c>
      <c r="F972" s="5">
        <v>11.8</v>
      </c>
      <c r="G972" s="319">
        <v>1.31</v>
      </c>
      <c r="H972" s="138">
        <v>2.6</v>
      </c>
      <c r="I972" t="b">
        <f t="shared" si="15"/>
        <v>0</v>
      </c>
    </row>
    <row r="973" spans="1:9" x14ac:dyDescent="0.25">
      <c r="A973" s="5">
        <v>4983</v>
      </c>
      <c r="B973" s="5" t="s">
        <v>26</v>
      </c>
      <c r="C973" s="5" t="s">
        <v>53</v>
      </c>
      <c r="D973" s="5" t="s">
        <v>276</v>
      </c>
      <c r="E973" s="5" t="s">
        <v>6</v>
      </c>
      <c r="F973" s="5">
        <v>9.4</v>
      </c>
      <c r="G973" s="319">
        <v>1.4</v>
      </c>
      <c r="H973" s="138">
        <v>2.5</v>
      </c>
      <c r="I973" t="b">
        <f t="shared" si="15"/>
        <v>0</v>
      </c>
    </row>
    <row r="974" spans="1:9" x14ac:dyDescent="0.25">
      <c r="A974" s="5">
        <v>3063</v>
      </c>
      <c r="B974" s="5" t="s">
        <v>26</v>
      </c>
      <c r="C974" s="5" t="s">
        <v>53</v>
      </c>
      <c r="D974" s="5" t="s">
        <v>424</v>
      </c>
      <c r="E974" s="5" t="s">
        <v>7</v>
      </c>
      <c r="F974" s="5">
        <v>4.5</v>
      </c>
      <c r="G974" s="319">
        <v>1.95</v>
      </c>
      <c r="H974" s="138">
        <v>3.3</v>
      </c>
      <c r="I974" t="b">
        <f t="shared" si="15"/>
        <v>0</v>
      </c>
    </row>
    <row r="975" spans="1:9" x14ac:dyDescent="0.25">
      <c r="A975" s="5">
        <v>3064</v>
      </c>
      <c r="B975" s="5" t="s">
        <v>26</v>
      </c>
      <c r="C975" s="5" t="s">
        <v>53</v>
      </c>
      <c r="D975" s="5" t="s">
        <v>560</v>
      </c>
      <c r="E975" s="5" t="s">
        <v>7</v>
      </c>
      <c r="F975" s="5">
        <v>4.4000000000000004</v>
      </c>
      <c r="G975" s="319">
        <v>2.12</v>
      </c>
      <c r="H975" s="138">
        <v>3.3</v>
      </c>
      <c r="I975" t="b">
        <f t="shared" si="15"/>
        <v>0</v>
      </c>
    </row>
    <row r="976" spans="1:9" x14ac:dyDescent="0.25">
      <c r="A976" s="5">
        <v>3065</v>
      </c>
      <c r="B976" s="5" t="s">
        <v>26</v>
      </c>
      <c r="C976" s="5" t="s">
        <v>53</v>
      </c>
      <c r="D976" s="5" t="s">
        <v>569</v>
      </c>
      <c r="E976" s="5" t="s">
        <v>7</v>
      </c>
      <c r="F976" s="5">
        <v>4.3</v>
      </c>
      <c r="G976" s="319">
        <v>2.15</v>
      </c>
      <c r="H976" s="138">
        <v>3.5</v>
      </c>
      <c r="I976" t="b">
        <f t="shared" si="15"/>
        <v>0</v>
      </c>
    </row>
    <row r="977" spans="1:9" x14ac:dyDescent="0.25">
      <c r="A977" s="5">
        <v>3066</v>
      </c>
      <c r="B977" s="5" t="s">
        <v>26</v>
      </c>
      <c r="C977" s="5" t="s">
        <v>53</v>
      </c>
      <c r="D977" s="5" t="s">
        <v>561</v>
      </c>
      <c r="E977" s="5" t="s">
        <v>7</v>
      </c>
      <c r="F977" s="5">
        <v>4.4000000000000004</v>
      </c>
      <c r="G977" s="319">
        <v>2.12</v>
      </c>
      <c r="H977" s="138">
        <v>3.3</v>
      </c>
      <c r="I977" t="b">
        <f t="shared" si="15"/>
        <v>0</v>
      </c>
    </row>
    <row r="978" spans="1:9" x14ac:dyDescent="0.25">
      <c r="A978" s="5">
        <v>4984</v>
      </c>
      <c r="B978" s="5" t="s">
        <v>26</v>
      </c>
      <c r="C978" s="5" t="s">
        <v>53</v>
      </c>
      <c r="D978" s="5" t="s">
        <v>277</v>
      </c>
      <c r="E978" s="5" t="s">
        <v>6</v>
      </c>
      <c r="F978" s="5">
        <v>9.4</v>
      </c>
      <c r="G978" s="319">
        <v>1.4</v>
      </c>
      <c r="H978" s="138">
        <v>2.5</v>
      </c>
      <c r="I978" t="b">
        <f t="shared" si="15"/>
        <v>0</v>
      </c>
    </row>
    <row r="979" spans="1:9" x14ac:dyDescent="0.25">
      <c r="A979" s="5">
        <v>6266</v>
      </c>
      <c r="B979" s="5" t="s">
        <v>26</v>
      </c>
      <c r="C979" s="5" t="s">
        <v>53</v>
      </c>
      <c r="D979" s="5" t="s">
        <v>1852</v>
      </c>
      <c r="E979" s="5" t="s">
        <v>7</v>
      </c>
      <c r="F979" s="5">
        <v>3.9</v>
      </c>
      <c r="G979" s="319">
        <v>2.5</v>
      </c>
      <c r="H979" s="138">
        <v>3.1</v>
      </c>
      <c r="I979" t="str">
        <f t="shared" si="15"/>
        <v>F</v>
      </c>
    </row>
    <row r="980" spans="1:9" x14ac:dyDescent="0.25">
      <c r="A980" s="5">
        <v>6267</v>
      </c>
      <c r="B980" s="5" t="s">
        <v>26</v>
      </c>
      <c r="C980" s="5" t="s">
        <v>53</v>
      </c>
      <c r="D980" s="5" t="s">
        <v>1853</v>
      </c>
      <c r="E980" s="5" t="s">
        <v>7</v>
      </c>
      <c r="F980" s="5">
        <v>3.9</v>
      </c>
      <c r="G980" s="319">
        <v>2.5</v>
      </c>
      <c r="H980" s="138">
        <v>3.1</v>
      </c>
      <c r="I980" t="str">
        <f t="shared" si="15"/>
        <v>F</v>
      </c>
    </row>
    <row r="981" spans="1:9" x14ac:dyDescent="0.25">
      <c r="A981" s="5">
        <v>6268</v>
      </c>
      <c r="B981" s="5" t="s">
        <v>26</v>
      </c>
      <c r="C981" s="5" t="s">
        <v>53</v>
      </c>
      <c r="D981" s="5" t="s">
        <v>1854</v>
      </c>
      <c r="E981" s="5" t="s">
        <v>7</v>
      </c>
      <c r="F981" s="5">
        <v>3.9</v>
      </c>
      <c r="G981" s="319">
        <v>2.5</v>
      </c>
      <c r="H981" s="138">
        <v>3.1</v>
      </c>
      <c r="I981" t="str">
        <f t="shared" si="15"/>
        <v>F</v>
      </c>
    </row>
    <row r="982" spans="1:9" x14ac:dyDescent="0.25">
      <c r="A982" s="5">
        <v>5931</v>
      </c>
      <c r="B982" s="5" t="s">
        <v>26</v>
      </c>
      <c r="C982" s="5" t="s">
        <v>53</v>
      </c>
      <c r="D982" s="5" t="s">
        <v>1855</v>
      </c>
      <c r="E982" s="5" t="s">
        <v>7</v>
      </c>
      <c r="F982" s="5">
        <v>3.7</v>
      </c>
      <c r="G982" s="319">
        <v>2.4900000000000002</v>
      </c>
      <c r="H982" s="138">
        <v>3.1</v>
      </c>
      <c r="I982" t="str">
        <f t="shared" si="15"/>
        <v>F</v>
      </c>
    </row>
    <row r="983" spans="1:9" x14ac:dyDescent="0.25">
      <c r="A983" s="5">
        <v>5767</v>
      </c>
      <c r="B983" s="5" t="s">
        <v>26</v>
      </c>
      <c r="C983" s="5" t="s">
        <v>53</v>
      </c>
      <c r="D983" s="5" t="s">
        <v>1856</v>
      </c>
      <c r="E983" s="5" t="s">
        <v>7</v>
      </c>
      <c r="F983" s="5">
        <v>3.5</v>
      </c>
      <c r="G983" s="319">
        <v>2.8</v>
      </c>
      <c r="H983" s="138">
        <v>4.0999999999999996</v>
      </c>
      <c r="I983" t="str">
        <f t="shared" si="15"/>
        <v>ES</v>
      </c>
    </row>
    <row r="984" spans="1:9" x14ac:dyDescent="0.25">
      <c r="A984" s="5">
        <v>5903</v>
      </c>
      <c r="B984" s="5" t="s">
        <v>26</v>
      </c>
      <c r="C984" s="5" t="s">
        <v>53</v>
      </c>
      <c r="D984" s="5" t="s">
        <v>1857</v>
      </c>
      <c r="E984" s="5" t="s">
        <v>7</v>
      </c>
      <c r="F984" s="5">
        <v>3.5</v>
      </c>
      <c r="G984" s="319">
        <v>2.8</v>
      </c>
      <c r="H984" s="138">
        <v>4.3</v>
      </c>
      <c r="I984" t="str">
        <f t="shared" si="15"/>
        <v>ES</v>
      </c>
    </row>
    <row r="985" spans="1:9" x14ac:dyDescent="0.25">
      <c r="A985" s="5">
        <v>5768</v>
      </c>
      <c r="B985" s="5" t="s">
        <v>26</v>
      </c>
      <c r="C985" s="5" t="s">
        <v>53</v>
      </c>
      <c r="D985" s="5" t="s">
        <v>1858</v>
      </c>
      <c r="E985" s="5" t="s">
        <v>7</v>
      </c>
      <c r="F985" s="5">
        <v>3.5</v>
      </c>
      <c r="G985" s="319">
        <v>2.8</v>
      </c>
      <c r="H985" s="138">
        <v>4.0999999999999996</v>
      </c>
      <c r="I985" t="str">
        <f t="shared" si="15"/>
        <v>ES</v>
      </c>
    </row>
    <row r="986" spans="1:9" x14ac:dyDescent="0.25">
      <c r="A986" s="5">
        <v>5769</v>
      </c>
      <c r="B986" s="5" t="s">
        <v>26</v>
      </c>
      <c r="C986" s="5" t="s">
        <v>53</v>
      </c>
      <c r="D986" s="5" t="s">
        <v>1859</v>
      </c>
      <c r="E986" s="5" t="s">
        <v>7</v>
      </c>
      <c r="F986" s="5">
        <v>3.5</v>
      </c>
      <c r="G986" s="319">
        <v>2.8</v>
      </c>
      <c r="H986" s="138">
        <v>4.0999999999999996</v>
      </c>
      <c r="I986" t="str">
        <f t="shared" si="15"/>
        <v>ES</v>
      </c>
    </row>
    <row r="987" spans="1:9" x14ac:dyDescent="0.25">
      <c r="A987" s="5">
        <v>6343</v>
      </c>
      <c r="B987" s="5" t="s">
        <v>26</v>
      </c>
      <c r="C987" s="5" t="s">
        <v>53</v>
      </c>
      <c r="D987" s="5" t="s">
        <v>1860</v>
      </c>
      <c r="E987" s="5" t="s">
        <v>7</v>
      </c>
      <c r="F987" s="5">
        <v>3</v>
      </c>
      <c r="G987" s="319">
        <v>3.2</v>
      </c>
      <c r="H987" s="138">
        <v>4.2</v>
      </c>
      <c r="I987" t="str">
        <f t="shared" si="15"/>
        <v>ME</v>
      </c>
    </row>
    <row r="988" spans="1:9" x14ac:dyDescent="0.25">
      <c r="A988" s="5">
        <v>6206</v>
      </c>
      <c r="B988" s="5" t="s">
        <v>26</v>
      </c>
      <c r="C988" s="5" t="s">
        <v>53</v>
      </c>
      <c r="D988" s="5" t="s">
        <v>1861</v>
      </c>
      <c r="E988" s="5" t="s">
        <v>7</v>
      </c>
      <c r="F988" s="5">
        <v>3</v>
      </c>
      <c r="G988" s="319">
        <v>3.2</v>
      </c>
      <c r="H988" s="138">
        <v>4.5</v>
      </c>
      <c r="I988" t="str">
        <f t="shared" si="15"/>
        <v>ME</v>
      </c>
    </row>
    <row r="989" spans="1:9" x14ac:dyDescent="0.25">
      <c r="A989" s="5">
        <v>4611</v>
      </c>
      <c r="B989" s="5" t="s">
        <v>26</v>
      </c>
      <c r="C989" s="5" t="s">
        <v>53</v>
      </c>
      <c r="D989" s="5" t="s">
        <v>928</v>
      </c>
      <c r="E989" s="5" t="s">
        <v>7</v>
      </c>
      <c r="F989" s="5">
        <v>2.7</v>
      </c>
      <c r="G989" s="319">
        <v>3.25</v>
      </c>
      <c r="H989" s="138">
        <v>4.3</v>
      </c>
      <c r="I989" t="str">
        <f t="shared" si="15"/>
        <v>ME</v>
      </c>
    </row>
    <row r="990" spans="1:9" x14ac:dyDescent="0.25">
      <c r="A990" s="5">
        <v>4612</v>
      </c>
      <c r="B990" s="5" t="s">
        <v>26</v>
      </c>
      <c r="C990" s="5" t="s">
        <v>53</v>
      </c>
      <c r="D990" s="5" t="s">
        <v>930</v>
      </c>
      <c r="E990" s="5" t="s">
        <v>7</v>
      </c>
      <c r="F990" s="5">
        <v>2.7</v>
      </c>
      <c r="G990" s="319">
        <v>3.3</v>
      </c>
      <c r="H990" s="138">
        <v>4.3</v>
      </c>
      <c r="I990" t="str">
        <f t="shared" si="15"/>
        <v>ME</v>
      </c>
    </row>
    <row r="991" spans="1:9" x14ac:dyDescent="0.25">
      <c r="A991" s="5">
        <v>6207</v>
      </c>
      <c r="B991" s="5" t="s">
        <v>26</v>
      </c>
      <c r="C991" s="5" t="s">
        <v>53</v>
      </c>
      <c r="D991" s="5" t="s">
        <v>1862</v>
      </c>
      <c r="E991" s="5" t="s">
        <v>7</v>
      </c>
      <c r="F991" s="5">
        <v>3</v>
      </c>
      <c r="G991" s="319">
        <v>3.2</v>
      </c>
      <c r="H991" s="138">
        <v>4.5</v>
      </c>
      <c r="I991" t="str">
        <f t="shared" si="15"/>
        <v>ME</v>
      </c>
    </row>
    <row r="992" spans="1:9" x14ac:dyDescent="0.25">
      <c r="A992" s="5">
        <v>6297</v>
      </c>
      <c r="B992" s="5" t="s">
        <v>26</v>
      </c>
      <c r="C992" s="5" t="s">
        <v>53</v>
      </c>
      <c r="D992" s="5" t="s">
        <v>1863</v>
      </c>
      <c r="E992" s="5" t="s">
        <v>7</v>
      </c>
      <c r="F992" s="5">
        <v>3</v>
      </c>
      <c r="G992" s="319">
        <v>3.2</v>
      </c>
      <c r="H992" s="138">
        <v>4.5</v>
      </c>
      <c r="I992" t="str">
        <f t="shared" si="15"/>
        <v>ME</v>
      </c>
    </row>
    <row r="993" spans="1:9" x14ac:dyDescent="0.25">
      <c r="A993" s="5">
        <v>633</v>
      </c>
      <c r="B993" s="5" t="s">
        <v>26</v>
      </c>
      <c r="C993" s="5" t="s">
        <v>53</v>
      </c>
      <c r="D993" s="5" t="s">
        <v>947</v>
      </c>
      <c r="E993" s="5" t="s">
        <v>7</v>
      </c>
      <c r="F993" s="5">
        <v>3.8</v>
      </c>
      <c r="G993" s="319">
        <v>3.8</v>
      </c>
      <c r="H993" s="138">
        <v>3.5</v>
      </c>
      <c r="I993" t="str">
        <f t="shared" si="15"/>
        <v>F</v>
      </c>
    </row>
    <row r="994" spans="1:9" x14ac:dyDescent="0.25">
      <c r="A994" s="5">
        <v>4978</v>
      </c>
      <c r="B994" s="5" t="s">
        <v>26</v>
      </c>
      <c r="C994" s="5" t="s">
        <v>53</v>
      </c>
      <c r="D994" s="5" t="s">
        <v>728</v>
      </c>
      <c r="E994" s="5" t="s">
        <v>7</v>
      </c>
      <c r="F994" s="5">
        <v>3.7</v>
      </c>
      <c r="G994" s="319">
        <v>2.46</v>
      </c>
      <c r="H994" s="138">
        <v>3.5</v>
      </c>
      <c r="I994" t="str">
        <f t="shared" si="15"/>
        <v>F</v>
      </c>
    </row>
    <row r="995" spans="1:9" x14ac:dyDescent="0.25">
      <c r="A995" s="5">
        <v>527</v>
      </c>
      <c r="B995" s="5" t="s">
        <v>26</v>
      </c>
      <c r="C995" s="5" t="s">
        <v>53</v>
      </c>
      <c r="D995" s="5" t="s">
        <v>657</v>
      </c>
      <c r="E995" s="5" t="s">
        <v>7</v>
      </c>
      <c r="F995" s="5">
        <v>3.8</v>
      </c>
      <c r="G995" s="319">
        <v>2.35</v>
      </c>
      <c r="H995" s="138">
        <v>3.5</v>
      </c>
      <c r="I995" t="str">
        <f t="shared" si="15"/>
        <v>F</v>
      </c>
    </row>
    <row r="996" spans="1:9" x14ac:dyDescent="0.25">
      <c r="A996" s="5">
        <v>4979</v>
      </c>
      <c r="B996" s="5" t="s">
        <v>26</v>
      </c>
      <c r="C996" s="5" t="s">
        <v>53</v>
      </c>
      <c r="D996" s="5" t="s">
        <v>729</v>
      </c>
      <c r="E996" s="5" t="s">
        <v>7</v>
      </c>
      <c r="F996" s="5">
        <v>3.7</v>
      </c>
      <c r="G996" s="319">
        <v>2.46</v>
      </c>
      <c r="H996" s="138">
        <v>3.5</v>
      </c>
      <c r="I996" t="str">
        <f t="shared" si="15"/>
        <v>F</v>
      </c>
    </row>
    <row r="997" spans="1:9" x14ac:dyDescent="0.25">
      <c r="A997" s="5">
        <v>3431</v>
      </c>
      <c r="B997" s="5" t="s">
        <v>26</v>
      </c>
      <c r="C997" s="5" t="s">
        <v>53</v>
      </c>
      <c r="D997" s="5" t="s">
        <v>572</v>
      </c>
      <c r="E997" s="5" t="s">
        <v>7</v>
      </c>
      <c r="F997" s="5">
        <v>4.3</v>
      </c>
      <c r="G997" s="319">
        <v>2.1800000000000002</v>
      </c>
      <c r="H997" s="138">
        <v>3.5</v>
      </c>
      <c r="I997" t="b">
        <f t="shared" si="15"/>
        <v>0</v>
      </c>
    </row>
    <row r="998" spans="1:9" x14ac:dyDescent="0.25">
      <c r="A998" s="5">
        <v>625</v>
      </c>
      <c r="B998" s="5" t="s">
        <v>26</v>
      </c>
      <c r="C998" s="5" t="s">
        <v>53</v>
      </c>
      <c r="D998" s="5" t="s">
        <v>647</v>
      </c>
      <c r="E998" s="5" t="s">
        <v>7</v>
      </c>
      <c r="F998" s="5">
        <v>4.0999999999999996</v>
      </c>
      <c r="G998" s="319">
        <v>2.31</v>
      </c>
      <c r="H998" s="138">
        <v>3.5</v>
      </c>
      <c r="I998" t="str">
        <f t="shared" si="15"/>
        <v>F</v>
      </c>
    </row>
    <row r="999" spans="1:9" x14ac:dyDescent="0.25">
      <c r="A999" s="5">
        <v>4980</v>
      </c>
      <c r="B999" s="5" t="s">
        <v>26</v>
      </c>
      <c r="C999" s="5" t="s">
        <v>53</v>
      </c>
      <c r="D999" s="5" t="s">
        <v>730</v>
      </c>
      <c r="E999" s="5" t="s">
        <v>7</v>
      </c>
      <c r="F999" s="5">
        <v>3.7</v>
      </c>
      <c r="G999" s="319">
        <v>2.46</v>
      </c>
      <c r="H999" s="138">
        <v>3.5</v>
      </c>
      <c r="I999" t="str">
        <f t="shared" si="15"/>
        <v>F</v>
      </c>
    </row>
    <row r="1000" spans="1:9" x14ac:dyDescent="0.25">
      <c r="A1000" s="5">
        <v>626</v>
      </c>
      <c r="B1000" s="5" t="s">
        <v>26</v>
      </c>
      <c r="C1000" s="5" t="s">
        <v>53</v>
      </c>
      <c r="D1000" s="5" t="s">
        <v>781</v>
      </c>
      <c r="E1000" s="5" t="s">
        <v>7</v>
      </c>
      <c r="F1000" s="5">
        <v>3.8</v>
      </c>
      <c r="G1000" s="319">
        <v>2.59</v>
      </c>
      <c r="H1000" s="138">
        <v>3.9</v>
      </c>
      <c r="I1000" t="str">
        <f t="shared" si="15"/>
        <v>F</v>
      </c>
    </row>
    <row r="1001" spans="1:9" x14ac:dyDescent="0.25">
      <c r="A1001" s="5">
        <v>627</v>
      </c>
      <c r="B1001" s="5" t="s">
        <v>26</v>
      </c>
      <c r="C1001" s="5" t="s">
        <v>53</v>
      </c>
      <c r="D1001" s="5" t="s">
        <v>782</v>
      </c>
      <c r="E1001" s="5" t="s">
        <v>7</v>
      </c>
      <c r="F1001" s="5">
        <v>3.8</v>
      </c>
      <c r="G1001" s="319">
        <v>2.59</v>
      </c>
      <c r="H1001" s="138">
        <v>3.9</v>
      </c>
      <c r="I1001" t="str">
        <f t="shared" si="15"/>
        <v>F</v>
      </c>
    </row>
    <row r="1002" spans="1:9" x14ac:dyDescent="0.25">
      <c r="A1002" s="5">
        <v>3432</v>
      </c>
      <c r="B1002" s="5" t="s">
        <v>26</v>
      </c>
      <c r="C1002" s="5" t="s">
        <v>53</v>
      </c>
      <c r="D1002" s="5" t="s">
        <v>658</v>
      </c>
      <c r="E1002" s="5" t="s">
        <v>7</v>
      </c>
      <c r="F1002" s="5">
        <v>3.8</v>
      </c>
      <c r="G1002" s="319">
        <v>2.35</v>
      </c>
      <c r="H1002" s="138">
        <v>3.5</v>
      </c>
      <c r="I1002" t="str">
        <f t="shared" si="15"/>
        <v>F</v>
      </c>
    </row>
    <row r="1003" spans="1:9" x14ac:dyDescent="0.25">
      <c r="A1003" s="5">
        <v>628</v>
      </c>
      <c r="B1003" s="5" t="s">
        <v>26</v>
      </c>
      <c r="C1003" s="5" t="s">
        <v>53</v>
      </c>
      <c r="D1003" s="5" t="s">
        <v>837</v>
      </c>
      <c r="E1003" s="5" t="s">
        <v>7</v>
      </c>
      <c r="F1003" s="5">
        <v>3.6</v>
      </c>
      <c r="G1003" s="319">
        <v>2.66</v>
      </c>
      <c r="H1003" s="138">
        <v>3.9</v>
      </c>
      <c r="I1003" t="str">
        <f t="shared" si="15"/>
        <v>F</v>
      </c>
    </row>
    <row r="1004" spans="1:9" x14ac:dyDescent="0.25">
      <c r="A1004" s="5">
        <v>554</v>
      </c>
      <c r="B1004" s="5" t="s">
        <v>26</v>
      </c>
      <c r="C1004" s="5" t="s">
        <v>53</v>
      </c>
      <c r="D1004" s="5" t="s">
        <v>776</v>
      </c>
      <c r="E1004" s="5" t="s">
        <v>7</v>
      </c>
      <c r="F1004" s="5">
        <v>3.5</v>
      </c>
      <c r="G1004" s="319">
        <v>2.58</v>
      </c>
      <c r="H1004" s="138">
        <v>3.8</v>
      </c>
      <c r="I1004" t="str">
        <f t="shared" si="15"/>
        <v>F</v>
      </c>
    </row>
    <row r="1005" spans="1:9" x14ac:dyDescent="0.25">
      <c r="A1005" s="5">
        <v>629</v>
      </c>
      <c r="B1005" s="5" t="s">
        <v>26</v>
      </c>
      <c r="C1005" s="5" t="s">
        <v>53</v>
      </c>
      <c r="D1005" s="5" t="s">
        <v>796</v>
      </c>
      <c r="E1005" s="5" t="s">
        <v>7</v>
      </c>
      <c r="F1005" s="5">
        <v>3.4</v>
      </c>
      <c r="G1005" s="319">
        <v>2.63</v>
      </c>
      <c r="H1005" s="138">
        <v>3.9</v>
      </c>
      <c r="I1005" t="str">
        <f t="shared" si="15"/>
        <v>F</v>
      </c>
    </row>
    <row r="1006" spans="1:9" x14ac:dyDescent="0.25">
      <c r="A1006" s="5">
        <v>3067</v>
      </c>
      <c r="B1006" s="5" t="s">
        <v>26</v>
      </c>
      <c r="C1006" s="5" t="s">
        <v>53</v>
      </c>
      <c r="D1006" s="5" t="s">
        <v>646</v>
      </c>
      <c r="E1006" s="5" t="s">
        <v>7</v>
      </c>
      <c r="F1006" s="5">
        <v>4.3</v>
      </c>
      <c r="G1006" s="319">
        <v>2.31</v>
      </c>
      <c r="H1006" s="138">
        <v>3.3</v>
      </c>
      <c r="I1006" t="str">
        <f t="shared" si="15"/>
        <v>F</v>
      </c>
    </row>
    <row r="1007" spans="1:9" x14ac:dyDescent="0.25">
      <c r="A1007" s="5">
        <v>4380</v>
      </c>
      <c r="B1007" s="5" t="s">
        <v>26</v>
      </c>
      <c r="C1007" s="5" t="s">
        <v>53</v>
      </c>
      <c r="D1007" s="5" t="s">
        <v>720</v>
      </c>
      <c r="E1007" s="5" t="s">
        <v>7</v>
      </c>
      <c r="F1007" s="5">
        <v>3.9</v>
      </c>
      <c r="G1007" s="319">
        <v>2.4500000000000002</v>
      </c>
      <c r="H1007" s="138">
        <v>3.5</v>
      </c>
      <c r="I1007" t="str">
        <f t="shared" si="15"/>
        <v>F</v>
      </c>
    </row>
    <row r="1008" spans="1:9" x14ac:dyDescent="0.25">
      <c r="A1008" s="5">
        <v>3068</v>
      </c>
      <c r="B1008" s="5" t="s">
        <v>26</v>
      </c>
      <c r="C1008" s="5" t="s">
        <v>53</v>
      </c>
      <c r="D1008" s="5" t="s">
        <v>748</v>
      </c>
      <c r="E1008" s="5" t="s">
        <v>7</v>
      </c>
      <c r="F1008" s="5">
        <v>3.9</v>
      </c>
      <c r="G1008" s="319">
        <v>2.48</v>
      </c>
      <c r="H1008" s="138">
        <v>3.3</v>
      </c>
      <c r="I1008" t="str">
        <f t="shared" si="15"/>
        <v>F</v>
      </c>
    </row>
    <row r="1009" spans="1:9" x14ac:dyDescent="0.25">
      <c r="A1009" s="5">
        <v>4381</v>
      </c>
      <c r="B1009" s="5" t="s">
        <v>26</v>
      </c>
      <c r="C1009" s="5" t="s">
        <v>53</v>
      </c>
      <c r="D1009" s="5" t="s">
        <v>721</v>
      </c>
      <c r="E1009" s="5" t="s">
        <v>7</v>
      </c>
      <c r="F1009" s="5">
        <v>3.9</v>
      </c>
      <c r="G1009" s="319">
        <v>2.4500000000000002</v>
      </c>
      <c r="H1009" s="138">
        <v>3.5</v>
      </c>
      <c r="I1009" t="str">
        <f t="shared" si="15"/>
        <v>F</v>
      </c>
    </row>
    <row r="1010" spans="1:9" x14ac:dyDescent="0.25">
      <c r="A1010" s="5">
        <v>4382</v>
      </c>
      <c r="B1010" s="5" t="s">
        <v>26</v>
      </c>
      <c r="C1010" s="5" t="s">
        <v>53</v>
      </c>
      <c r="D1010" s="5" t="s">
        <v>722</v>
      </c>
      <c r="E1010" s="5" t="s">
        <v>7</v>
      </c>
      <c r="F1010" s="5">
        <v>3.9</v>
      </c>
      <c r="G1010" s="319">
        <v>2.4500000000000002</v>
      </c>
      <c r="H1010" s="138">
        <v>3.5</v>
      </c>
      <c r="I1010" t="str">
        <f t="shared" si="15"/>
        <v>F</v>
      </c>
    </row>
    <row r="1011" spans="1:9" x14ac:dyDescent="0.25">
      <c r="A1011" s="5">
        <v>6158</v>
      </c>
      <c r="B1011" s="5" t="s">
        <v>26</v>
      </c>
      <c r="C1011" s="5" t="s">
        <v>53</v>
      </c>
      <c r="D1011" s="5" t="s">
        <v>1864</v>
      </c>
      <c r="E1011" s="5" t="s">
        <v>7</v>
      </c>
      <c r="F1011" s="5">
        <v>3.7</v>
      </c>
      <c r="G1011" s="319">
        <v>2.4900000000000002</v>
      </c>
      <c r="H1011" s="138">
        <v>3.1</v>
      </c>
      <c r="I1011" t="str">
        <f t="shared" si="15"/>
        <v>F</v>
      </c>
    </row>
    <row r="1012" spans="1:9" x14ac:dyDescent="0.25">
      <c r="A1012" s="5">
        <v>6162</v>
      </c>
      <c r="B1012" s="5" t="s">
        <v>26</v>
      </c>
      <c r="C1012" s="5" t="s">
        <v>53</v>
      </c>
      <c r="D1012" s="5" t="s">
        <v>1865</v>
      </c>
      <c r="E1012" s="5" t="s">
        <v>7</v>
      </c>
      <c r="F1012" s="5">
        <v>3.7</v>
      </c>
      <c r="G1012" s="319">
        <v>2.4900000000000002</v>
      </c>
      <c r="H1012" s="138">
        <v>3.1</v>
      </c>
      <c r="I1012" t="str">
        <f t="shared" si="15"/>
        <v>F</v>
      </c>
    </row>
    <row r="1013" spans="1:9" x14ac:dyDescent="0.25">
      <c r="A1013" s="5">
        <v>6269</v>
      </c>
      <c r="B1013" s="5" t="s">
        <v>26</v>
      </c>
      <c r="C1013" s="5" t="s">
        <v>53</v>
      </c>
      <c r="D1013" s="5" t="s">
        <v>1866</v>
      </c>
      <c r="E1013" s="5" t="s">
        <v>7</v>
      </c>
      <c r="F1013" s="5">
        <v>3.9</v>
      </c>
      <c r="G1013" s="319">
        <v>2.5</v>
      </c>
      <c r="H1013" s="138">
        <v>3.1</v>
      </c>
      <c r="I1013" t="str">
        <f t="shared" si="15"/>
        <v>F</v>
      </c>
    </row>
    <row r="1014" spans="1:9" x14ac:dyDescent="0.25">
      <c r="A1014" s="5">
        <v>6270</v>
      </c>
      <c r="B1014" s="5" t="s">
        <v>26</v>
      </c>
      <c r="C1014" s="5" t="s">
        <v>53</v>
      </c>
      <c r="D1014" s="5" t="s">
        <v>1867</v>
      </c>
      <c r="E1014" s="5" t="s">
        <v>7</v>
      </c>
      <c r="F1014" s="5">
        <v>3.9</v>
      </c>
      <c r="G1014" s="319">
        <v>2.5</v>
      </c>
      <c r="H1014" s="138">
        <v>3.1</v>
      </c>
      <c r="I1014" t="str">
        <f t="shared" si="15"/>
        <v>F</v>
      </c>
    </row>
    <row r="1015" spans="1:9" x14ac:dyDescent="0.25">
      <c r="A1015" s="5">
        <v>6159</v>
      </c>
      <c r="B1015" s="5" t="s">
        <v>26</v>
      </c>
      <c r="C1015" s="5" t="s">
        <v>53</v>
      </c>
      <c r="D1015" s="5" t="s">
        <v>1868</v>
      </c>
      <c r="E1015" s="5" t="s">
        <v>7</v>
      </c>
      <c r="F1015" s="5">
        <v>3.7</v>
      </c>
      <c r="G1015" s="319">
        <v>2.4900000000000002</v>
      </c>
      <c r="H1015" s="138">
        <v>3.1</v>
      </c>
      <c r="I1015" t="str">
        <f t="shared" si="15"/>
        <v>F</v>
      </c>
    </row>
    <row r="1016" spans="1:9" x14ac:dyDescent="0.25">
      <c r="A1016" s="5">
        <v>6163</v>
      </c>
      <c r="B1016" s="5" t="s">
        <v>26</v>
      </c>
      <c r="C1016" s="5" t="s">
        <v>53</v>
      </c>
      <c r="D1016" s="5" t="s">
        <v>1869</v>
      </c>
      <c r="E1016" s="5" t="s">
        <v>7</v>
      </c>
      <c r="F1016" s="5">
        <v>3.7</v>
      </c>
      <c r="G1016" s="319">
        <v>2.4900000000000002</v>
      </c>
      <c r="H1016" s="138">
        <v>3.1</v>
      </c>
      <c r="I1016" t="str">
        <f t="shared" si="15"/>
        <v>F</v>
      </c>
    </row>
    <row r="1017" spans="1:9" x14ac:dyDescent="0.25">
      <c r="A1017" s="5">
        <v>6271</v>
      </c>
      <c r="B1017" s="5" t="s">
        <v>26</v>
      </c>
      <c r="C1017" s="5" t="s">
        <v>53</v>
      </c>
      <c r="D1017" s="5" t="s">
        <v>1870</v>
      </c>
      <c r="E1017" s="5" t="s">
        <v>7</v>
      </c>
      <c r="F1017" s="5">
        <v>3.9</v>
      </c>
      <c r="G1017" s="319">
        <v>2.5</v>
      </c>
      <c r="H1017" s="138">
        <v>3.1</v>
      </c>
      <c r="I1017" t="str">
        <f t="shared" si="15"/>
        <v>F</v>
      </c>
    </row>
    <row r="1018" spans="1:9" x14ac:dyDescent="0.25">
      <c r="A1018" s="5">
        <v>6272</v>
      </c>
      <c r="B1018" s="5" t="s">
        <v>26</v>
      </c>
      <c r="C1018" s="5" t="s">
        <v>53</v>
      </c>
      <c r="D1018" s="5" t="s">
        <v>1871</v>
      </c>
      <c r="E1018" s="5" t="s">
        <v>7</v>
      </c>
      <c r="F1018" s="5">
        <v>3.9</v>
      </c>
      <c r="G1018" s="319">
        <v>2.5</v>
      </c>
      <c r="H1018" s="138">
        <v>3.1</v>
      </c>
      <c r="I1018" t="str">
        <f t="shared" si="15"/>
        <v>F</v>
      </c>
    </row>
    <row r="1019" spans="1:9" x14ac:dyDescent="0.25">
      <c r="A1019" s="5">
        <v>6160</v>
      </c>
      <c r="B1019" s="5" t="s">
        <v>26</v>
      </c>
      <c r="C1019" s="5" t="s">
        <v>53</v>
      </c>
      <c r="D1019" s="5" t="s">
        <v>1872</v>
      </c>
      <c r="E1019" s="5" t="s">
        <v>7</v>
      </c>
      <c r="F1019" s="5">
        <v>3.7</v>
      </c>
      <c r="G1019" s="319">
        <v>2.4900000000000002</v>
      </c>
      <c r="H1019" s="138">
        <v>3.1</v>
      </c>
      <c r="I1019" t="str">
        <f t="shared" si="15"/>
        <v>F</v>
      </c>
    </row>
    <row r="1020" spans="1:9" x14ac:dyDescent="0.25">
      <c r="A1020" s="5">
        <v>6273</v>
      </c>
      <c r="B1020" s="5" t="s">
        <v>26</v>
      </c>
      <c r="C1020" s="5" t="s">
        <v>53</v>
      </c>
      <c r="D1020" s="5" t="s">
        <v>1873</v>
      </c>
      <c r="E1020" s="5" t="s">
        <v>7</v>
      </c>
      <c r="F1020" s="5">
        <v>3.9</v>
      </c>
      <c r="G1020" s="319">
        <v>2.5</v>
      </c>
      <c r="H1020" s="138">
        <v>3.1</v>
      </c>
      <c r="I1020" t="str">
        <f t="shared" si="15"/>
        <v>F</v>
      </c>
    </row>
    <row r="1021" spans="1:9" x14ac:dyDescent="0.25">
      <c r="A1021" s="5">
        <v>6161</v>
      </c>
      <c r="B1021" s="5" t="s">
        <v>26</v>
      </c>
      <c r="C1021" s="5" t="s">
        <v>53</v>
      </c>
      <c r="D1021" s="5" t="s">
        <v>1874</v>
      </c>
      <c r="E1021" s="5" t="s">
        <v>7</v>
      </c>
      <c r="F1021" s="5">
        <v>3.7</v>
      </c>
      <c r="G1021" s="319">
        <v>2.4900000000000002</v>
      </c>
      <c r="H1021" s="138">
        <v>3.1</v>
      </c>
      <c r="I1021" t="str">
        <f t="shared" si="15"/>
        <v>F</v>
      </c>
    </row>
    <row r="1022" spans="1:9" x14ac:dyDescent="0.25">
      <c r="A1022" s="5">
        <v>6164</v>
      </c>
      <c r="B1022" s="5" t="s">
        <v>26</v>
      </c>
      <c r="C1022" s="5" t="s">
        <v>53</v>
      </c>
      <c r="D1022" s="5" t="s">
        <v>1875</v>
      </c>
      <c r="E1022" s="5" t="s">
        <v>7</v>
      </c>
      <c r="F1022" s="5">
        <v>3.7</v>
      </c>
      <c r="G1022" s="319">
        <v>2.4900000000000002</v>
      </c>
      <c r="H1022" s="138">
        <v>3.1</v>
      </c>
      <c r="I1022" t="str">
        <f t="shared" si="15"/>
        <v>F</v>
      </c>
    </row>
    <row r="1023" spans="1:9" x14ac:dyDescent="0.25">
      <c r="A1023" s="5">
        <v>6274</v>
      </c>
      <c r="B1023" s="5" t="s">
        <v>26</v>
      </c>
      <c r="C1023" s="5" t="s">
        <v>53</v>
      </c>
      <c r="D1023" s="5" t="s">
        <v>1876</v>
      </c>
      <c r="E1023" s="5" t="s">
        <v>7</v>
      </c>
      <c r="F1023" s="5">
        <v>3.9</v>
      </c>
      <c r="G1023" s="319">
        <v>2.5</v>
      </c>
      <c r="H1023" s="138">
        <v>3.1</v>
      </c>
      <c r="I1023" t="str">
        <f t="shared" si="15"/>
        <v>F</v>
      </c>
    </row>
    <row r="1024" spans="1:9" x14ac:dyDescent="0.25">
      <c r="A1024" s="5">
        <v>3069</v>
      </c>
      <c r="B1024" s="5" t="s">
        <v>26</v>
      </c>
      <c r="C1024" s="5" t="s">
        <v>53</v>
      </c>
      <c r="D1024" s="5" t="s">
        <v>90</v>
      </c>
      <c r="E1024" s="5" t="s">
        <v>6</v>
      </c>
      <c r="F1024" s="5">
        <v>11</v>
      </c>
      <c r="G1024" s="319">
        <v>1.28</v>
      </c>
      <c r="H1024" s="138">
        <v>3.2</v>
      </c>
      <c r="I1024" t="b">
        <f t="shared" si="15"/>
        <v>0</v>
      </c>
    </row>
    <row r="1025" spans="1:9" x14ac:dyDescent="0.25">
      <c r="A1025" s="5">
        <v>3070</v>
      </c>
      <c r="B1025" s="5" t="s">
        <v>26</v>
      </c>
      <c r="C1025" s="5" t="s">
        <v>53</v>
      </c>
      <c r="D1025" s="5" t="s">
        <v>101</v>
      </c>
      <c r="E1025" s="5" t="s">
        <v>6</v>
      </c>
      <c r="F1025" s="5">
        <v>11.4</v>
      </c>
      <c r="G1025" s="319">
        <v>1.29</v>
      </c>
      <c r="H1025" s="138">
        <v>3.2</v>
      </c>
      <c r="I1025" t="b">
        <f t="shared" si="15"/>
        <v>0</v>
      </c>
    </row>
    <row r="1026" spans="1:9" x14ac:dyDescent="0.25">
      <c r="A1026" s="5">
        <v>3071</v>
      </c>
      <c r="B1026" s="5" t="s">
        <v>26</v>
      </c>
      <c r="C1026" s="5" t="s">
        <v>53</v>
      </c>
      <c r="D1026" s="5" t="s">
        <v>102</v>
      </c>
      <c r="E1026" s="5" t="s">
        <v>6</v>
      </c>
      <c r="F1026" s="5">
        <v>11.4</v>
      </c>
      <c r="G1026" s="319">
        <v>1.29</v>
      </c>
      <c r="H1026" s="138">
        <v>3.2</v>
      </c>
      <c r="I1026" t="b">
        <f t="shared" si="15"/>
        <v>0</v>
      </c>
    </row>
    <row r="1027" spans="1:9" x14ac:dyDescent="0.25">
      <c r="A1027" s="5">
        <v>3072</v>
      </c>
      <c r="B1027" s="5" t="s">
        <v>26</v>
      </c>
      <c r="C1027" s="5" t="s">
        <v>53</v>
      </c>
      <c r="D1027" s="5" t="s">
        <v>103</v>
      </c>
      <c r="E1027" s="5" t="s">
        <v>6</v>
      </c>
      <c r="F1027" s="5">
        <v>11.4</v>
      </c>
      <c r="G1027" s="319">
        <v>1.29</v>
      </c>
      <c r="H1027" s="138">
        <v>3.2</v>
      </c>
      <c r="I1027" t="b">
        <f t="shared" ref="I1027:I1090" si="16">IF(E1027="Top-Loading",IF(AND(G1027&gt;=3.2,F1027&lt;=3),"ME",IF(AND(G1027&gt;=2.51,F1027&lt;=3.8),"ES",IF(AND(G1027&gt;=1.72,F1027&lt;=8),"F"))),IF(AND(G1027&gt;=3.2,F1027&lt;=3),"ME",IF(AND(G1027&gt;=2.8,F1027&lt;=3.5),"ES",IF(AND(G1027&gt;=2.2,F1027&lt;=4.5),"F"))))</f>
        <v>0</v>
      </c>
    </row>
    <row r="1028" spans="1:9" x14ac:dyDescent="0.25">
      <c r="A1028" s="5">
        <v>3073</v>
      </c>
      <c r="B1028" s="5" t="s">
        <v>26</v>
      </c>
      <c r="C1028" s="5" t="s">
        <v>53</v>
      </c>
      <c r="D1028" s="5" t="s">
        <v>104</v>
      </c>
      <c r="E1028" s="5" t="s">
        <v>6</v>
      </c>
      <c r="F1028" s="5">
        <v>11.4</v>
      </c>
      <c r="G1028" s="319">
        <v>1.29</v>
      </c>
      <c r="H1028" s="138">
        <v>3.2</v>
      </c>
      <c r="I1028" t="b">
        <f t="shared" si="16"/>
        <v>0</v>
      </c>
    </row>
    <row r="1029" spans="1:9" x14ac:dyDescent="0.25">
      <c r="A1029" s="5">
        <v>3074</v>
      </c>
      <c r="B1029" s="5" t="s">
        <v>26</v>
      </c>
      <c r="C1029" s="5" t="s">
        <v>53</v>
      </c>
      <c r="D1029" s="5" t="s">
        <v>91</v>
      </c>
      <c r="E1029" s="5" t="s">
        <v>6</v>
      </c>
      <c r="F1029" s="5">
        <v>11</v>
      </c>
      <c r="G1029" s="319">
        <v>1.28</v>
      </c>
      <c r="H1029" s="138">
        <v>3.2</v>
      </c>
      <c r="I1029" t="b">
        <f t="shared" si="16"/>
        <v>0</v>
      </c>
    </row>
    <row r="1030" spans="1:9" x14ac:dyDescent="0.25">
      <c r="A1030" s="5">
        <v>3075</v>
      </c>
      <c r="B1030" s="5" t="s">
        <v>26</v>
      </c>
      <c r="C1030" s="5" t="s">
        <v>53</v>
      </c>
      <c r="D1030" s="5" t="s">
        <v>105</v>
      </c>
      <c r="E1030" s="5" t="s">
        <v>6</v>
      </c>
      <c r="F1030" s="5">
        <v>11.4</v>
      </c>
      <c r="G1030" s="319">
        <v>1.29</v>
      </c>
      <c r="H1030" s="138">
        <v>3.2</v>
      </c>
      <c r="I1030" t="b">
        <f t="shared" si="16"/>
        <v>0</v>
      </c>
    </row>
    <row r="1031" spans="1:9" x14ac:dyDescent="0.25">
      <c r="A1031" s="5">
        <v>3076</v>
      </c>
      <c r="B1031" s="5" t="s">
        <v>26</v>
      </c>
      <c r="C1031" s="5" t="s">
        <v>53</v>
      </c>
      <c r="D1031" s="5" t="s">
        <v>106</v>
      </c>
      <c r="E1031" s="5" t="s">
        <v>6</v>
      </c>
      <c r="F1031" s="5">
        <v>11.4</v>
      </c>
      <c r="G1031" s="319">
        <v>1.29</v>
      </c>
      <c r="H1031" s="138">
        <v>3.2</v>
      </c>
      <c r="I1031" t="b">
        <f t="shared" si="16"/>
        <v>0</v>
      </c>
    </row>
    <row r="1032" spans="1:9" x14ac:dyDescent="0.25">
      <c r="A1032" s="5">
        <v>3077</v>
      </c>
      <c r="B1032" s="5" t="s">
        <v>26</v>
      </c>
      <c r="C1032" s="5" t="s">
        <v>53</v>
      </c>
      <c r="D1032" s="5" t="s">
        <v>235</v>
      </c>
      <c r="E1032" s="5" t="s">
        <v>6</v>
      </c>
      <c r="F1032" s="5">
        <v>11.2</v>
      </c>
      <c r="G1032" s="319">
        <v>1.36</v>
      </c>
      <c r="H1032" s="138">
        <v>3.2</v>
      </c>
      <c r="I1032" t="b">
        <f t="shared" si="16"/>
        <v>0</v>
      </c>
    </row>
    <row r="1033" spans="1:9" x14ac:dyDescent="0.25">
      <c r="A1033" s="5">
        <v>3078</v>
      </c>
      <c r="B1033" s="5" t="s">
        <v>26</v>
      </c>
      <c r="C1033" s="5" t="s">
        <v>53</v>
      </c>
      <c r="D1033" s="5" t="s">
        <v>236</v>
      </c>
      <c r="E1033" s="5" t="s">
        <v>6</v>
      </c>
      <c r="F1033" s="5">
        <v>11.2</v>
      </c>
      <c r="G1033" s="319">
        <v>1.36</v>
      </c>
      <c r="H1033" s="138">
        <v>3.2</v>
      </c>
      <c r="I1033" t="b">
        <f t="shared" si="16"/>
        <v>0</v>
      </c>
    </row>
    <row r="1034" spans="1:9" x14ac:dyDescent="0.25">
      <c r="A1034" s="5">
        <v>3079</v>
      </c>
      <c r="B1034" s="5" t="s">
        <v>26</v>
      </c>
      <c r="C1034" s="5" t="s">
        <v>53</v>
      </c>
      <c r="D1034" s="5" t="s">
        <v>237</v>
      </c>
      <c r="E1034" s="5" t="s">
        <v>6</v>
      </c>
      <c r="F1034" s="5">
        <v>11.2</v>
      </c>
      <c r="G1034" s="319">
        <v>1.36</v>
      </c>
      <c r="H1034" s="138">
        <v>3.2</v>
      </c>
      <c r="I1034" t="b">
        <f t="shared" si="16"/>
        <v>0</v>
      </c>
    </row>
    <row r="1035" spans="1:9" x14ac:dyDescent="0.25">
      <c r="A1035" s="5">
        <v>3080</v>
      </c>
      <c r="B1035" s="5" t="s">
        <v>26</v>
      </c>
      <c r="C1035" s="5" t="s">
        <v>53</v>
      </c>
      <c r="D1035" s="5" t="s">
        <v>238</v>
      </c>
      <c r="E1035" s="5" t="s">
        <v>6</v>
      </c>
      <c r="F1035" s="5">
        <v>11.2</v>
      </c>
      <c r="G1035" s="319">
        <v>1.36</v>
      </c>
      <c r="H1035" s="138">
        <v>3.2</v>
      </c>
      <c r="I1035" t="b">
        <f t="shared" si="16"/>
        <v>0</v>
      </c>
    </row>
    <row r="1036" spans="1:9" x14ac:dyDescent="0.25">
      <c r="A1036" s="5">
        <v>3081</v>
      </c>
      <c r="B1036" s="5" t="s">
        <v>26</v>
      </c>
      <c r="C1036" s="5" t="s">
        <v>53</v>
      </c>
      <c r="D1036" s="5" t="s">
        <v>239</v>
      </c>
      <c r="E1036" s="5" t="s">
        <v>6</v>
      </c>
      <c r="F1036" s="5">
        <v>11.2</v>
      </c>
      <c r="G1036" s="319">
        <v>1.36</v>
      </c>
      <c r="H1036" s="138">
        <v>3.2</v>
      </c>
      <c r="I1036" t="b">
        <f t="shared" si="16"/>
        <v>0</v>
      </c>
    </row>
    <row r="1037" spans="1:9" x14ac:dyDescent="0.25">
      <c r="A1037" s="5">
        <v>3082</v>
      </c>
      <c r="B1037" s="5" t="s">
        <v>26</v>
      </c>
      <c r="C1037" s="5" t="s">
        <v>53</v>
      </c>
      <c r="D1037" s="5" t="s">
        <v>240</v>
      </c>
      <c r="E1037" s="5" t="s">
        <v>6</v>
      </c>
      <c r="F1037" s="5">
        <v>11.2</v>
      </c>
      <c r="G1037" s="319">
        <v>1.36</v>
      </c>
      <c r="H1037" s="138">
        <v>3.2</v>
      </c>
      <c r="I1037" t="b">
        <f t="shared" si="16"/>
        <v>0</v>
      </c>
    </row>
    <row r="1038" spans="1:9" x14ac:dyDescent="0.25">
      <c r="A1038" s="5">
        <v>3083</v>
      </c>
      <c r="B1038" s="5" t="s">
        <v>26</v>
      </c>
      <c r="C1038" s="5" t="s">
        <v>53</v>
      </c>
      <c r="D1038" s="5" t="s">
        <v>241</v>
      </c>
      <c r="E1038" s="5" t="s">
        <v>6</v>
      </c>
      <c r="F1038" s="5">
        <v>11.2</v>
      </c>
      <c r="G1038" s="319">
        <v>1.36</v>
      </c>
      <c r="H1038" s="138">
        <v>3.2</v>
      </c>
      <c r="I1038" t="b">
        <f t="shared" si="16"/>
        <v>0</v>
      </c>
    </row>
    <row r="1039" spans="1:9" x14ac:dyDescent="0.25">
      <c r="A1039" s="5">
        <v>3084</v>
      </c>
      <c r="B1039" s="5" t="s">
        <v>26</v>
      </c>
      <c r="C1039" s="5" t="s">
        <v>53</v>
      </c>
      <c r="D1039" s="5" t="s">
        <v>164</v>
      </c>
      <c r="E1039" s="5" t="s">
        <v>6</v>
      </c>
      <c r="F1039" s="5">
        <v>11.7</v>
      </c>
      <c r="G1039" s="319">
        <v>1.32</v>
      </c>
      <c r="H1039" s="138">
        <v>3.2</v>
      </c>
      <c r="I1039" t="b">
        <f t="shared" si="16"/>
        <v>0</v>
      </c>
    </row>
    <row r="1040" spans="1:9" x14ac:dyDescent="0.25">
      <c r="A1040" s="5">
        <v>3085</v>
      </c>
      <c r="B1040" s="5" t="s">
        <v>26</v>
      </c>
      <c r="C1040" s="5" t="s">
        <v>53</v>
      </c>
      <c r="D1040" s="5" t="s">
        <v>165</v>
      </c>
      <c r="E1040" s="5" t="s">
        <v>6</v>
      </c>
      <c r="F1040" s="5">
        <v>11.7</v>
      </c>
      <c r="G1040" s="319">
        <v>1.32</v>
      </c>
      <c r="H1040" s="138">
        <v>3.2</v>
      </c>
      <c r="I1040" t="b">
        <f t="shared" si="16"/>
        <v>0</v>
      </c>
    </row>
    <row r="1041" spans="1:9" x14ac:dyDescent="0.25">
      <c r="A1041" s="5">
        <v>3086</v>
      </c>
      <c r="B1041" s="5" t="s">
        <v>26</v>
      </c>
      <c r="C1041" s="5" t="s">
        <v>53</v>
      </c>
      <c r="D1041" s="5" t="s">
        <v>166</v>
      </c>
      <c r="E1041" s="5" t="s">
        <v>6</v>
      </c>
      <c r="F1041" s="5">
        <v>11.7</v>
      </c>
      <c r="G1041" s="319">
        <v>1.32</v>
      </c>
      <c r="H1041" s="138">
        <v>3.2</v>
      </c>
      <c r="I1041" t="b">
        <f t="shared" si="16"/>
        <v>0</v>
      </c>
    </row>
    <row r="1042" spans="1:9" x14ac:dyDescent="0.25">
      <c r="A1042" s="5">
        <v>3087</v>
      </c>
      <c r="B1042" s="5" t="s">
        <v>26</v>
      </c>
      <c r="C1042" s="5" t="s">
        <v>53</v>
      </c>
      <c r="D1042" s="5" t="s">
        <v>167</v>
      </c>
      <c r="E1042" s="5" t="s">
        <v>6</v>
      </c>
      <c r="F1042" s="5">
        <v>11.7</v>
      </c>
      <c r="G1042" s="319">
        <v>1.32</v>
      </c>
      <c r="H1042" s="138">
        <v>3.2</v>
      </c>
      <c r="I1042" t="b">
        <f t="shared" si="16"/>
        <v>0</v>
      </c>
    </row>
    <row r="1043" spans="1:9" x14ac:dyDescent="0.25">
      <c r="A1043" s="5">
        <v>3088</v>
      </c>
      <c r="B1043" s="5" t="s">
        <v>26</v>
      </c>
      <c r="C1043" s="5" t="s">
        <v>53</v>
      </c>
      <c r="D1043" s="5" t="s">
        <v>168</v>
      </c>
      <c r="E1043" s="5" t="s">
        <v>6</v>
      </c>
      <c r="F1043" s="5">
        <v>11.7</v>
      </c>
      <c r="G1043" s="319">
        <v>1.32</v>
      </c>
      <c r="H1043" s="138">
        <v>3.2</v>
      </c>
      <c r="I1043" t="b">
        <f t="shared" si="16"/>
        <v>0</v>
      </c>
    </row>
    <row r="1044" spans="1:9" x14ac:dyDescent="0.25">
      <c r="A1044" s="5">
        <v>3089</v>
      </c>
      <c r="B1044" s="5" t="s">
        <v>26</v>
      </c>
      <c r="C1044" s="5" t="s">
        <v>53</v>
      </c>
      <c r="D1044" s="5" t="s">
        <v>169</v>
      </c>
      <c r="E1044" s="5" t="s">
        <v>6</v>
      </c>
      <c r="F1044" s="5">
        <v>11.7</v>
      </c>
      <c r="G1044" s="319">
        <v>1.32</v>
      </c>
      <c r="H1044" s="138">
        <v>3.2</v>
      </c>
      <c r="I1044" t="b">
        <f t="shared" si="16"/>
        <v>0</v>
      </c>
    </row>
    <row r="1045" spans="1:9" x14ac:dyDescent="0.25">
      <c r="A1045" s="5">
        <v>3090</v>
      </c>
      <c r="B1045" s="5" t="s">
        <v>26</v>
      </c>
      <c r="C1045" s="5" t="s">
        <v>53</v>
      </c>
      <c r="D1045" s="5" t="s">
        <v>170</v>
      </c>
      <c r="E1045" s="5" t="s">
        <v>6</v>
      </c>
      <c r="F1045" s="5">
        <v>11.7</v>
      </c>
      <c r="G1045" s="319">
        <v>1.32</v>
      </c>
      <c r="H1045" s="138">
        <v>3.2</v>
      </c>
      <c r="I1045" t="b">
        <f t="shared" si="16"/>
        <v>0</v>
      </c>
    </row>
    <row r="1046" spans="1:9" x14ac:dyDescent="0.25">
      <c r="A1046" s="5">
        <v>3091</v>
      </c>
      <c r="B1046" s="5" t="s">
        <v>26</v>
      </c>
      <c r="C1046" s="5" t="s">
        <v>53</v>
      </c>
      <c r="D1046" s="5" t="s">
        <v>171</v>
      </c>
      <c r="E1046" s="5" t="s">
        <v>6</v>
      </c>
      <c r="F1046" s="5">
        <v>11.7</v>
      </c>
      <c r="G1046" s="319">
        <v>1.32</v>
      </c>
      <c r="H1046" s="138">
        <v>3.2</v>
      </c>
      <c r="I1046" t="b">
        <f t="shared" si="16"/>
        <v>0</v>
      </c>
    </row>
    <row r="1047" spans="1:9" x14ac:dyDescent="0.25">
      <c r="A1047" s="5">
        <v>3092</v>
      </c>
      <c r="B1047" s="5" t="s">
        <v>26</v>
      </c>
      <c r="C1047" s="5" t="s">
        <v>53</v>
      </c>
      <c r="D1047" s="5" t="s">
        <v>195</v>
      </c>
      <c r="E1047" s="5" t="s">
        <v>6</v>
      </c>
      <c r="F1047" s="5">
        <v>11.7</v>
      </c>
      <c r="G1047" s="319">
        <v>1.33</v>
      </c>
      <c r="H1047" s="138">
        <v>3.2</v>
      </c>
      <c r="I1047" t="b">
        <f t="shared" si="16"/>
        <v>0</v>
      </c>
    </row>
    <row r="1048" spans="1:9" x14ac:dyDescent="0.25">
      <c r="A1048" s="5">
        <v>3093</v>
      </c>
      <c r="B1048" s="5" t="s">
        <v>26</v>
      </c>
      <c r="C1048" s="5" t="s">
        <v>53</v>
      </c>
      <c r="D1048" s="5" t="s">
        <v>196</v>
      </c>
      <c r="E1048" s="5" t="s">
        <v>6</v>
      </c>
      <c r="F1048" s="5">
        <v>11.7</v>
      </c>
      <c r="G1048" s="319">
        <v>1.33</v>
      </c>
      <c r="H1048" s="138">
        <v>3.2</v>
      </c>
      <c r="I1048" t="b">
        <f t="shared" si="16"/>
        <v>0</v>
      </c>
    </row>
    <row r="1049" spans="1:9" x14ac:dyDescent="0.25">
      <c r="A1049" s="5">
        <v>3094</v>
      </c>
      <c r="B1049" s="5" t="s">
        <v>26</v>
      </c>
      <c r="C1049" s="5" t="s">
        <v>53</v>
      </c>
      <c r="D1049" s="5" t="s">
        <v>197</v>
      </c>
      <c r="E1049" s="5" t="s">
        <v>6</v>
      </c>
      <c r="F1049" s="5">
        <v>11.7</v>
      </c>
      <c r="G1049" s="319">
        <v>1.33</v>
      </c>
      <c r="H1049" s="138">
        <v>3.2</v>
      </c>
      <c r="I1049" t="b">
        <f t="shared" si="16"/>
        <v>0</v>
      </c>
    </row>
    <row r="1050" spans="1:9" x14ac:dyDescent="0.25">
      <c r="A1050" s="5">
        <v>3095</v>
      </c>
      <c r="B1050" s="5" t="s">
        <v>26</v>
      </c>
      <c r="C1050" s="5" t="s">
        <v>53</v>
      </c>
      <c r="D1050" s="5" t="s">
        <v>198</v>
      </c>
      <c r="E1050" s="5" t="s">
        <v>6</v>
      </c>
      <c r="F1050" s="5">
        <v>11.7</v>
      </c>
      <c r="G1050" s="319">
        <v>1.33</v>
      </c>
      <c r="H1050" s="138">
        <v>3.2</v>
      </c>
      <c r="I1050" t="b">
        <f t="shared" si="16"/>
        <v>0</v>
      </c>
    </row>
    <row r="1051" spans="1:9" x14ac:dyDescent="0.25">
      <c r="A1051" s="5">
        <v>3096</v>
      </c>
      <c r="B1051" s="5" t="s">
        <v>26</v>
      </c>
      <c r="C1051" s="5" t="s">
        <v>53</v>
      </c>
      <c r="D1051" s="5" t="s">
        <v>343</v>
      </c>
      <c r="E1051" s="5" t="s">
        <v>6</v>
      </c>
      <c r="F1051" s="5">
        <v>11.2</v>
      </c>
      <c r="G1051" s="319">
        <v>1.6</v>
      </c>
      <c r="H1051" s="138">
        <v>3.8</v>
      </c>
      <c r="I1051" t="b">
        <f t="shared" si="16"/>
        <v>0</v>
      </c>
    </row>
    <row r="1052" spans="1:9" x14ac:dyDescent="0.25">
      <c r="A1052" s="5">
        <v>3097</v>
      </c>
      <c r="B1052" s="5" t="s">
        <v>26</v>
      </c>
      <c r="C1052" s="5" t="s">
        <v>53</v>
      </c>
      <c r="D1052" s="5" t="s">
        <v>344</v>
      </c>
      <c r="E1052" s="5" t="s">
        <v>6</v>
      </c>
      <c r="F1052" s="5">
        <v>11.2</v>
      </c>
      <c r="G1052" s="319">
        <v>1.6</v>
      </c>
      <c r="H1052" s="138">
        <v>3.8</v>
      </c>
      <c r="I1052" t="b">
        <f t="shared" si="16"/>
        <v>0</v>
      </c>
    </row>
    <row r="1053" spans="1:9" x14ac:dyDescent="0.25">
      <c r="A1053" s="5">
        <v>3098</v>
      </c>
      <c r="B1053" s="5" t="s">
        <v>26</v>
      </c>
      <c r="C1053" s="5" t="s">
        <v>53</v>
      </c>
      <c r="D1053" s="5" t="s">
        <v>440</v>
      </c>
      <c r="E1053" s="5" t="s">
        <v>6</v>
      </c>
      <c r="F1053" s="5">
        <v>7.1</v>
      </c>
      <c r="G1053" s="319">
        <v>1.98</v>
      </c>
      <c r="H1053" s="138">
        <v>3.9</v>
      </c>
      <c r="I1053" t="str">
        <f t="shared" si="16"/>
        <v>F</v>
      </c>
    </row>
    <row r="1054" spans="1:9" x14ac:dyDescent="0.25">
      <c r="A1054" s="5">
        <v>3099</v>
      </c>
      <c r="B1054" s="5" t="s">
        <v>26</v>
      </c>
      <c r="C1054" s="5" t="s">
        <v>53</v>
      </c>
      <c r="D1054" s="5" t="s">
        <v>441</v>
      </c>
      <c r="E1054" s="5" t="s">
        <v>6</v>
      </c>
      <c r="F1054" s="5">
        <v>7.1</v>
      </c>
      <c r="G1054" s="319">
        <v>1.98</v>
      </c>
      <c r="H1054" s="138">
        <v>3.9</v>
      </c>
      <c r="I1054" t="str">
        <f t="shared" si="16"/>
        <v>F</v>
      </c>
    </row>
    <row r="1055" spans="1:9" x14ac:dyDescent="0.25">
      <c r="A1055" s="5">
        <v>5742</v>
      </c>
      <c r="B1055" s="5" t="s">
        <v>26</v>
      </c>
      <c r="C1055" s="5" t="s">
        <v>53</v>
      </c>
      <c r="D1055" s="5" t="s">
        <v>1877</v>
      </c>
      <c r="E1055" s="5" t="s">
        <v>6</v>
      </c>
      <c r="F1055" s="5">
        <v>6.9</v>
      </c>
      <c r="G1055" s="319">
        <v>1.85</v>
      </c>
      <c r="H1055" s="138">
        <v>2.9</v>
      </c>
      <c r="I1055" t="str">
        <f t="shared" si="16"/>
        <v>F</v>
      </c>
    </row>
    <row r="1056" spans="1:9" x14ac:dyDescent="0.25">
      <c r="A1056" s="5">
        <v>6344</v>
      </c>
      <c r="B1056" s="5" t="s">
        <v>26</v>
      </c>
      <c r="C1056" s="5" t="s">
        <v>53</v>
      </c>
      <c r="D1056" s="5" t="s">
        <v>1878</v>
      </c>
      <c r="E1056" s="5" t="s">
        <v>6</v>
      </c>
      <c r="F1056" s="5">
        <v>5.2</v>
      </c>
      <c r="G1056" s="319">
        <v>2</v>
      </c>
      <c r="H1056" s="138">
        <v>2.9</v>
      </c>
      <c r="I1056" t="str">
        <f t="shared" si="16"/>
        <v>F</v>
      </c>
    </row>
    <row r="1057" spans="1:9" x14ac:dyDescent="0.25">
      <c r="A1057" s="5">
        <v>5741</v>
      </c>
      <c r="B1057" s="5" t="s">
        <v>26</v>
      </c>
      <c r="C1057" s="5" t="s">
        <v>53</v>
      </c>
      <c r="D1057" s="5" t="s">
        <v>1879</v>
      </c>
      <c r="E1057" s="5" t="s">
        <v>6</v>
      </c>
      <c r="F1057" s="5">
        <v>6.9</v>
      </c>
      <c r="G1057" s="319">
        <v>1.85</v>
      </c>
      <c r="H1057" s="138">
        <v>2.9</v>
      </c>
      <c r="I1057" t="str">
        <f t="shared" si="16"/>
        <v>F</v>
      </c>
    </row>
    <row r="1058" spans="1:9" x14ac:dyDescent="0.25">
      <c r="A1058" s="5">
        <v>6347</v>
      </c>
      <c r="B1058" s="5" t="s">
        <v>26</v>
      </c>
      <c r="C1058" s="5" t="s">
        <v>53</v>
      </c>
      <c r="D1058" s="5" t="s">
        <v>1880</v>
      </c>
      <c r="E1058" s="5" t="s">
        <v>6</v>
      </c>
      <c r="F1058" s="5">
        <v>5.2</v>
      </c>
      <c r="G1058" s="319">
        <v>2</v>
      </c>
      <c r="H1058" s="138">
        <v>2.9</v>
      </c>
      <c r="I1058" t="str">
        <f t="shared" si="16"/>
        <v>F</v>
      </c>
    </row>
    <row r="1059" spans="1:9" x14ac:dyDescent="0.25">
      <c r="A1059" s="5">
        <v>5811</v>
      </c>
      <c r="B1059" s="5" t="s">
        <v>26</v>
      </c>
      <c r="C1059" s="5" t="s">
        <v>53</v>
      </c>
      <c r="D1059" s="5" t="s">
        <v>1881</v>
      </c>
      <c r="E1059" s="5" t="s">
        <v>6</v>
      </c>
      <c r="F1059" s="5">
        <v>6.9</v>
      </c>
      <c r="G1059" s="319">
        <v>1.85</v>
      </c>
      <c r="H1059" s="138">
        <v>2.9</v>
      </c>
      <c r="I1059" t="str">
        <f t="shared" si="16"/>
        <v>F</v>
      </c>
    </row>
    <row r="1060" spans="1:9" x14ac:dyDescent="0.25">
      <c r="A1060" s="5">
        <v>6345</v>
      </c>
      <c r="B1060" s="5" t="s">
        <v>26</v>
      </c>
      <c r="C1060" s="5" t="s">
        <v>53</v>
      </c>
      <c r="D1060" s="5" t="s">
        <v>1882</v>
      </c>
      <c r="E1060" s="5" t="s">
        <v>6</v>
      </c>
      <c r="F1060" s="5">
        <v>5.2</v>
      </c>
      <c r="G1060" s="319">
        <v>2</v>
      </c>
      <c r="H1060" s="138">
        <v>2.9</v>
      </c>
      <c r="I1060" t="str">
        <f t="shared" si="16"/>
        <v>F</v>
      </c>
    </row>
    <row r="1061" spans="1:9" x14ac:dyDescent="0.25">
      <c r="A1061" s="5">
        <v>5812</v>
      </c>
      <c r="B1061" s="5" t="s">
        <v>26</v>
      </c>
      <c r="C1061" s="5" t="s">
        <v>53</v>
      </c>
      <c r="D1061" s="5" t="s">
        <v>1883</v>
      </c>
      <c r="E1061" s="5" t="s">
        <v>6</v>
      </c>
      <c r="F1061" s="5">
        <v>6.9</v>
      </c>
      <c r="G1061" s="319">
        <v>1.85</v>
      </c>
      <c r="H1061" s="138">
        <v>2.9</v>
      </c>
      <c r="I1061" t="str">
        <f t="shared" si="16"/>
        <v>F</v>
      </c>
    </row>
    <row r="1062" spans="1:9" x14ac:dyDescent="0.25">
      <c r="A1062" s="5">
        <v>6346</v>
      </c>
      <c r="B1062" s="5" t="s">
        <v>26</v>
      </c>
      <c r="C1062" s="5" t="s">
        <v>53</v>
      </c>
      <c r="D1062" s="5" t="s">
        <v>1884</v>
      </c>
      <c r="E1062" s="5" t="s">
        <v>6</v>
      </c>
      <c r="F1062" s="5">
        <v>5.2</v>
      </c>
      <c r="G1062" s="319">
        <v>2</v>
      </c>
      <c r="H1062" s="138">
        <v>2.9</v>
      </c>
      <c r="I1062" t="str">
        <f t="shared" si="16"/>
        <v>F</v>
      </c>
    </row>
    <row r="1063" spans="1:9" x14ac:dyDescent="0.25">
      <c r="A1063" s="5">
        <v>634</v>
      </c>
      <c r="B1063" s="5" t="s">
        <v>26</v>
      </c>
      <c r="C1063" s="5" t="s">
        <v>53</v>
      </c>
      <c r="D1063" s="5" t="s">
        <v>598</v>
      </c>
      <c r="E1063" s="5" t="s">
        <v>6</v>
      </c>
      <c r="F1063" s="5">
        <v>4.3</v>
      </c>
      <c r="G1063" s="319">
        <v>2.2200000000000002</v>
      </c>
      <c r="H1063" s="138">
        <v>4.0999999999999996</v>
      </c>
      <c r="I1063" t="str">
        <f t="shared" si="16"/>
        <v>F</v>
      </c>
    </row>
    <row r="1064" spans="1:9" x14ac:dyDescent="0.25">
      <c r="A1064" s="5">
        <v>3333</v>
      </c>
      <c r="B1064" s="5" t="s">
        <v>26</v>
      </c>
      <c r="C1064" s="5" t="s">
        <v>53</v>
      </c>
      <c r="D1064" s="5" t="s">
        <v>606</v>
      </c>
      <c r="E1064" s="5" t="s">
        <v>6</v>
      </c>
      <c r="F1064" s="5">
        <v>4.4000000000000004</v>
      </c>
      <c r="G1064" s="319">
        <v>2.23</v>
      </c>
      <c r="H1064" s="138">
        <v>4.0999999999999996</v>
      </c>
      <c r="I1064" t="str">
        <f t="shared" si="16"/>
        <v>F</v>
      </c>
    </row>
    <row r="1065" spans="1:9" x14ac:dyDescent="0.25">
      <c r="A1065" s="5">
        <v>824</v>
      </c>
      <c r="B1065" s="5" t="s">
        <v>26</v>
      </c>
      <c r="C1065" s="5" t="s">
        <v>53</v>
      </c>
      <c r="D1065" s="5" t="s">
        <v>588</v>
      </c>
      <c r="E1065" s="5" t="s">
        <v>6</v>
      </c>
      <c r="F1065" s="5">
        <v>4.2</v>
      </c>
      <c r="G1065" s="319">
        <v>2.21</v>
      </c>
      <c r="H1065" s="138">
        <v>4.3</v>
      </c>
      <c r="I1065" t="str">
        <f t="shared" si="16"/>
        <v>F</v>
      </c>
    </row>
    <row r="1066" spans="1:9" x14ac:dyDescent="0.25">
      <c r="A1066" s="5">
        <v>4974</v>
      </c>
      <c r="B1066" s="5" t="s">
        <v>26</v>
      </c>
      <c r="C1066" s="5" t="s">
        <v>53</v>
      </c>
      <c r="D1066" s="5" t="s">
        <v>790</v>
      </c>
      <c r="E1066" s="5" t="s">
        <v>6</v>
      </c>
      <c r="F1066" s="5">
        <v>3.2</v>
      </c>
      <c r="G1066" s="319">
        <v>2.61</v>
      </c>
      <c r="H1066" s="138">
        <v>4</v>
      </c>
      <c r="I1066" t="str">
        <f t="shared" si="16"/>
        <v>ES</v>
      </c>
    </row>
    <row r="1067" spans="1:9" x14ac:dyDescent="0.25">
      <c r="A1067" s="5">
        <v>5969</v>
      </c>
      <c r="B1067" s="5" t="s">
        <v>26</v>
      </c>
      <c r="C1067" s="5" t="s">
        <v>53</v>
      </c>
      <c r="D1067" s="5" t="s">
        <v>1885</v>
      </c>
      <c r="E1067" s="5" t="s">
        <v>6</v>
      </c>
      <c r="F1067" s="5">
        <v>3.8</v>
      </c>
      <c r="G1067" s="319">
        <v>2.5</v>
      </c>
      <c r="H1067" s="138">
        <v>4.5</v>
      </c>
      <c r="I1067" t="str">
        <f t="shared" si="16"/>
        <v>F</v>
      </c>
    </row>
    <row r="1068" spans="1:9" x14ac:dyDescent="0.25">
      <c r="A1068" s="5">
        <v>3334</v>
      </c>
      <c r="B1068" s="5" t="s">
        <v>26</v>
      </c>
      <c r="C1068" s="5" t="s">
        <v>53</v>
      </c>
      <c r="D1068" s="5" t="s">
        <v>607</v>
      </c>
      <c r="E1068" s="5" t="s">
        <v>6</v>
      </c>
      <c r="F1068" s="5">
        <v>4.4000000000000004</v>
      </c>
      <c r="G1068" s="319">
        <v>2.23</v>
      </c>
      <c r="H1068" s="138">
        <v>4.0999999999999996</v>
      </c>
      <c r="I1068" t="str">
        <f t="shared" si="16"/>
        <v>F</v>
      </c>
    </row>
    <row r="1069" spans="1:9" x14ac:dyDescent="0.25">
      <c r="A1069" s="5">
        <v>5970</v>
      </c>
      <c r="B1069" s="5" t="s">
        <v>26</v>
      </c>
      <c r="C1069" s="5" t="s">
        <v>53</v>
      </c>
      <c r="D1069" s="5" t="s">
        <v>1886</v>
      </c>
      <c r="E1069" s="5" t="s">
        <v>6</v>
      </c>
      <c r="F1069" s="5">
        <v>3.8</v>
      </c>
      <c r="G1069" s="319">
        <v>2.5</v>
      </c>
      <c r="H1069" s="138">
        <v>4.5</v>
      </c>
      <c r="I1069" t="str">
        <f t="shared" si="16"/>
        <v>F</v>
      </c>
    </row>
    <row r="1070" spans="1:9" x14ac:dyDescent="0.25">
      <c r="A1070" s="5">
        <v>825</v>
      </c>
      <c r="B1070" s="5" t="s">
        <v>26</v>
      </c>
      <c r="C1070" s="5" t="s">
        <v>53</v>
      </c>
      <c r="D1070" s="5" t="s">
        <v>589</v>
      </c>
      <c r="E1070" s="5" t="s">
        <v>6</v>
      </c>
      <c r="F1070" s="5">
        <v>4.2</v>
      </c>
      <c r="G1070" s="319">
        <v>2.21</v>
      </c>
      <c r="H1070" s="138">
        <v>4.3</v>
      </c>
      <c r="I1070" t="str">
        <f t="shared" si="16"/>
        <v>F</v>
      </c>
    </row>
    <row r="1071" spans="1:9" x14ac:dyDescent="0.25">
      <c r="A1071" s="5">
        <v>4988</v>
      </c>
      <c r="B1071" s="5" t="s">
        <v>26</v>
      </c>
      <c r="C1071" s="5" t="s">
        <v>53</v>
      </c>
      <c r="D1071" s="5" t="s">
        <v>791</v>
      </c>
      <c r="E1071" s="5" t="s">
        <v>6</v>
      </c>
      <c r="F1071" s="5">
        <v>3.2</v>
      </c>
      <c r="G1071" s="319">
        <v>2.61</v>
      </c>
      <c r="H1071" s="138">
        <v>4</v>
      </c>
      <c r="I1071" t="str">
        <f t="shared" si="16"/>
        <v>ES</v>
      </c>
    </row>
    <row r="1072" spans="1:9" x14ac:dyDescent="0.25">
      <c r="A1072" s="5">
        <v>3335</v>
      </c>
      <c r="B1072" s="5" t="s">
        <v>26</v>
      </c>
      <c r="C1072" s="5" t="s">
        <v>53</v>
      </c>
      <c r="D1072" s="5" t="s">
        <v>619</v>
      </c>
      <c r="E1072" s="5" t="s">
        <v>6</v>
      </c>
      <c r="F1072" s="5">
        <v>4.5</v>
      </c>
      <c r="G1072" s="319">
        <v>2.25</v>
      </c>
      <c r="H1072" s="138">
        <v>4.0999999999999996</v>
      </c>
      <c r="I1072" t="str">
        <f t="shared" si="16"/>
        <v>F</v>
      </c>
    </row>
    <row r="1073" spans="1:9" x14ac:dyDescent="0.25">
      <c r="A1073" s="5">
        <v>822</v>
      </c>
      <c r="B1073" s="5" t="s">
        <v>26</v>
      </c>
      <c r="C1073" s="5" t="s">
        <v>53</v>
      </c>
      <c r="D1073" s="5" t="s">
        <v>621</v>
      </c>
      <c r="E1073" s="5" t="s">
        <v>6</v>
      </c>
      <c r="F1073" s="5">
        <v>4.3</v>
      </c>
      <c r="G1073" s="319">
        <v>2.25</v>
      </c>
      <c r="H1073" s="138">
        <v>4.3</v>
      </c>
      <c r="I1073" t="str">
        <f t="shared" si="16"/>
        <v>F</v>
      </c>
    </row>
    <row r="1074" spans="1:9" x14ac:dyDescent="0.25">
      <c r="A1074" s="5">
        <v>5971</v>
      </c>
      <c r="B1074" s="5" t="s">
        <v>26</v>
      </c>
      <c r="C1074" s="5" t="s">
        <v>53</v>
      </c>
      <c r="D1074" s="5" t="s">
        <v>1887</v>
      </c>
      <c r="E1074" s="5" t="s">
        <v>6</v>
      </c>
      <c r="F1074" s="5">
        <v>3.8</v>
      </c>
      <c r="G1074" s="319">
        <v>2.5</v>
      </c>
      <c r="H1074" s="138">
        <v>4.8</v>
      </c>
      <c r="I1074" t="str">
        <f t="shared" si="16"/>
        <v>F</v>
      </c>
    </row>
    <row r="1075" spans="1:9" x14ac:dyDescent="0.25">
      <c r="A1075" s="5">
        <v>5972</v>
      </c>
      <c r="B1075" s="5" t="s">
        <v>26</v>
      </c>
      <c r="C1075" s="5" t="s">
        <v>53</v>
      </c>
      <c r="D1075" s="5" t="s">
        <v>1888</v>
      </c>
      <c r="E1075" s="5" t="s">
        <v>6</v>
      </c>
      <c r="F1075" s="5">
        <v>3.8</v>
      </c>
      <c r="G1075" s="319">
        <v>2.5</v>
      </c>
      <c r="H1075" s="138">
        <v>4.8</v>
      </c>
      <c r="I1075" t="str">
        <f t="shared" si="16"/>
        <v>F</v>
      </c>
    </row>
    <row r="1076" spans="1:9" x14ac:dyDescent="0.25">
      <c r="A1076" s="5">
        <v>5840</v>
      </c>
      <c r="B1076" s="5" t="s">
        <v>26</v>
      </c>
      <c r="C1076" s="5" t="s">
        <v>53</v>
      </c>
      <c r="D1076" s="5" t="s">
        <v>1889</v>
      </c>
      <c r="E1076" s="5" t="s">
        <v>6</v>
      </c>
      <c r="F1076" s="5">
        <v>9.5</v>
      </c>
      <c r="G1076" s="319">
        <v>1.26</v>
      </c>
      <c r="H1076" s="138">
        <v>3.6</v>
      </c>
      <c r="I1076" t="b">
        <f t="shared" si="16"/>
        <v>0</v>
      </c>
    </row>
    <row r="1077" spans="1:9" x14ac:dyDescent="0.25">
      <c r="A1077" s="5">
        <v>5841</v>
      </c>
      <c r="B1077" s="5" t="s">
        <v>26</v>
      </c>
      <c r="C1077" s="5" t="s">
        <v>53</v>
      </c>
      <c r="D1077" s="5" t="s">
        <v>1890</v>
      </c>
      <c r="E1077" s="5" t="s">
        <v>6</v>
      </c>
      <c r="F1077" s="5">
        <v>9.5</v>
      </c>
      <c r="G1077" s="319">
        <v>1.26</v>
      </c>
      <c r="H1077" s="138">
        <v>3.6</v>
      </c>
      <c r="I1077" t="b">
        <f t="shared" si="16"/>
        <v>0</v>
      </c>
    </row>
    <row r="1078" spans="1:9" x14ac:dyDescent="0.25">
      <c r="A1078" s="5">
        <v>3402</v>
      </c>
      <c r="B1078" s="5" t="s">
        <v>26</v>
      </c>
      <c r="C1078" s="5" t="s">
        <v>53</v>
      </c>
      <c r="D1078" s="5" t="s">
        <v>54</v>
      </c>
      <c r="E1078" s="5" t="s">
        <v>6</v>
      </c>
      <c r="F1078" s="5">
        <v>11.1</v>
      </c>
      <c r="G1078" s="319">
        <v>1.27</v>
      </c>
      <c r="H1078" s="138">
        <v>3.2</v>
      </c>
      <c r="I1078" t="b">
        <f t="shared" si="16"/>
        <v>0</v>
      </c>
    </row>
    <row r="1079" spans="1:9" x14ac:dyDescent="0.25">
      <c r="A1079" s="5">
        <v>4990</v>
      </c>
      <c r="B1079" s="5" t="s">
        <v>26</v>
      </c>
      <c r="C1079" s="5" t="s">
        <v>53</v>
      </c>
      <c r="D1079" s="5" t="s">
        <v>470</v>
      </c>
      <c r="E1079" s="5" t="s">
        <v>6</v>
      </c>
      <c r="F1079" s="5">
        <v>5.9</v>
      </c>
      <c r="G1079" s="319">
        <v>2.02</v>
      </c>
      <c r="H1079" s="138">
        <v>3.4</v>
      </c>
      <c r="I1079" t="str">
        <f t="shared" si="16"/>
        <v>F</v>
      </c>
    </row>
    <row r="1080" spans="1:9" x14ac:dyDescent="0.25">
      <c r="A1080" s="5">
        <v>5441</v>
      </c>
      <c r="B1080" s="5" t="s">
        <v>26</v>
      </c>
      <c r="C1080" s="5" t="s">
        <v>53</v>
      </c>
      <c r="D1080" s="5" t="s">
        <v>1891</v>
      </c>
      <c r="E1080" s="5" t="s">
        <v>6</v>
      </c>
      <c r="F1080" s="5">
        <v>6</v>
      </c>
      <c r="G1080" s="319">
        <v>2</v>
      </c>
      <c r="H1080" s="138">
        <v>3.6</v>
      </c>
      <c r="I1080" t="str">
        <f t="shared" si="16"/>
        <v>F</v>
      </c>
    </row>
    <row r="1081" spans="1:9" x14ac:dyDescent="0.25">
      <c r="A1081" s="5">
        <v>635</v>
      </c>
      <c r="B1081" s="5" t="s">
        <v>26</v>
      </c>
      <c r="C1081" s="5" t="s">
        <v>53</v>
      </c>
      <c r="D1081" s="5" t="s">
        <v>247</v>
      </c>
      <c r="E1081" s="5" t="s">
        <v>6</v>
      </c>
      <c r="F1081" s="5">
        <v>10.5</v>
      </c>
      <c r="G1081" s="319">
        <v>1.36</v>
      </c>
      <c r="H1081" s="138">
        <v>3.5</v>
      </c>
      <c r="I1081" t="b">
        <f t="shared" si="16"/>
        <v>0</v>
      </c>
    </row>
    <row r="1082" spans="1:9" x14ac:dyDescent="0.25">
      <c r="A1082" s="5">
        <v>4613</v>
      </c>
      <c r="B1082" s="5" t="s">
        <v>26</v>
      </c>
      <c r="C1082" s="5" t="s">
        <v>53</v>
      </c>
      <c r="D1082" s="5" t="s">
        <v>687</v>
      </c>
      <c r="E1082" s="5" t="s">
        <v>6</v>
      </c>
      <c r="F1082" s="5">
        <v>3.9</v>
      </c>
      <c r="G1082" s="319">
        <v>2.4</v>
      </c>
      <c r="H1082" s="138">
        <v>3.7</v>
      </c>
      <c r="I1082" t="str">
        <f t="shared" si="16"/>
        <v>F</v>
      </c>
    </row>
    <row r="1083" spans="1:9" x14ac:dyDescent="0.25">
      <c r="A1083" s="5">
        <v>5896</v>
      </c>
      <c r="B1083" s="5" t="s">
        <v>26</v>
      </c>
      <c r="C1083" s="5" t="s">
        <v>53</v>
      </c>
      <c r="D1083" s="5" t="s">
        <v>1892</v>
      </c>
      <c r="E1083" s="5" t="s">
        <v>6</v>
      </c>
      <c r="F1083" s="5">
        <v>4</v>
      </c>
      <c r="G1083" s="319">
        <v>2.4</v>
      </c>
      <c r="H1083" s="138">
        <v>3.8</v>
      </c>
      <c r="I1083" t="str">
        <f t="shared" si="16"/>
        <v>F</v>
      </c>
    </row>
    <row r="1084" spans="1:9" x14ac:dyDescent="0.25">
      <c r="A1084" s="5">
        <v>636</v>
      </c>
      <c r="B1084" s="5" t="s">
        <v>26</v>
      </c>
      <c r="C1084" s="5" t="s">
        <v>53</v>
      </c>
      <c r="D1084" s="5" t="s">
        <v>248</v>
      </c>
      <c r="E1084" s="5" t="s">
        <v>6</v>
      </c>
      <c r="F1084" s="5">
        <v>10.5</v>
      </c>
      <c r="G1084" s="319">
        <v>1.36</v>
      </c>
      <c r="H1084" s="138">
        <v>3.5</v>
      </c>
      <c r="I1084" t="b">
        <f t="shared" si="16"/>
        <v>0</v>
      </c>
    </row>
    <row r="1085" spans="1:9" x14ac:dyDescent="0.25">
      <c r="A1085" s="5">
        <v>4992</v>
      </c>
      <c r="B1085" s="5" t="s">
        <v>26</v>
      </c>
      <c r="C1085" s="5" t="s">
        <v>53</v>
      </c>
      <c r="D1085" s="5" t="s">
        <v>680</v>
      </c>
      <c r="E1085" s="5" t="s">
        <v>6</v>
      </c>
      <c r="F1085" s="5">
        <v>4</v>
      </c>
      <c r="G1085" s="319">
        <v>2.4</v>
      </c>
      <c r="H1085" s="138">
        <v>3.6</v>
      </c>
      <c r="I1085" t="str">
        <f t="shared" si="16"/>
        <v>F</v>
      </c>
    </row>
    <row r="1086" spans="1:9" x14ac:dyDescent="0.25">
      <c r="A1086" s="5">
        <v>3403</v>
      </c>
      <c r="B1086" s="5" t="s">
        <v>26</v>
      </c>
      <c r="C1086" s="5" t="s">
        <v>53</v>
      </c>
      <c r="D1086" s="5" t="s">
        <v>254</v>
      </c>
      <c r="E1086" s="5" t="s">
        <v>6</v>
      </c>
      <c r="F1086" s="5">
        <v>10.3</v>
      </c>
      <c r="G1086" s="319">
        <v>1.37</v>
      </c>
      <c r="H1086" s="138">
        <v>3.5</v>
      </c>
      <c r="I1086" t="b">
        <f t="shared" si="16"/>
        <v>0</v>
      </c>
    </row>
    <row r="1087" spans="1:9" x14ac:dyDescent="0.25">
      <c r="A1087" s="5">
        <v>6567</v>
      </c>
      <c r="B1087" s="5" t="s">
        <v>26</v>
      </c>
      <c r="C1087" s="5" t="s">
        <v>53</v>
      </c>
      <c r="D1087" s="5" t="s">
        <v>1893</v>
      </c>
      <c r="E1087" s="5" t="s">
        <v>6</v>
      </c>
      <c r="F1087" s="5">
        <v>9.5</v>
      </c>
      <c r="G1087" s="319">
        <v>1.26</v>
      </c>
      <c r="H1087" s="138">
        <v>4.4000000000000004</v>
      </c>
      <c r="I1087" t="b">
        <f t="shared" si="16"/>
        <v>0</v>
      </c>
    </row>
    <row r="1088" spans="1:9" x14ac:dyDescent="0.25">
      <c r="A1088" s="5">
        <v>4513</v>
      </c>
      <c r="B1088" s="5" t="s">
        <v>26</v>
      </c>
      <c r="C1088" s="5" t="s">
        <v>53</v>
      </c>
      <c r="D1088" s="5" t="s">
        <v>408</v>
      </c>
      <c r="E1088" s="5" t="s">
        <v>6</v>
      </c>
      <c r="F1088" s="5">
        <v>7.1</v>
      </c>
      <c r="G1088" s="319">
        <v>1.89</v>
      </c>
      <c r="H1088" s="138">
        <v>3.5</v>
      </c>
      <c r="I1088" t="str">
        <f t="shared" si="16"/>
        <v>F</v>
      </c>
    </row>
    <row r="1089" spans="1:9" x14ac:dyDescent="0.25">
      <c r="A1089" s="5">
        <v>3386</v>
      </c>
      <c r="B1089" s="5" t="s">
        <v>26</v>
      </c>
      <c r="C1089" s="5" t="s">
        <v>53</v>
      </c>
      <c r="D1089" s="5" t="s">
        <v>385</v>
      </c>
      <c r="E1089" s="5" t="s">
        <v>6</v>
      </c>
      <c r="F1089" s="5">
        <v>7.1</v>
      </c>
      <c r="G1089" s="319">
        <v>1.85</v>
      </c>
      <c r="H1089" s="138">
        <v>3.4</v>
      </c>
      <c r="I1089" t="str">
        <f t="shared" si="16"/>
        <v>F</v>
      </c>
    </row>
    <row r="1090" spans="1:9" x14ac:dyDescent="0.25">
      <c r="A1090" s="5">
        <v>3404</v>
      </c>
      <c r="B1090" s="5" t="s">
        <v>26</v>
      </c>
      <c r="C1090" s="5" t="s">
        <v>53</v>
      </c>
      <c r="D1090" s="5" t="s">
        <v>255</v>
      </c>
      <c r="E1090" s="5" t="s">
        <v>6</v>
      </c>
      <c r="F1090" s="5">
        <v>10.3</v>
      </c>
      <c r="G1090" s="319">
        <v>1.37</v>
      </c>
      <c r="H1090" s="138">
        <v>3.5</v>
      </c>
      <c r="I1090" t="b">
        <f t="shared" si="16"/>
        <v>0</v>
      </c>
    </row>
    <row r="1091" spans="1:9" x14ac:dyDescent="0.25">
      <c r="A1091" s="5">
        <v>637</v>
      </c>
      <c r="B1091" s="5" t="s">
        <v>26</v>
      </c>
      <c r="C1091" s="5" t="s">
        <v>53</v>
      </c>
      <c r="D1091" s="5" t="s">
        <v>376</v>
      </c>
      <c r="E1091" s="5" t="s">
        <v>6</v>
      </c>
      <c r="F1091" s="5">
        <v>7.1</v>
      </c>
      <c r="G1091" s="319">
        <v>1.81</v>
      </c>
      <c r="H1091" s="138">
        <v>3.5</v>
      </c>
      <c r="I1091" t="str">
        <f t="shared" ref="I1091:I1154" si="17">IF(E1091="Top-Loading",IF(AND(G1091&gt;=3.2,F1091&lt;=3),"ME",IF(AND(G1091&gt;=2.51,F1091&lt;=3.8),"ES",IF(AND(G1091&gt;=1.72,F1091&lt;=8),"F"))),IF(AND(G1091&gt;=3.2,F1091&lt;=3),"ME",IF(AND(G1091&gt;=2.8,F1091&lt;=3.5),"ES",IF(AND(G1091&gt;=2.2,F1091&lt;=4.5),"F"))))</f>
        <v>F</v>
      </c>
    </row>
    <row r="1092" spans="1:9" x14ac:dyDescent="0.25">
      <c r="A1092" s="5">
        <v>4588</v>
      </c>
      <c r="B1092" s="5" t="s">
        <v>26</v>
      </c>
      <c r="C1092" s="5" t="s">
        <v>53</v>
      </c>
      <c r="D1092" s="5" t="s">
        <v>688</v>
      </c>
      <c r="E1092" s="5" t="s">
        <v>6</v>
      </c>
      <c r="F1092" s="5">
        <v>3.9</v>
      </c>
      <c r="G1092" s="319">
        <v>2.4</v>
      </c>
      <c r="H1092" s="138">
        <v>3.7</v>
      </c>
      <c r="I1092" t="str">
        <f t="shared" si="17"/>
        <v>F</v>
      </c>
    </row>
    <row r="1093" spans="1:9" x14ac:dyDescent="0.25">
      <c r="A1093" s="5">
        <v>4589</v>
      </c>
      <c r="B1093" s="5" t="s">
        <v>26</v>
      </c>
      <c r="C1093" s="5" t="s">
        <v>53</v>
      </c>
      <c r="D1093" s="5" t="s">
        <v>689</v>
      </c>
      <c r="E1093" s="5" t="s">
        <v>6</v>
      </c>
      <c r="F1093" s="5">
        <v>3.9</v>
      </c>
      <c r="G1093" s="319">
        <v>2.4</v>
      </c>
      <c r="H1093" s="138">
        <v>3.7</v>
      </c>
      <c r="I1093" t="str">
        <f t="shared" si="17"/>
        <v>F</v>
      </c>
    </row>
    <row r="1094" spans="1:9" x14ac:dyDescent="0.25">
      <c r="A1094" s="5">
        <v>4590</v>
      </c>
      <c r="B1094" s="5" t="s">
        <v>26</v>
      </c>
      <c r="C1094" s="5" t="s">
        <v>53</v>
      </c>
      <c r="D1094" s="5" t="s">
        <v>690</v>
      </c>
      <c r="E1094" s="5" t="s">
        <v>6</v>
      </c>
      <c r="F1094" s="5">
        <v>3.9</v>
      </c>
      <c r="G1094" s="319">
        <v>2.4</v>
      </c>
      <c r="H1094" s="138">
        <v>3.7</v>
      </c>
      <c r="I1094" t="str">
        <f t="shared" si="17"/>
        <v>F</v>
      </c>
    </row>
    <row r="1095" spans="1:9" x14ac:dyDescent="0.25">
      <c r="A1095" s="5">
        <v>6568</v>
      </c>
      <c r="B1095" s="5" t="s">
        <v>26</v>
      </c>
      <c r="C1095" s="5" t="s">
        <v>53</v>
      </c>
      <c r="D1095" s="5" t="s">
        <v>1894</v>
      </c>
      <c r="E1095" s="5" t="s">
        <v>6</v>
      </c>
      <c r="F1095" s="5">
        <v>9.5</v>
      </c>
      <c r="G1095" s="319">
        <v>1.26</v>
      </c>
      <c r="H1095" s="138">
        <v>4.4000000000000004</v>
      </c>
      <c r="I1095" t="b">
        <f t="shared" si="17"/>
        <v>0</v>
      </c>
    </row>
    <row r="1096" spans="1:9" x14ac:dyDescent="0.25">
      <c r="A1096" s="5">
        <v>4591</v>
      </c>
      <c r="B1096" s="5" t="s">
        <v>26</v>
      </c>
      <c r="C1096" s="5" t="s">
        <v>53</v>
      </c>
      <c r="D1096" s="5" t="s">
        <v>691</v>
      </c>
      <c r="E1096" s="5" t="s">
        <v>6</v>
      </c>
      <c r="F1096" s="5">
        <v>3.9</v>
      </c>
      <c r="G1096" s="319">
        <v>2.4</v>
      </c>
      <c r="H1096" s="138">
        <v>3.7</v>
      </c>
      <c r="I1096" t="str">
        <f t="shared" si="17"/>
        <v>F</v>
      </c>
    </row>
    <row r="1097" spans="1:9" x14ac:dyDescent="0.25">
      <c r="A1097" s="5">
        <v>6265</v>
      </c>
      <c r="B1097" s="5" t="s">
        <v>26</v>
      </c>
      <c r="C1097" s="5" t="s">
        <v>53</v>
      </c>
      <c r="D1097" s="5" t="s">
        <v>1895</v>
      </c>
      <c r="E1097" s="5" t="s">
        <v>7</v>
      </c>
      <c r="F1097" s="5">
        <v>4.5</v>
      </c>
      <c r="G1097" s="319">
        <v>2.2000000000000002</v>
      </c>
      <c r="H1097" s="138">
        <v>2.7</v>
      </c>
      <c r="I1097" t="str">
        <f t="shared" si="17"/>
        <v>F</v>
      </c>
    </row>
    <row r="1098" spans="1:9" x14ac:dyDescent="0.25">
      <c r="A1098" s="5">
        <v>6264</v>
      </c>
      <c r="B1098" s="5" t="s">
        <v>26</v>
      </c>
      <c r="C1098" s="5" t="s">
        <v>53</v>
      </c>
      <c r="D1098" s="5" t="s">
        <v>1896</v>
      </c>
      <c r="E1098" s="5" t="s">
        <v>7</v>
      </c>
      <c r="F1098" s="5">
        <v>5.5</v>
      </c>
      <c r="G1098" s="319">
        <v>2</v>
      </c>
      <c r="H1098" s="138">
        <v>2.7</v>
      </c>
      <c r="I1098" t="b">
        <f t="shared" si="17"/>
        <v>0</v>
      </c>
    </row>
    <row r="1099" spans="1:9" x14ac:dyDescent="0.25">
      <c r="A1099" s="5">
        <v>3111</v>
      </c>
      <c r="B1099" s="5" t="s">
        <v>26</v>
      </c>
      <c r="C1099" s="5" t="s">
        <v>71</v>
      </c>
      <c r="D1099" s="5" t="s">
        <v>160</v>
      </c>
      <c r="E1099" s="5" t="s">
        <v>6</v>
      </c>
      <c r="F1099" s="5">
        <v>12.2</v>
      </c>
      <c r="G1099" s="319">
        <v>1.32</v>
      </c>
      <c r="H1099" s="138">
        <v>2.4</v>
      </c>
      <c r="I1099" t="b">
        <f t="shared" si="17"/>
        <v>0</v>
      </c>
    </row>
    <row r="1100" spans="1:9" x14ac:dyDescent="0.25">
      <c r="A1100" s="5">
        <v>3112</v>
      </c>
      <c r="B1100" s="5" t="s">
        <v>26</v>
      </c>
      <c r="C1100" s="5" t="s">
        <v>71</v>
      </c>
      <c r="D1100" s="5" t="s">
        <v>72</v>
      </c>
      <c r="E1100" s="5" t="s">
        <v>6</v>
      </c>
      <c r="F1100" s="5">
        <v>12</v>
      </c>
      <c r="G1100" s="319">
        <v>1.28</v>
      </c>
      <c r="H1100" s="138">
        <v>2.5</v>
      </c>
      <c r="I1100" t="b">
        <f t="shared" si="17"/>
        <v>0</v>
      </c>
    </row>
    <row r="1101" spans="1:9" x14ac:dyDescent="0.25">
      <c r="A1101" s="5">
        <v>3113</v>
      </c>
      <c r="B1101" s="5" t="s">
        <v>26</v>
      </c>
      <c r="C1101" s="5" t="s">
        <v>71</v>
      </c>
      <c r="D1101" s="5" t="s">
        <v>199</v>
      </c>
      <c r="E1101" s="5" t="s">
        <v>6</v>
      </c>
      <c r="F1101" s="5">
        <v>12.1</v>
      </c>
      <c r="G1101" s="319">
        <v>1.33</v>
      </c>
      <c r="H1101" s="138">
        <v>3.2</v>
      </c>
      <c r="I1101" t="b">
        <f t="shared" si="17"/>
        <v>0</v>
      </c>
    </row>
    <row r="1102" spans="1:9" x14ac:dyDescent="0.25">
      <c r="A1102" s="5">
        <v>3114</v>
      </c>
      <c r="B1102" s="5" t="s">
        <v>26</v>
      </c>
      <c r="C1102" s="5" t="s">
        <v>71</v>
      </c>
      <c r="D1102" s="5" t="s">
        <v>200</v>
      </c>
      <c r="E1102" s="5" t="s">
        <v>6</v>
      </c>
      <c r="F1102" s="5">
        <v>12.1</v>
      </c>
      <c r="G1102" s="319">
        <v>1.33</v>
      </c>
      <c r="H1102" s="138">
        <v>3.2</v>
      </c>
      <c r="I1102" t="b">
        <f t="shared" si="17"/>
        <v>0</v>
      </c>
    </row>
    <row r="1103" spans="1:9" x14ac:dyDescent="0.25">
      <c r="A1103" s="5">
        <v>3115</v>
      </c>
      <c r="B1103" s="5" t="s">
        <v>26</v>
      </c>
      <c r="C1103" s="5" t="s">
        <v>71</v>
      </c>
      <c r="D1103" s="5" t="s">
        <v>92</v>
      </c>
      <c r="E1103" s="5" t="s">
        <v>6</v>
      </c>
      <c r="F1103" s="5">
        <v>11.9</v>
      </c>
      <c r="G1103" s="319">
        <v>1.28</v>
      </c>
      <c r="H1103" s="138">
        <v>3.2</v>
      </c>
      <c r="I1103" t="b">
        <f t="shared" si="17"/>
        <v>0</v>
      </c>
    </row>
    <row r="1104" spans="1:9" x14ac:dyDescent="0.25">
      <c r="A1104" s="5">
        <v>3116</v>
      </c>
      <c r="B1104" s="5" t="s">
        <v>26</v>
      </c>
      <c r="C1104" s="5" t="s">
        <v>71</v>
      </c>
      <c r="D1104" s="5" t="s">
        <v>218</v>
      </c>
      <c r="E1104" s="5" t="s">
        <v>6</v>
      </c>
      <c r="F1104" s="5">
        <v>12.2</v>
      </c>
      <c r="G1104" s="319">
        <v>1.34</v>
      </c>
      <c r="H1104" s="138">
        <v>2.9</v>
      </c>
      <c r="I1104" t="b">
        <f t="shared" si="17"/>
        <v>0</v>
      </c>
    </row>
    <row r="1105" spans="1:9" x14ac:dyDescent="0.25">
      <c r="A1105" s="5">
        <v>3117</v>
      </c>
      <c r="B1105" s="5" t="s">
        <v>26</v>
      </c>
      <c r="C1105" s="5" t="s">
        <v>71</v>
      </c>
      <c r="D1105" s="5" t="s">
        <v>219</v>
      </c>
      <c r="E1105" s="5" t="s">
        <v>6</v>
      </c>
      <c r="F1105" s="5">
        <v>12.2</v>
      </c>
      <c r="G1105" s="319">
        <v>1.34</v>
      </c>
      <c r="H1105" s="138">
        <v>2.9</v>
      </c>
      <c r="I1105" t="b">
        <f t="shared" si="17"/>
        <v>0</v>
      </c>
    </row>
    <row r="1106" spans="1:9" x14ac:dyDescent="0.25">
      <c r="A1106" s="5">
        <v>3408</v>
      </c>
      <c r="B1106" s="5" t="s">
        <v>26</v>
      </c>
      <c r="C1106" s="5" t="s">
        <v>71</v>
      </c>
      <c r="D1106" s="5" t="s">
        <v>342</v>
      </c>
      <c r="E1106" s="5" t="s">
        <v>6</v>
      </c>
      <c r="F1106" s="5">
        <v>11.2</v>
      </c>
      <c r="G1106" s="319">
        <v>1.6</v>
      </c>
      <c r="H1106" s="138">
        <v>3.3</v>
      </c>
      <c r="I1106" t="b">
        <f t="shared" si="17"/>
        <v>0</v>
      </c>
    </row>
    <row r="1107" spans="1:9" x14ac:dyDescent="0.25">
      <c r="A1107" s="5">
        <v>3118</v>
      </c>
      <c r="B1107" s="5" t="s">
        <v>26</v>
      </c>
      <c r="C1107" s="5" t="s">
        <v>71</v>
      </c>
      <c r="D1107" s="5" t="s">
        <v>116</v>
      </c>
      <c r="E1107" s="5" t="s">
        <v>6</v>
      </c>
      <c r="F1107" s="5">
        <v>12.3</v>
      </c>
      <c r="G1107" s="319">
        <v>1.3</v>
      </c>
      <c r="H1107" s="138">
        <v>3.2</v>
      </c>
      <c r="I1107" t="b">
        <f t="shared" si="17"/>
        <v>0</v>
      </c>
    </row>
    <row r="1108" spans="1:9" x14ac:dyDescent="0.25">
      <c r="A1108" s="5">
        <v>3409</v>
      </c>
      <c r="B1108" s="5" t="s">
        <v>26</v>
      </c>
      <c r="C1108" s="5" t="s">
        <v>71</v>
      </c>
      <c r="D1108" s="5" t="s">
        <v>149</v>
      </c>
      <c r="E1108" s="5" t="s">
        <v>6</v>
      </c>
      <c r="F1108" s="5">
        <v>11.3</v>
      </c>
      <c r="G1108" s="319">
        <v>1.31</v>
      </c>
      <c r="H1108" s="138">
        <v>3.2</v>
      </c>
      <c r="I1108" t="b">
        <f t="shared" si="17"/>
        <v>0</v>
      </c>
    </row>
    <row r="1109" spans="1:9" x14ac:dyDescent="0.25">
      <c r="A1109" s="5">
        <v>3119</v>
      </c>
      <c r="B1109" s="5" t="s">
        <v>26</v>
      </c>
      <c r="C1109" s="5" t="s">
        <v>71</v>
      </c>
      <c r="D1109" s="5" t="s">
        <v>117</v>
      </c>
      <c r="E1109" s="5" t="s">
        <v>6</v>
      </c>
      <c r="F1109" s="5">
        <v>11.2</v>
      </c>
      <c r="G1109" s="319">
        <v>1.3</v>
      </c>
      <c r="H1109" s="138">
        <v>3.2</v>
      </c>
      <c r="I1109" t="b">
        <f t="shared" si="17"/>
        <v>0</v>
      </c>
    </row>
    <row r="1110" spans="1:9" x14ac:dyDescent="0.25">
      <c r="A1110" s="5">
        <v>3120</v>
      </c>
      <c r="B1110" s="5" t="s">
        <v>26</v>
      </c>
      <c r="C1110" s="5" t="s">
        <v>71</v>
      </c>
      <c r="D1110" s="5" t="s">
        <v>93</v>
      </c>
      <c r="E1110" s="5" t="s">
        <v>6</v>
      </c>
      <c r="F1110" s="5">
        <v>11.8</v>
      </c>
      <c r="G1110" s="319">
        <v>1.28</v>
      </c>
      <c r="H1110" s="138">
        <v>3.2</v>
      </c>
      <c r="I1110" t="b">
        <f t="shared" si="17"/>
        <v>0</v>
      </c>
    </row>
    <row r="1111" spans="1:9" x14ac:dyDescent="0.25">
      <c r="A1111" s="5">
        <v>3443</v>
      </c>
      <c r="B1111" s="5" t="s">
        <v>26</v>
      </c>
      <c r="C1111" s="5" t="s">
        <v>71</v>
      </c>
      <c r="D1111" s="5" t="s">
        <v>299</v>
      </c>
      <c r="E1111" s="5" t="s">
        <v>6</v>
      </c>
      <c r="F1111" s="5">
        <v>11.3</v>
      </c>
      <c r="G1111" s="319">
        <v>1.46</v>
      </c>
      <c r="H1111" s="138">
        <v>3.2</v>
      </c>
      <c r="I1111" t="b">
        <f t="shared" si="17"/>
        <v>0</v>
      </c>
    </row>
    <row r="1112" spans="1:9" x14ac:dyDescent="0.25">
      <c r="A1112" s="5">
        <v>6062</v>
      </c>
      <c r="B1112" s="5" t="s">
        <v>26</v>
      </c>
      <c r="C1112" s="5" t="s">
        <v>71</v>
      </c>
      <c r="D1112" s="5" t="s">
        <v>1897</v>
      </c>
      <c r="E1112" s="5" t="s">
        <v>6</v>
      </c>
      <c r="F1112" s="5">
        <v>9.5</v>
      </c>
      <c r="G1112" s="319">
        <v>1.26</v>
      </c>
      <c r="H1112" s="138">
        <v>3.6</v>
      </c>
      <c r="I1112" t="b">
        <f t="shared" si="17"/>
        <v>0</v>
      </c>
    </row>
    <row r="1113" spans="1:9" x14ac:dyDescent="0.25">
      <c r="A1113" s="5">
        <v>638</v>
      </c>
      <c r="B1113" s="5" t="s">
        <v>26</v>
      </c>
      <c r="C1113" s="5" t="s">
        <v>26</v>
      </c>
      <c r="D1113" s="5" t="s">
        <v>118</v>
      </c>
      <c r="E1113" s="5" t="s">
        <v>6</v>
      </c>
      <c r="F1113" s="5">
        <v>11.2</v>
      </c>
      <c r="G1113" s="319">
        <v>1.3</v>
      </c>
      <c r="H1113" s="138">
        <v>3.2</v>
      </c>
      <c r="I1113" t="b">
        <f t="shared" si="17"/>
        <v>0</v>
      </c>
    </row>
    <row r="1114" spans="1:9" x14ac:dyDescent="0.25">
      <c r="A1114" s="5">
        <v>639</v>
      </c>
      <c r="B1114" s="5" t="s">
        <v>26</v>
      </c>
      <c r="C1114" s="5" t="s">
        <v>26</v>
      </c>
      <c r="D1114" s="5" t="s">
        <v>335</v>
      </c>
      <c r="E1114" s="5" t="s">
        <v>6</v>
      </c>
      <c r="F1114" s="5">
        <v>10.199999999999999</v>
      </c>
      <c r="G1114" s="319">
        <v>1.55</v>
      </c>
      <c r="H1114" s="138">
        <v>3.5</v>
      </c>
      <c r="I1114" t="b">
        <f t="shared" si="17"/>
        <v>0</v>
      </c>
    </row>
    <row r="1115" spans="1:9" x14ac:dyDescent="0.25">
      <c r="A1115" s="5">
        <v>640</v>
      </c>
      <c r="B1115" s="5" t="s">
        <v>26</v>
      </c>
      <c r="C1115" s="5" t="s">
        <v>26</v>
      </c>
      <c r="D1115" s="5" t="s">
        <v>377</v>
      </c>
      <c r="E1115" s="5" t="s">
        <v>6</v>
      </c>
      <c r="F1115" s="5">
        <v>7.1</v>
      </c>
      <c r="G1115" s="319">
        <v>1.81</v>
      </c>
      <c r="H1115" s="138">
        <v>3.5</v>
      </c>
      <c r="I1115" t="str">
        <f t="shared" si="17"/>
        <v>F</v>
      </c>
    </row>
    <row r="1116" spans="1:9" x14ac:dyDescent="0.25">
      <c r="A1116" s="5">
        <v>5743</v>
      </c>
      <c r="B1116" s="5" t="s">
        <v>26</v>
      </c>
      <c r="C1116" s="5" t="s">
        <v>26</v>
      </c>
      <c r="D1116" s="5" t="s">
        <v>1898</v>
      </c>
      <c r="E1116" s="5" t="s">
        <v>6</v>
      </c>
      <c r="F1116" s="5">
        <v>6.9</v>
      </c>
      <c r="G1116" s="319">
        <v>1.85</v>
      </c>
      <c r="H1116" s="138">
        <v>2.9</v>
      </c>
      <c r="I1116" t="str">
        <f t="shared" si="17"/>
        <v>F</v>
      </c>
    </row>
    <row r="1117" spans="1:9" x14ac:dyDescent="0.25">
      <c r="A1117" s="5">
        <v>5770</v>
      </c>
      <c r="B1117" s="5" t="s">
        <v>26</v>
      </c>
      <c r="C1117" s="5" t="s">
        <v>26</v>
      </c>
      <c r="D1117" s="5" t="s">
        <v>1899</v>
      </c>
      <c r="E1117" s="5" t="s">
        <v>6</v>
      </c>
      <c r="F1117" s="5">
        <v>6.9</v>
      </c>
      <c r="G1117" s="319">
        <v>1.85</v>
      </c>
      <c r="H1117" s="138">
        <v>2.9</v>
      </c>
      <c r="I1117" t="str">
        <f t="shared" si="17"/>
        <v>F</v>
      </c>
    </row>
    <row r="1118" spans="1:9" x14ac:dyDescent="0.25">
      <c r="A1118" s="5">
        <v>5771</v>
      </c>
      <c r="B1118" s="5" t="s">
        <v>26</v>
      </c>
      <c r="C1118" s="5" t="s">
        <v>26</v>
      </c>
      <c r="D1118" s="5" t="s">
        <v>1900</v>
      </c>
      <c r="E1118" s="5" t="s">
        <v>6</v>
      </c>
      <c r="F1118" s="5">
        <v>6.9</v>
      </c>
      <c r="G1118" s="319">
        <v>1.85</v>
      </c>
      <c r="H1118" s="138">
        <v>2.9</v>
      </c>
      <c r="I1118" t="str">
        <f t="shared" si="17"/>
        <v>F</v>
      </c>
    </row>
    <row r="1119" spans="1:9" x14ac:dyDescent="0.25">
      <c r="A1119" s="5">
        <v>6348</v>
      </c>
      <c r="B1119" s="5" t="s">
        <v>26</v>
      </c>
      <c r="C1119" s="5" t="s">
        <v>26</v>
      </c>
      <c r="D1119" s="5" t="s">
        <v>1901</v>
      </c>
      <c r="E1119" s="5" t="s">
        <v>6</v>
      </c>
      <c r="F1119" s="5">
        <v>6</v>
      </c>
      <c r="G1119" s="319">
        <v>2</v>
      </c>
      <c r="H1119" s="138">
        <v>2.9</v>
      </c>
      <c r="I1119" t="str">
        <f t="shared" si="17"/>
        <v>F</v>
      </c>
    </row>
    <row r="1120" spans="1:9" x14ac:dyDescent="0.25">
      <c r="A1120" s="5">
        <v>5772</v>
      </c>
      <c r="B1120" s="5" t="s">
        <v>26</v>
      </c>
      <c r="C1120" s="5" t="s">
        <v>26</v>
      </c>
      <c r="D1120" s="5" t="s">
        <v>1902</v>
      </c>
      <c r="E1120" s="5" t="s">
        <v>6</v>
      </c>
      <c r="F1120" s="5">
        <v>6.9</v>
      </c>
      <c r="G1120" s="319">
        <v>1.85</v>
      </c>
      <c r="H1120" s="138">
        <v>2.9</v>
      </c>
      <c r="I1120" t="str">
        <f t="shared" si="17"/>
        <v>F</v>
      </c>
    </row>
    <row r="1121" spans="1:9" x14ac:dyDescent="0.25">
      <c r="A1121" s="5">
        <v>6349</v>
      </c>
      <c r="B1121" s="5" t="s">
        <v>26</v>
      </c>
      <c r="C1121" s="5" t="s">
        <v>26</v>
      </c>
      <c r="D1121" s="5" t="s">
        <v>1903</v>
      </c>
      <c r="E1121" s="5" t="s">
        <v>6</v>
      </c>
      <c r="F1121" s="5">
        <v>6</v>
      </c>
      <c r="G1121" s="319">
        <v>2</v>
      </c>
      <c r="H1121" s="138">
        <v>2.9</v>
      </c>
      <c r="I1121" t="str">
        <f t="shared" si="17"/>
        <v>F</v>
      </c>
    </row>
    <row r="1122" spans="1:9" x14ac:dyDescent="0.25">
      <c r="A1122" s="5">
        <v>3248</v>
      </c>
      <c r="B1122" s="5" t="s">
        <v>26</v>
      </c>
      <c r="C1122" s="5" t="s">
        <v>26</v>
      </c>
      <c r="D1122" s="5" t="s">
        <v>285</v>
      </c>
      <c r="E1122" s="5" t="s">
        <v>6</v>
      </c>
      <c r="F1122" s="5">
        <v>9</v>
      </c>
      <c r="G1122" s="319">
        <v>1.43</v>
      </c>
      <c r="H1122" s="138">
        <v>3.2</v>
      </c>
      <c r="I1122" t="b">
        <f t="shared" si="17"/>
        <v>0</v>
      </c>
    </row>
    <row r="1123" spans="1:9" x14ac:dyDescent="0.25">
      <c r="A1123" s="5">
        <v>641</v>
      </c>
      <c r="B1123" s="5" t="s">
        <v>26</v>
      </c>
      <c r="C1123" s="5" t="s">
        <v>26</v>
      </c>
      <c r="D1123" s="5" t="s">
        <v>172</v>
      </c>
      <c r="E1123" s="5" t="s">
        <v>6</v>
      </c>
      <c r="F1123" s="5">
        <v>9</v>
      </c>
      <c r="G1123" s="319">
        <v>1.32</v>
      </c>
      <c r="H1123" s="138">
        <v>3.2</v>
      </c>
      <c r="I1123" t="b">
        <f t="shared" si="17"/>
        <v>0</v>
      </c>
    </row>
    <row r="1124" spans="1:9" x14ac:dyDescent="0.25">
      <c r="A1124" s="5">
        <v>3249</v>
      </c>
      <c r="B1124" s="5" t="s">
        <v>26</v>
      </c>
      <c r="C1124" s="5" t="s">
        <v>26</v>
      </c>
      <c r="D1124" s="5" t="s">
        <v>242</v>
      </c>
      <c r="E1124" s="5" t="s">
        <v>6</v>
      </c>
      <c r="F1124" s="5">
        <v>10.8</v>
      </c>
      <c r="G1124" s="319">
        <v>1.36</v>
      </c>
      <c r="H1124" s="138">
        <v>3.2</v>
      </c>
      <c r="I1124" t="b">
        <f t="shared" si="17"/>
        <v>0</v>
      </c>
    </row>
    <row r="1125" spans="1:9" x14ac:dyDescent="0.25">
      <c r="A1125" s="5">
        <v>52</v>
      </c>
      <c r="B1125" s="5" t="s">
        <v>26</v>
      </c>
      <c r="C1125" s="5" t="s">
        <v>26</v>
      </c>
      <c r="D1125" s="5" t="s">
        <v>1904</v>
      </c>
      <c r="E1125" s="5" t="s">
        <v>6</v>
      </c>
      <c r="F1125" s="5">
        <v>10.8</v>
      </c>
      <c r="G1125" s="319"/>
      <c r="H1125" s="138">
        <v>3.2</v>
      </c>
      <c r="I1125" t="b">
        <f t="shared" si="17"/>
        <v>0</v>
      </c>
    </row>
    <row r="1126" spans="1:9" x14ac:dyDescent="0.25">
      <c r="A1126" s="5">
        <v>3250</v>
      </c>
      <c r="B1126" s="5" t="s">
        <v>26</v>
      </c>
      <c r="C1126" s="5" t="s">
        <v>26</v>
      </c>
      <c r="D1126" s="5" t="s">
        <v>286</v>
      </c>
      <c r="E1126" s="5" t="s">
        <v>6</v>
      </c>
      <c r="F1126" s="5">
        <v>9</v>
      </c>
      <c r="G1126" s="319">
        <v>1.43</v>
      </c>
      <c r="H1126" s="138">
        <v>3.2</v>
      </c>
      <c r="I1126" t="b">
        <f t="shared" si="17"/>
        <v>0</v>
      </c>
    </row>
    <row r="1127" spans="1:9" x14ac:dyDescent="0.25">
      <c r="A1127" s="5">
        <v>642</v>
      </c>
      <c r="B1127" s="5" t="s">
        <v>26</v>
      </c>
      <c r="C1127" s="5" t="s">
        <v>26</v>
      </c>
      <c r="D1127" s="5" t="s">
        <v>173</v>
      </c>
      <c r="E1127" s="5" t="s">
        <v>6</v>
      </c>
      <c r="F1127" s="5">
        <v>9</v>
      </c>
      <c r="G1127" s="319">
        <v>1.32</v>
      </c>
      <c r="H1127" s="138">
        <v>3.2</v>
      </c>
      <c r="I1127" t="b">
        <f t="shared" si="17"/>
        <v>0</v>
      </c>
    </row>
    <row r="1128" spans="1:9" x14ac:dyDescent="0.25">
      <c r="A1128" s="5">
        <v>3251</v>
      </c>
      <c r="B1128" s="5" t="s">
        <v>26</v>
      </c>
      <c r="C1128" s="5" t="s">
        <v>26</v>
      </c>
      <c r="D1128" s="5" t="s">
        <v>243</v>
      </c>
      <c r="E1128" s="5" t="s">
        <v>6</v>
      </c>
      <c r="F1128" s="5">
        <v>10.8</v>
      </c>
      <c r="G1128" s="319">
        <v>1.36</v>
      </c>
      <c r="H1128" s="138">
        <v>3.2</v>
      </c>
      <c r="I1128" t="b">
        <f t="shared" si="17"/>
        <v>0</v>
      </c>
    </row>
    <row r="1129" spans="1:9" x14ac:dyDescent="0.25">
      <c r="A1129" s="5">
        <v>1410</v>
      </c>
      <c r="B1129" s="5" t="s">
        <v>26</v>
      </c>
      <c r="C1129" s="5" t="s">
        <v>26</v>
      </c>
      <c r="D1129" s="5" t="s">
        <v>1905</v>
      </c>
      <c r="E1129" s="5" t="s">
        <v>6</v>
      </c>
      <c r="F1129" s="5">
        <v>10.8</v>
      </c>
      <c r="G1129" s="319"/>
      <c r="H1129" s="138">
        <v>3.2</v>
      </c>
      <c r="I1129" t="b">
        <f t="shared" si="17"/>
        <v>0</v>
      </c>
    </row>
    <row r="1130" spans="1:9" x14ac:dyDescent="0.25">
      <c r="A1130" s="5">
        <v>3252</v>
      </c>
      <c r="B1130" s="5" t="s">
        <v>26</v>
      </c>
      <c r="C1130" s="5" t="s">
        <v>26</v>
      </c>
      <c r="D1130" s="5" t="s">
        <v>287</v>
      </c>
      <c r="E1130" s="5" t="s">
        <v>6</v>
      </c>
      <c r="F1130" s="5">
        <v>9</v>
      </c>
      <c r="G1130" s="319">
        <v>1.43</v>
      </c>
      <c r="H1130" s="138">
        <v>3.2</v>
      </c>
      <c r="I1130" t="b">
        <f t="shared" si="17"/>
        <v>0</v>
      </c>
    </row>
    <row r="1131" spans="1:9" x14ac:dyDescent="0.25">
      <c r="A1131" s="5">
        <v>3255</v>
      </c>
      <c r="B1131" s="5" t="s">
        <v>26</v>
      </c>
      <c r="C1131" s="5" t="s">
        <v>26</v>
      </c>
      <c r="D1131" s="5" t="s">
        <v>288</v>
      </c>
      <c r="E1131" s="5" t="s">
        <v>6</v>
      </c>
      <c r="F1131" s="5">
        <v>9</v>
      </c>
      <c r="G1131" s="319">
        <v>1.43</v>
      </c>
      <c r="H1131" s="138">
        <v>3.2</v>
      </c>
      <c r="I1131" t="b">
        <f t="shared" si="17"/>
        <v>0</v>
      </c>
    </row>
    <row r="1132" spans="1:9" x14ac:dyDescent="0.25">
      <c r="A1132" s="5">
        <v>4294</v>
      </c>
      <c r="B1132" s="5" t="s">
        <v>26</v>
      </c>
      <c r="C1132" s="5" t="s">
        <v>26</v>
      </c>
      <c r="D1132" s="5" t="s">
        <v>1906</v>
      </c>
      <c r="E1132" s="5" t="s">
        <v>6</v>
      </c>
      <c r="F1132" s="5">
        <v>7.3</v>
      </c>
      <c r="G1132" s="319">
        <v>1.32</v>
      </c>
      <c r="H1132" s="138">
        <v>3</v>
      </c>
      <c r="I1132" t="b">
        <f t="shared" si="17"/>
        <v>0</v>
      </c>
    </row>
    <row r="1133" spans="1:9" x14ac:dyDescent="0.25">
      <c r="A1133" s="5">
        <v>6279</v>
      </c>
      <c r="B1133" s="5" t="s">
        <v>26</v>
      </c>
      <c r="C1133" s="5" t="s">
        <v>26</v>
      </c>
      <c r="D1133" s="5" t="s">
        <v>1907</v>
      </c>
      <c r="E1133" s="5" t="s">
        <v>7</v>
      </c>
      <c r="F1133" s="5">
        <v>4</v>
      </c>
      <c r="G1133" s="319">
        <v>2.36</v>
      </c>
      <c r="H1133" s="138">
        <v>3.1</v>
      </c>
      <c r="I1133" t="str">
        <f t="shared" si="17"/>
        <v>F</v>
      </c>
    </row>
    <row r="1134" spans="1:9" x14ac:dyDescent="0.25">
      <c r="A1134" s="5">
        <v>6280</v>
      </c>
      <c r="B1134" s="5" t="s">
        <v>26</v>
      </c>
      <c r="C1134" s="5" t="s">
        <v>26</v>
      </c>
      <c r="D1134" s="5" t="s">
        <v>1908</v>
      </c>
      <c r="E1134" s="5" t="s">
        <v>7</v>
      </c>
      <c r="F1134" s="5">
        <v>4</v>
      </c>
      <c r="G1134" s="319">
        <v>2.36</v>
      </c>
      <c r="H1134" s="138">
        <v>3.1</v>
      </c>
      <c r="I1134" t="str">
        <f t="shared" si="17"/>
        <v>F</v>
      </c>
    </row>
    <row r="1135" spans="1:9" x14ac:dyDescent="0.25">
      <c r="A1135" s="5">
        <v>6116</v>
      </c>
      <c r="B1135" s="5" t="s">
        <v>26</v>
      </c>
      <c r="C1135" s="5" t="s">
        <v>26</v>
      </c>
      <c r="D1135" s="5" t="s">
        <v>1909</v>
      </c>
      <c r="E1135" s="5" t="s">
        <v>7</v>
      </c>
      <c r="F1135" s="5">
        <v>4.3</v>
      </c>
      <c r="G1135" s="319">
        <v>2.25</v>
      </c>
      <c r="H1135" s="138">
        <v>3.1</v>
      </c>
      <c r="I1135" t="str">
        <f t="shared" si="17"/>
        <v>F</v>
      </c>
    </row>
    <row r="1136" spans="1:9" x14ac:dyDescent="0.25">
      <c r="A1136" s="5">
        <v>6278</v>
      </c>
      <c r="B1136" s="5" t="s">
        <v>26</v>
      </c>
      <c r="C1136" s="5" t="s">
        <v>26</v>
      </c>
      <c r="D1136" s="5" t="s">
        <v>1910</v>
      </c>
      <c r="E1136" s="5" t="s">
        <v>7</v>
      </c>
      <c r="F1136" s="5">
        <v>4</v>
      </c>
      <c r="G1136" s="319">
        <v>2.36</v>
      </c>
      <c r="H1136" s="138">
        <v>3.1</v>
      </c>
      <c r="I1136" t="str">
        <f t="shared" si="17"/>
        <v>F</v>
      </c>
    </row>
    <row r="1137" spans="1:9" x14ac:dyDescent="0.25">
      <c r="A1137" s="5">
        <v>3357</v>
      </c>
      <c r="B1137" s="5" t="s">
        <v>26</v>
      </c>
      <c r="C1137" s="5" t="s">
        <v>26</v>
      </c>
      <c r="D1137" s="5" t="s">
        <v>553</v>
      </c>
      <c r="E1137" s="5" t="s">
        <v>7</v>
      </c>
      <c r="F1137" s="5">
        <v>4.5</v>
      </c>
      <c r="G1137" s="319">
        <v>2.08</v>
      </c>
      <c r="H1137" s="138">
        <v>3</v>
      </c>
      <c r="I1137" t="b">
        <f t="shared" si="17"/>
        <v>0</v>
      </c>
    </row>
    <row r="1138" spans="1:9" x14ac:dyDescent="0.25">
      <c r="A1138" s="5">
        <v>547</v>
      </c>
      <c r="B1138" s="5" t="s">
        <v>26</v>
      </c>
      <c r="C1138" s="5" t="s">
        <v>26</v>
      </c>
      <c r="D1138" s="5" t="s">
        <v>554</v>
      </c>
      <c r="E1138" s="5" t="s">
        <v>7</v>
      </c>
      <c r="F1138" s="5">
        <v>4.4000000000000004</v>
      </c>
      <c r="G1138" s="319">
        <v>2.08</v>
      </c>
      <c r="H1138" s="138">
        <v>3</v>
      </c>
      <c r="I1138" t="b">
        <f t="shared" si="17"/>
        <v>0</v>
      </c>
    </row>
    <row r="1139" spans="1:9" x14ac:dyDescent="0.25">
      <c r="A1139" s="5">
        <v>4617</v>
      </c>
      <c r="B1139" s="5" t="s">
        <v>26</v>
      </c>
      <c r="C1139" s="5" t="s">
        <v>26</v>
      </c>
      <c r="D1139" s="5" t="s">
        <v>549</v>
      </c>
      <c r="E1139" s="5" t="s">
        <v>7</v>
      </c>
      <c r="F1139" s="5">
        <v>4.5</v>
      </c>
      <c r="G1139" s="319">
        <v>2.0699999999999998</v>
      </c>
      <c r="H1139" s="138">
        <v>3.1</v>
      </c>
      <c r="I1139" t="b">
        <f t="shared" si="17"/>
        <v>0</v>
      </c>
    </row>
    <row r="1140" spans="1:9" x14ac:dyDescent="0.25">
      <c r="A1140" s="5">
        <v>4598</v>
      </c>
      <c r="B1140" s="5" t="s">
        <v>26</v>
      </c>
      <c r="C1140" s="5" t="s">
        <v>26</v>
      </c>
      <c r="D1140" s="5" t="s">
        <v>550</v>
      </c>
      <c r="E1140" s="5" t="s">
        <v>7</v>
      </c>
      <c r="F1140" s="5">
        <v>4.5</v>
      </c>
      <c r="G1140" s="319">
        <v>2.0699999999999998</v>
      </c>
      <c r="H1140" s="138">
        <v>3.1</v>
      </c>
      <c r="I1140" t="b">
        <f t="shared" si="17"/>
        <v>0</v>
      </c>
    </row>
    <row r="1141" spans="1:9" x14ac:dyDescent="0.25">
      <c r="A1141" s="5">
        <v>3253</v>
      </c>
      <c r="B1141" s="5" t="s">
        <v>26</v>
      </c>
      <c r="C1141" s="5" t="s">
        <v>26</v>
      </c>
      <c r="D1141" s="5" t="s">
        <v>94</v>
      </c>
      <c r="E1141" s="5" t="s">
        <v>6</v>
      </c>
      <c r="F1141" s="5">
        <v>9.3000000000000007</v>
      </c>
      <c r="G1141" s="319">
        <v>1.28</v>
      </c>
      <c r="H1141" s="138">
        <v>3.2</v>
      </c>
      <c r="I1141" t="b">
        <f t="shared" si="17"/>
        <v>0</v>
      </c>
    </row>
    <row r="1142" spans="1:9" x14ac:dyDescent="0.25">
      <c r="A1142" s="5">
        <v>3254</v>
      </c>
      <c r="B1142" s="5" t="s">
        <v>26</v>
      </c>
      <c r="C1142" s="5" t="s">
        <v>26</v>
      </c>
      <c r="D1142" s="5" t="s">
        <v>95</v>
      </c>
      <c r="E1142" s="5" t="s">
        <v>6</v>
      </c>
      <c r="F1142" s="5">
        <v>9.3000000000000007</v>
      </c>
      <c r="G1142" s="319">
        <v>1.28</v>
      </c>
      <c r="H1142" s="138">
        <v>3.2</v>
      </c>
      <c r="I1142" t="b">
        <f t="shared" si="17"/>
        <v>0</v>
      </c>
    </row>
    <row r="1143" spans="1:9" x14ac:dyDescent="0.25">
      <c r="A1143" s="5">
        <v>3043</v>
      </c>
      <c r="B1143" s="5" t="s">
        <v>26</v>
      </c>
      <c r="C1143" s="5" t="s">
        <v>26</v>
      </c>
      <c r="D1143" s="5" t="s">
        <v>477</v>
      </c>
      <c r="E1143" s="5" t="s">
        <v>7</v>
      </c>
      <c r="F1143" s="5">
        <v>4.3</v>
      </c>
      <c r="G1143" s="319">
        <v>2.0299999999999998</v>
      </c>
      <c r="H1143" s="138">
        <v>3.3</v>
      </c>
      <c r="I1143" t="b">
        <f t="shared" si="17"/>
        <v>0</v>
      </c>
    </row>
    <row r="1144" spans="1:9" x14ac:dyDescent="0.25">
      <c r="A1144" s="5">
        <v>3044</v>
      </c>
      <c r="B1144" s="5" t="s">
        <v>26</v>
      </c>
      <c r="C1144" s="5" t="s">
        <v>26</v>
      </c>
      <c r="D1144" s="5" t="s">
        <v>444</v>
      </c>
      <c r="E1144" s="5" t="s">
        <v>7</v>
      </c>
      <c r="F1144" s="5">
        <v>4.3</v>
      </c>
      <c r="G1144" s="319">
        <v>1.99</v>
      </c>
      <c r="H1144" s="138">
        <v>3.3</v>
      </c>
      <c r="I1144" t="b">
        <f t="shared" si="17"/>
        <v>0</v>
      </c>
    </row>
    <row r="1145" spans="1:9" x14ac:dyDescent="0.25">
      <c r="A1145" s="5">
        <v>3045</v>
      </c>
      <c r="B1145" s="5" t="s">
        <v>26</v>
      </c>
      <c r="C1145" s="5" t="s">
        <v>26</v>
      </c>
      <c r="D1145" s="5" t="s">
        <v>445</v>
      </c>
      <c r="E1145" s="5" t="s">
        <v>7</v>
      </c>
      <c r="F1145" s="5">
        <v>4.3</v>
      </c>
      <c r="G1145" s="319">
        <v>1.99</v>
      </c>
      <c r="H1145" s="138">
        <v>3.3</v>
      </c>
      <c r="I1145" t="b">
        <f t="shared" si="17"/>
        <v>0</v>
      </c>
    </row>
    <row r="1146" spans="1:9" x14ac:dyDescent="0.25">
      <c r="A1146" s="5">
        <v>3046</v>
      </c>
      <c r="B1146" s="5" t="s">
        <v>26</v>
      </c>
      <c r="C1146" s="5" t="s">
        <v>26</v>
      </c>
      <c r="D1146" s="5" t="s">
        <v>446</v>
      </c>
      <c r="E1146" s="5" t="s">
        <v>7</v>
      </c>
      <c r="F1146" s="5">
        <v>4.3</v>
      </c>
      <c r="G1146" s="319">
        <v>1.99</v>
      </c>
      <c r="H1146" s="138">
        <v>3.3</v>
      </c>
      <c r="I1146" t="b">
        <f t="shared" si="17"/>
        <v>0</v>
      </c>
    </row>
    <row r="1147" spans="1:9" x14ac:dyDescent="0.25">
      <c r="A1147" s="5">
        <v>3047</v>
      </c>
      <c r="B1147" s="5" t="s">
        <v>26</v>
      </c>
      <c r="C1147" s="5" t="s">
        <v>26</v>
      </c>
      <c r="D1147" s="5" t="s">
        <v>359</v>
      </c>
      <c r="E1147" s="5" t="s">
        <v>6</v>
      </c>
      <c r="F1147" s="5">
        <v>6.8</v>
      </c>
      <c r="G1147" s="319">
        <v>1.69</v>
      </c>
      <c r="H1147" s="138">
        <v>3</v>
      </c>
      <c r="I1147" t="b">
        <f t="shared" si="17"/>
        <v>0</v>
      </c>
    </row>
    <row r="1148" spans="1:9" x14ac:dyDescent="0.25">
      <c r="A1148" s="5">
        <v>3057</v>
      </c>
      <c r="B1148" s="5" t="s">
        <v>26</v>
      </c>
      <c r="C1148" s="5" t="s">
        <v>26</v>
      </c>
      <c r="D1148" s="5" t="s">
        <v>302</v>
      </c>
      <c r="E1148" s="5" t="s">
        <v>6</v>
      </c>
      <c r="F1148" s="5">
        <v>11.3</v>
      </c>
      <c r="G1148" s="319">
        <v>1.47</v>
      </c>
      <c r="H1148" s="138">
        <v>3.1</v>
      </c>
      <c r="I1148" t="b">
        <f t="shared" si="17"/>
        <v>0</v>
      </c>
    </row>
    <row r="1149" spans="1:9" x14ac:dyDescent="0.25">
      <c r="A1149" s="5">
        <v>3058</v>
      </c>
      <c r="B1149" s="5" t="s">
        <v>26</v>
      </c>
      <c r="C1149" s="5" t="s">
        <v>26</v>
      </c>
      <c r="D1149" s="5" t="s">
        <v>303</v>
      </c>
      <c r="E1149" s="5" t="s">
        <v>6</v>
      </c>
      <c r="F1149" s="5">
        <v>11.3</v>
      </c>
      <c r="G1149" s="319">
        <v>1.47</v>
      </c>
      <c r="H1149" s="138">
        <v>3.1</v>
      </c>
      <c r="I1149" t="b">
        <f t="shared" si="17"/>
        <v>0</v>
      </c>
    </row>
    <row r="1150" spans="1:9" x14ac:dyDescent="0.25">
      <c r="A1150" s="5">
        <v>3059</v>
      </c>
      <c r="B1150" s="5" t="s">
        <v>26</v>
      </c>
      <c r="C1150" s="5" t="s">
        <v>26</v>
      </c>
      <c r="D1150" s="5" t="s">
        <v>27</v>
      </c>
      <c r="E1150" s="5" t="s">
        <v>6</v>
      </c>
      <c r="F1150" s="5">
        <v>14</v>
      </c>
      <c r="G1150" s="319">
        <v>0.77</v>
      </c>
      <c r="H1150" s="138">
        <v>1.5</v>
      </c>
      <c r="I1150" t="b">
        <f t="shared" si="17"/>
        <v>0</v>
      </c>
    </row>
    <row r="1151" spans="1:9" x14ac:dyDescent="0.25">
      <c r="A1151" s="5">
        <v>3061</v>
      </c>
      <c r="B1151" s="5" t="s">
        <v>26</v>
      </c>
      <c r="C1151" s="5" t="s">
        <v>26</v>
      </c>
      <c r="D1151" s="5" t="s">
        <v>28</v>
      </c>
      <c r="E1151" s="5" t="s">
        <v>6</v>
      </c>
      <c r="F1151" s="5">
        <v>14</v>
      </c>
      <c r="G1151" s="319">
        <v>0.77</v>
      </c>
      <c r="H1151" s="138">
        <v>1.5</v>
      </c>
      <c r="I1151" t="b">
        <f t="shared" si="17"/>
        <v>0</v>
      </c>
    </row>
    <row r="1152" spans="1:9" x14ac:dyDescent="0.25">
      <c r="A1152" s="5">
        <v>6214</v>
      </c>
      <c r="B1152" s="5" t="s">
        <v>26</v>
      </c>
      <c r="C1152" s="5" t="s">
        <v>26</v>
      </c>
      <c r="D1152" s="5" t="s">
        <v>1911</v>
      </c>
      <c r="E1152" s="5" t="s">
        <v>7</v>
      </c>
      <c r="F1152" s="5">
        <v>3</v>
      </c>
      <c r="G1152" s="319">
        <v>3.2</v>
      </c>
      <c r="H1152" s="138">
        <v>4.2</v>
      </c>
      <c r="I1152" t="str">
        <f t="shared" si="17"/>
        <v>ME</v>
      </c>
    </row>
    <row r="1153" spans="1:9" x14ac:dyDescent="0.25">
      <c r="A1153" s="5">
        <v>6215</v>
      </c>
      <c r="B1153" s="5" t="s">
        <v>26</v>
      </c>
      <c r="C1153" s="5" t="s">
        <v>26</v>
      </c>
      <c r="D1153" s="5" t="s">
        <v>1912</v>
      </c>
      <c r="E1153" s="5" t="s">
        <v>7</v>
      </c>
      <c r="F1153" s="5">
        <v>3</v>
      </c>
      <c r="G1153" s="319">
        <v>3.2</v>
      </c>
      <c r="H1153" s="138">
        <v>4.2</v>
      </c>
      <c r="I1153" t="str">
        <f t="shared" si="17"/>
        <v>ME</v>
      </c>
    </row>
    <row r="1154" spans="1:9" x14ac:dyDescent="0.25">
      <c r="A1154" s="5">
        <v>6216</v>
      </c>
      <c r="B1154" s="5" t="s">
        <v>26</v>
      </c>
      <c r="C1154" s="5" t="s">
        <v>26</v>
      </c>
      <c r="D1154" s="5" t="s">
        <v>1913</v>
      </c>
      <c r="E1154" s="5" t="s">
        <v>7</v>
      </c>
      <c r="F1154" s="5">
        <v>3</v>
      </c>
      <c r="G1154" s="319">
        <v>3.2</v>
      </c>
      <c r="H1154" s="138">
        <v>4.2</v>
      </c>
      <c r="I1154" t="str">
        <f t="shared" si="17"/>
        <v>ME</v>
      </c>
    </row>
    <row r="1155" spans="1:9" x14ac:dyDescent="0.25">
      <c r="A1155" s="5">
        <v>4985</v>
      </c>
      <c r="B1155" s="5" t="s">
        <v>26</v>
      </c>
      <c r="C1155" s="5" t="s">
        <v>26</v>
      </c>
      <c r="D1155" s="5" t="s">
        <v>278</v>
      </c>
      <c r="E1155" s="5" t="s">
        <v>6</v>
      </c>
      <c r="F1155" s="5">
        <v>9.4</v>
      </c>
      <c r="G1155" s="319">
        <v>1.4</v>
      </c>
      <c r="H1155" s="138">
        <v>2.5</v>
      </c>
      <c r="I1155" t="b">
        <f t="shared" ref="I1155:I1218" si="18">IF(E1155="Top-Loading",IF(AND(G1155&gt;=3.2,F1155&lt;=3),"ME",IF(AND(G1155&gt;=2.51,F1155&lt;=3.8),"ES",IF(AND(G1155&gt;=1.72,F1155&lt;=8),"F"))),IF(AND(G1155&gt;=3.2,F1155&lt;=3),"ME",IF(AND(G1155&gt;=2.8,F1155&lt;=3.5),"ES",IF(AND(G1155&gt;=2.2,F1155&lt;=4.5),"F"))))</f>
        <v>0</v>
      </c>
    </row>
    <row r="1156" spans="1:9" x14ac:dyDescent="0.25">
      <c r="A1156" s="5">
        <v>643</v>
      </c>
      <c r="B1156" s="5" t="s">
        <v>26</v>
      </c>
      <c r="C1156" s="5" t="s">
        <v>26</v>
      </c>
      <c r="D1156" s="5" t="s">
        <v>534</v>
      </c>
      <c r="E1156" s="5" t="s">
        <v>7</v>
      </c>
      <c r="F1156" s="5">
        <v>5.8</v>
      </c>
      <c r="G1156" s="319">
        <v>2.0499999999999998</v>
      </c>
      <c r="H1156" s="138">
        <v>2</v>
      </c>
      <c r="I1156" t="b">
        <f t="shared" si="18"/>
        <v>0</v>
      </c>
    </row>
    <row r="1157" spans="1:9" x14ac:dyDescent="0.25">
      <c r="A1157" s="5">
        <v>5778</v>
      </c>
      <c r="B1157" s="5" t="s">
        <v>26</v>
      </c>
      <c r="C1157" s="5" t="s">
        <v>26</v>
      </c>
      <c r="D1157" s="5" t="s">
        <v>1914</v>
      </c>
      <c r="E1157" s="5" t="s">
        <v>7</v>
      </c>
      <c r="F1157" s="5">
        <v>2.7</v>
      </c>
      <c r="G1157" s="319">
        <v>3</v>
      </c>
      <c r="H1157" s="138">
        <v>4.3</v>
      </c>
      <c r="I1157" t="str">
        <f t="shared" si="18"/>
        <v>ES</v>
      </c>
    </row>
    <row r="1158" spans="1:9" x14ac:dyDescent="0.25">
      <c r="A1158" s="5">
        <v>6100</v>
      </c>
      <c r="B1158" s="5" t="s">
        <v>26</v>
      </c>
      <c r="C1158" s="5" t="s">
        <v>26</v>
      </c>
      <c r="D1158" s="5" t="s">
        <v>1915</v>
      </c>
      <c r="E1158" s="5" t="s">
        <v>7</v>
      </c>
      <c r="F1158" s="5">
        <v>3.5</v>
      </c>
      <c r="G1158" s="319">
        <v>2.8</v>
      </c>
      <c r="H1158" s="138">
        <v>3.6</v>
      </c>
      <c r="I1158" t="str">
        <f t="shared" si="18"/>
        <v>ES</v>
      </c>
    </row>
    <row r="1159" spans="1:9" x14ac:dyDescent="0.25">
      <c r="A1159" s="5">
        <v>5775</v>
      </c>
      <c r="B1159" s="5" t="s">
        <v>26</v>
      </c>
      <c r="C1159" s="5" t="s">
        <v>26</v>
      </c>
      <c r="D1159" s="5" t="s">
        <v>1916</v>
      </c>
      <c r="E1159" s="5" t="s">
        <v>7</v>
      </c>
      <c r="F1159" s="5">
        <v>3.5</v>
      </c>
      <c r="G1159" s="319">
        <v>2.8</v>
      </c>
      <c r="H1159" s="138">
        <v>4.0999999999999996</v>
      </c>
      <c r="I1159" t="str">
        <f t="shared" si="18"/>
        <v>ES</v>
      </c>
    </row>
    <row r="1160" spans="1:9" x14ac:dyDescent="0.25">
      <c r="A1160" s="5">
        <v>6211</v>
      </c>
      <c r="B1160" s="5" t="s">
        <v>26</v>
      </c>
      <c r="C1160" s="5" t="s">
        <v>26</v>
      </c>
      <c r="D1160" s="5" t="s">
        <v>1917</v>
      </c>
      <c r="E1160" s="5" t="s">
        <v>7</v>
      </c>
      <c r="F1160" s="5">
        <v>3</v>
      </c>
      <c r="G1160" s="319">
        <v>3.2</v>
      </c>
      <c r="H1160" s="138">
        <v>4.2</v>
      </c>
      <c r="I1160" t="str">
        <f t="shared" si="18"/>
        <v>ME</v>
      </c>
    </row>
    <row r="1161" spans="1:9" x14ac:dyDescent="0.25">
      <c r="A1161" s="5">
        <v>5776</v>
      </c>
      <c r="B1161" s="5" t="s">
        <v>26</v>
      </c>
      <c r="C1161" s="5" t="s">
        <v>26</v>
      </c>
      <c r="D1161" s="5" t="s">
        <v>1918</v>
      </c>
      <c r="E1161" s="5" t="s">
        <v>7</v>
      </c>
      <c r="F1161" s="5">
        <v>3.5</v>
      </c>
      <c r="G1161" s="319">
        <v>2.8</v>
      </c>
      <c r="H1161" s="138">
        <v>4.0999999999999996</v>
      </c>
      <c r="I1161" t="str">
        <f t="shared" si="18"/>
        <v>ES</v>
      </c>
    </row>
    <row r="1162" spans="1:9" x14ac:dyDescent="0.25">
      <c r="A1162" s="5">
        <v>6212</v>
      </c>
      <c r="B1162" s="5" t="s">
        <v>26</v>
      </c>
      <c r="C1162" s="5" t="s">
        <v>26</v>
      </c>
      <c r="D1162" s="5" t="s">
        <v>1919</v>
      </c>
      <c r="E1162" s="5" t="s">
        <v>7</v>
      </c>
      <c r="F1162" s="5">
        <v>3</v>
      </c>
      <c r="G1162" s="319">
        <v>3.2</v>
      </c>
      <c r="H1162" s="138">
        <v>4.2</v>
      </c>
      <c r="I1162" t="str">
        <f t="shared" si="18"/>
        <v>ME</v>
      </c>
    </row>
    <row r="1163" spans="1:9" x14ac:dyDescent="0.25">
      <c r="A1163" s="5">
        <v>3121</v>
      </c>
      <c r="B1163" s="5" t="s">
        <v>26</v>
      </c>
      <c r="C1163" s="5" t="s">
        <v>26</v>
      </c>
      <c r="D1163" s="5" t="s">
        <v>612</v>
      </c>
      <c r="E1163" s="5" t="s">
        <v>7</v>
      </c>
      <c r="F1163" s="5">
        <v>4.5</v>
      </c>
      <c r="G1163" s="319">
        <v>2.2400000000000002</v>
      </c>
      <c r="H1163" s="138">
        <v>3</v>
      </c>
      <c r="I1163" t="str">
        <f t="shared" si="18"/>
        <v>F</v>
      </c>
    </row>
    <row r="1164" spans="1:9" x14ac:dyDescent="0.25">
      <c r="A1164" s="5">
        <v>3122</v>
      </c>
      <c r="B1164" s="5" t="s">
        <v>26</v>
      </c>
      <c r="C1164" s="5" t="s">
        <v>26</v>
      </c>
      <c r="D1164" s="5" t="s">
        <v>552</v>
      </c>
      <c r="E1164" s="5" t="s">
        <v>7</v>
      </c>
      <c r="F1164" s="5">
        <v>4.9000000000000004</v>
      </c>
      <c r="G1164" s="319">
        <v>2.08</v>
      </c>
      <c r="H1164" s="138">
        <v>2.9</v>
      </c>
      <c r="I1164" t="b">
        <f t="shared" si="18"/>
        <v>0</v>
      </c>
    </row>
    <row r="1165" spans="1:9" x14ac:dyDescent="0.25">
      <c r="A1165" s="5">
        <v>3123</v>
      </c>
      <c r="B1165" s="5" t="s">
        <v>26</v>
      </c>
      <c r="C1165" s="5" t="s">
        <v>26</v>
      </c>
      <c r="D1165" s="5" t="s">
        <v>711</v>
      </c>
      <c r="E1165" s="5" t="s">
        <v>7</v>
      </c>
      <c r="F1165" s="5">
        <v>4</v>
      </c>
      <c r="G1165" s="319">
        <v>2.44</v>
      </c>
      <c r="H1165" s="138">
        <v>3.3</v>
      </c>
      <c r="I1165" t="str">
        <f t="shared" si="18"/>
        <v>F</v>
      </c>
    </row>
    <row r="1166" spans="1:9" x14ac:dyDescent="0.25">
      <c r="A1166" s="5">
        <v>3124</v>
      </c>
      <c r="B1166" s="5" t="s">
        <v>26</v>
      </c>
      <c r="C1166" s="5" t="s">
        <v>26</v>
      </c>
      <c r="D1166" s="5" t="s">
        <v>463</v>
      </c>
      <c r="E1166" s="5" t="s">
        <v>7</v>
      </c>
      <c r="F1166" s="5">
        <v>5.0999999999999996</v>
      </c>
      <c r="G1166" s="319">
        <v>2.02</v>
      </c>
      <c r="H1166" s="138">
        <v>3.1</v>
      </c>
      <c r="I1166" t="b">
        <f t="shared" si="18"/>
        <v>0</v>
      </c>
    </row>
    <row r="1167" spans="1:9" x14ac:dyDescent="0.25">
      <c r="A1167" s="5">
        <v>3125</v>
      </c>
      <c r="B1167" s="5" t="s">
        <v>26</v>
      </c>
      <c r="C1167" s="5" t="s">
        <v>26</v>
      </c>
      <c r="D1167" s="5" t="s">
        <v>464</v>
      </c>
      <c r="E1167" s="5" t="s">
        <v>7</v>
      </c>
      <c r="F1167" s="5">
        <v>5.0999999999999996</v>
      </c>
      <c r="G1167" s="319">
        <v>2.02</v>
      </c>
      <c r="H1167" s="138">
        <v>3.1</v>
      </c>
      <c r="I1167" t="b">
        <f t="shared" si="18"/>
        <v>0</v>
      </c>
    </row>
    <row r="1168" spans="1:9" x14ac:dyDescent="0.25">
      <c r="A1168" s="5">
        <v>3126</v>
      </c>
      <c r="B1168" s="5" t="s">
        <v>26</v>
      </c>
      <c r="C1168" s="5" t="s">
        <v>26</v>
      </c>
      <c r="D1168" s="5" t="s">
        <v>622</v>
      </c>
      <c r="E1168" s="5" t="s">
        <v>7</v>
      </c>
      <c r="F1168" s="5">
        <v>4.4000000000000004</v>
      </c>
      <c r="G1168" s="319">
        <v>2.2599999999999998</v>
      </c>
      <c r="H1168" s="138">
        <v>3.1</v>
      </c>
      <c r="I1168" t="str">
        <f t="shared" si="18"/>
        <v>F</v>
      </c>
    </row>
    <row r="1169" spans="1:9" x14ac:dyDescent="0.25">
      <c r="A1169" s="5">
        <v>5810</v>
      </c>
      <c r="B1169" s="5" t="s">
        <v>26</v>
      </c>
      <c r="C1169" s="5" t="s">
        <v>26</v>
      </c>
      <c r="D1169" s="5" t="s">
        <v>1920</v>
      </c>
      <c r="E1169" s="5" t="s">
        <v>7</v>
      </c>
      <c r="F1169" s="5">
        <v>3.5</v>
      </c>
      <c r="G1169" s="319">
        <v>2.8</v>
      </c>
      <c r="H1169" s="138">
        <v>4.0999999999999996</v>
      </c>
      <c r="I1169" t="str">
        <f t="shared" si="18"/>
        <v>ES</v>
      </c>
    </row>
    <row r="1170" spans="1:9" x14ac:dyDescent="0.25">
      <c r="A1170" s="5">
        <v>5777</v>
      </c>
      <c r="B1170" s="5" t="s">
        <v>26</v>
      </c>
      <c r="C1170" s="5" t="s">
        <v>26</v>
      </c>
      <c r="D1170" s="5" t="s">
        <v>1921</v>
      </c>
      <c r="E1170" s="5" t="s">
        <v>7</v>
      </c>
      <c r="F1170" s="5">
        <v>3.5</v>
      </c>
      <c r="G1170" s="319">
        <v>2.8</v>
      </c>
      <c r="H1170" s="138">
        <v>4.0999999999999996</v>
      </c>
      <c r="I1170" t="str">
        <f t="shared" si="18"/>
        <v>ES</v>
      </c>
    </row>
    <row r="1171" spans="1:9" x14ac:dyDescent="0.25">
      <c r="A1171" s="5">
        <v>6210</v>
      </c>
      <c r="B1171" s="5" t="s">
        <v>26</v>
      </c>
      <c r="C1171" s="5" t="s">
        <v>26</v>
      </c>
      <c r="D1171" s="5" t="s">
        <v>1922</v>
      </c>
      <c r="E1171" s="5" t="s">
        <v>7</v>
      </c>
      <c r="F1171" s="5">
        <v>3</v>
      </c>
      <c r="G1171" s="319">
        <v>3.2</v>
      </c>
      <c r="H1171" s="138">
        <v>4.4000000000000004</v>
      </c>
      <c r="I1171" t="str">
        <f t="shared" si="18"/>
        <v>ME</v>
      </c>
    </row>
    <row r="1172" spans="1:9" x14ac:dyDescent="0.25">
      <c r="A1172" s="5">
        <v>6209</v>
      </c>
      <c r="B1172" s="5" t="s">
        <v>26</v>
      </c>
      <c r="C1172" s="5" t="s">
        <v>26</v>
      </c>
      <c r="D1172" s="5" t="s">
        <v>1923</v>
      </c>
      <c r="E1172" s="5" t="s">
        <v>7</v>
      </c>
      <c r="F1172" s="5">
        <v>3</v>
      </c>
      <c r="G1172" s="319">
        <v>3.2</v>
      </c>
      <c r="H1172" s="138">
        <v>4.4000000000000004</v>
      </c>
      <c r="I1172" t="str">
        <f t="shared" si="18"/>
        <v>ME</v>
      </c>
    </row>
    <row r="1173" spans="1:9" x14ac:dyDescent="0.25">
      <c r="A1173" s="5">
        <v>5433</v>
      </c>
      <c r="B1173" s="5" t="s">
        <v>26</v>
      </c>
      <c r="C1173" s="5" t="s">
        <v>26</v>
      </c>
      <c r="D1173" s="5" t="s">
        <v>1924</v>
      </c>
      <c r="E1173" s="5" t="s">
        <v>7</v>
      </c>
      <c r="F1173" s="5">
        <v>2.6</v>
      </c>
      <c r="G1173" s="319">
        <v>3.32</v>
      </c>
      <c r="H1173" s="138">
        <v>4.3</v>
      </c>
      <c r="I1173" t="str">
        <f t="shared" si="18"/>
        <v>ME</v>
      </c>
    </row>
    <row r="1174" spans="1:9" x14ac:dyDescent="0.25">
      <c r="A1174" s="5">
        <v>632</v>
      </c>
      <c r="B1174" s="5" t="s">
        <v>26</v>
      </c>
      <c r="C1174" s="5" t="s">
        <v>26</v>
      </c>
      <c r="D1174" s="5" t="s">
        <v>950</v>
      </c>
      <c r="E1174" s="5" t="s">
        <v>7</v>
      </c>
      <c r="F1174" s="5">
        <v>3.9</v>
      </c>
      <c r="G1174" s="319">
        <v>3.88</v>
      </c>
      <c r="H1174" s="138">
        <v>3.5</v>
      </c>
      <c r="I1174" t="str">
        <f t="shared" si="18"/>
        <v>F</v>
      </c>
    </row>
    <row r="1175" spans="1:9" x14ac:dyDescent="0.25">
      <c r="A1175" s="5">
        <v>644</v>
      </c>
      <c r="B1175" s="5" t="s">
        <v>26</v>
      </c>
      <c r="C1175" s="5" t="s">
        <v>26</v>
      </c>
      <c r="D1175" s="5" t="s">
        <v>723</v>
      </c>
      <c r="E1175" s="5" t="s">
        <v>7</v>
      </c>
      <c r="F1175" s="5">
        <v>3.8</v>
      </c>
      <c r="G1175" s="319">
        <v>2.4500000000000002</v>
      </c>
      <c r="H1175" s="138">
        <v>3.5</v>
      </c>
      <c r="I1175" t="str">
        <f t="shared" si="18"/>
        <v>F</v>
      </c>
    </row>
    <row r="1176" spans="1:9" x14ac:dyDescent="0.25">
      <c r="A1176" s="5">
        <v>4981</v>
      </c>
      <c r="B1176" s="5" t="s">
        <v>26</v>
      </c>
      <c r="C1176" s="5" t="s">
        <v>26</v>
      </c>
      <c r="D1176" s="5" t="s">
        <v>731</v>
      </c>
      <c r="E1176" s="5" t="s">
        <v>7</v>
      </c>
      <c r="F1176" s="5">
        <v>3.7</v>
      </c>
      <c r="G1176" s="319">
        <v>2.46</v>
      </c>
      <c r="H1176" s="138">
        <v>3.5</v>
      </c>
      <c r="I1176" t="str">
        <f t="shared" si="18"/>
        <v>F</v>
      </c>
    </row>
    <row r="1177" spans="1:9" x14ac:dyDescent="0.25">
      <c r="A1177" s="5">
        <v>3127</v>
      </c>
      <c r="B1177" s="5" t="s">
        <v>26</v>
      </c>
      <c r="C1177" s="5" t="s">
        <v>26</v>
      </c>
      <c r="D1177" s="5" t="s">
        <v>543</v>
      </c>
      <c r="E1177" s="5" t="s">
        <v>7</v>
      </c>
      <c r="F1177" s="5">
        <v>4.4000000000000004</v>
      </c>
      <c r="G1177" s="319">
        <v>2.0499999999999998</v>
      </c>
      <c r="H1177" s="138">
        <v>3.3</v>
      </c>
      <c r="I1177" t="b">
        <f t="shared" si="18"/>
        <v>0</v>
      </c>
    </row>
    <row r="1178" spans="1:9" x14ac:dyDescent="0.25">
      <c r="A1178" s="5">
        <v>645</v>
      </c>
      <c r="B1178" s="5" t="s">
        <v>26</v>
      </c>
      <c r="C1178" s="5" t="s">
        <v>26</v>
      </c>
      <c r="D1178" s="5" t="s">
        <v>724</v>
      </c>
      <c r="E1178" s="5" t="s">
        <v>7</v>
      </c>
      <c r="F1178" s="5">
        <v>3.8</v>
      </c>
      <c r="G1178" s="319">
        <v>2.4500000000000002</v>
      </c>
      <c r="H1178" s="138">
        <v>3.5</v>
      </c>
      <c r="I1178" t="str">
        <f t="shared" si="18"/>
        <v>F</v>
      </c>
    </row>
    <row r="1179" spans="1:9" x14ac:dyDescent="0.25">
      <c r="A1179" s="5">
        <v>3444</v>
      </c>
      <c r="B1179" s="5" t="s">
        <v>26</v>
      </c>
      <c r="C1179" s="5" t="s">
        <v>26</v>
      </c>
      <c r="D1179" s="5" t="s">
        <v>635</v>
      </c>
      <c r="E1179" s="5" t="s">
        <v>7</v>
      </c>
      <c r="F1179" s="5">
        <v>3.9</v>
      </c>
      <c r="G1179" s="319">
        <v>2.29</v>
      </c>
      <c r="H1179" s="138">
        <v>3.5</v>
      </c>
      <c r="I1179" t="str">
        <f t="shared" si="18"/>
        <v>F</v>
      </c>
    </row>
    <row r="1180" spans="1:9" x14ac:dyDescent="0.25">
      <c r="A1180" s="5">
        <v>4982</v>
      </c>
      <c r="B1180" s="5" t="s">
        <v>26</v>
      </c>
      <c r="C1180" s="5" t="s">
        <v>26</v>
      </c>
      <c r="D1180" s="5" t="s">
        <v>732</v>
      </c>
      <c r="E1180" s="5" t="s">
        <v>7</v>
      </c>
      <c r="F1180" s="5">
        <v>3.7</v>
      </c>
      <c r="G1180" s="319">
        <v>2.46</v>
      </c>
      <c r="H1180" s="138">
        <v>3.5</v>
      </c>
      <c r="I1180" t="str">
        <f t="shared" si="18"/>
        <v>F</v>
      </c>
    </row>
    <row r="1181" spans="1:9" x14ac:dyDescent="0.25">
      <c r="A1181" s="5">
        <v>3128</v>
      </c>
      <c r="B1181" s="5" t="s">
        <v>26</v>
      </c>
      <c r="C1181" s="5" t="s">
        <v>26</v>
      </c>
      <c r="D1181" s="5" t="s">
        <v>586</v>
      </c>
      <c r="E1181" s="5" t="s">
        <v>7</v>
      </c>
      <c r="F1181" s="5">
        <v>4.0999999999999996</v>
      </c>
      <c r="G1181" s="319">
        <v>2.21</v>
      </c>
      <c r="H1181" s="138">
        <v>3.3</v>
      </c>
      <c r="I1181" t="str">
        <f t="shared" si="18"/>
        <v>F</v>
      </c>
    </row>
    <row r="1182" spans="1:9" x14ac:dyDescent="0.25">
      <c r="A1182" s="5">
        <v>646</v>
      </c>
      <c r="B1182" s="5" t="s">
        <v>26</v>
      </c>
      <c r="C1182" s="5" t="s">
        <v>26</v>
      </c>
      <c r="D1182" s="5" t="s">
        <v>636</v>
      </c>
      <c r="E1182" s="5" t="s">
        <v>7</v>
      </c>
      <c r="F1182" s="5">
        <v>3.9</v>
      </c>
      <c r="G1182" s="319">
        <v>2.29</v>
      </c>
      <c r="H1182" s="138">
        <v>3.5</v>
      </c>
      <c r="I1182" t="str">
        <f t="shared" si="18"/>
        <v>F</v>
      </c>
    </row>
    <row r="1183" spans="1:9" x14ac:dyDescent="0.25">
      <c r="A1183" s="5">
        <v>828</v>
      </c>
      <c r="B1183" s="5" t="s">
        <v>26</v>
      </c>
      <c r="C1183" s="5" t="s">
        <v>26</v>
      </c>
      <c r="D1183" s="5" t="s">
        <v>740</v>
      </c>
      <c r="E1183" s="5" t="s">
        <v>7</v>
      </c>
      <c r="F1183" s="5">
        <v>3.8</v>
      </c>
      <c r="G1183" s="319">
        <v>2.46</v>
      </c>
      <c r="H1183" s="138">
        <v>3.8</v>
      </c>
      <c r="I1183" t="str">
        <f t="shared" si="18"/>
        <v>F</v>
      </c>
    </row>
    <row r="1184" spans="1:9" x14ac:dyDescent="0.25">
      <c r="A1184" s="5">
        <v>4616</v>
      </c>
      <c r="B1184" s="5" t="s">
        <v>26</v>
      </c>
      <c r="C1184" s="5" t="s">
        <v>26</v>
      </c>
      <c r="D1184" s="5" t="s">
        <v>715</v>
      </c>
      <c r="E1184" s="5" t="s">
        <v>7</v>
      </c>
      <c r="F1184" s="5">
        <v>3.9</v>
      </c>
      <c r="G1184" s="319">
        <v>2.44</v>
      </c>
      <c r="H1184" s="138">
        <v>3.9</v>
      </c>
      <c r="I1184" t="str">
        <f t="shared" si="18"/>
        <v>F</v>
      </c>
    </row>
    <row r="1185" spans="1:9" x14ac:dyDescent="0.25">
      <c r="A1185" s="5">
        <v>575</v>
      </c>
      <c r="B1185" s="5" t="s">
        <v>26</v>
      </c>
      <c r="C1185" s="5" t="s">
        <v>26</v>
      </c>
      <c r="D1185" s="5" t="s">
        <v>661</v>
      </c>
      <c r="E1185" s="5" t="s">
        <v>7</v>
      </c>
      <c r="F1185" s="5">
        <v>4.0999999999999996</v>
      </c>
      <c r="G1185" s="319">
        <v>2.35</v>
      </c>
      <c r="H1185" s="138">
        <v>3.9</v>
      </c>
      <c r="I1185" t="str">
        <f t="shared" si="18"/>
        <v>F</v>
      </c>
    </row>
    <row r="1186" spans="1:9" x14ac:dyDescent="0.25">
      <c r="A1186" s="5">
        <v>5434</v>
      </c>
      <c r="B1186" s="5" t="s">
        <v>26</v>
      </c>
      <c r="C1186" s="5" t="s">
        <v>26</v>
      </c>
      <c r="D1186" s="5" t="s">
        <v>1925</v>
      </c>
      <c r="E1186" s="5" t="s">
        <v>7</v>
      </c>
      <c r="F1186" s="5">
        <v>2.6</v>
      </c>
      <c r="G1186" s="319">
        <v>3.3</v>
      </c>
      <c r="H1186" s="138">
        <v>4.3</v>
      </c>
      <c r="I1186" t="str">
        <f t="shared" si="18"/>
        <v>ME</v>
      </c>
    </row>
    <row r="1187" spans="1:9" x14ac:dyDescent="0.25">
      <c r="A1187" s="5">
        <v>4599</v>
      </c>
      <c r="B1187" s="5" t="s">
        <v>26</v>
      </c>
      <c r="C1187" s="5" t="s">
        <v>26</v>
      </c>
      <c r="D1187" s="5" t="s">
        <v>926</v>
      </c>
      <c r="E1187" s="5" t="s">
        <v>7</v>
      </c>
      <c r="F1187" s="5">
        <v>2.7</v>
      </c>
      <c r="G1187" s="319">
        <v>3.21</v>
      </c>
      <c r="H1187" s="138">
        <v>4.3</v>
      </c>
      <c r="I1187" t="str">
        <f t="shared" si="18"/>
        <v>ME</v>
      </c>
    </row>
    <row r="1188" spans="1:9" x14ac:dyDescent="0.25">
      <c r="A1188" s="5">
        <v>3129</v>
      </c>
      <c r="B1188" s="5" t="s">
        <v>26</v>
      </c>
      <c r="C1188" s="5" t="s">
        <v>26</v>
      </c>
      <c r="D1188" s="5" t="s">
        <v>616</v>
      </c>
      <c r="E1188" s="5" t="s">
        <v>7</v>
      </c>
      <c r="F1188" s="5">
        <v>3.8</v>
      </c>
      <c r="G1188" s="319">
        <v>2.2400000000000002</v>
      </c>
      <c r="H1188" s="138">
        <v>3.5</v>
      </c>
      <c r="I1188" t="str">
        <f t="shared" si="18"/>
        <v>F</v>
      </c>
    </row>
    <row r="1189" spans="1:9" x14ac:dyDescent="0.25">
      <c r="A1189" s="5">
        <v>829</v>
      </c>
      <c r="B1189" s="5" t="s">
        <v>26</v>
      </c>
      <c r="C1189" s="5" t="s">
        <v>26</v>
      </c>
      <c r="D1189" s="5" t="s">
        <v>757</v>
      </c>
      <c r="E1189" s="5" t="s">
        <v>7</v>
      </c>
      <c r="F1189" s="5">
        <v>3.5</v>
      </c>
      <c r="G1189" s="319">
        <v>2.52</v>
      </c>
      <c r="H1189" s="138">
        <v>3.8</v>
      </c>
      <c r="I1189" t="str">
        <f t="shared" si="18"/>
        <v>F</v>
      </c>
    </row>
    <row r="1190" spans="1:9" x14ac:dyDescent="0.25">
      <c r="A1190" s="5">
        <v>6208</v>
      </c>
      <c r="B1190" s="5" t="s">
        <v>26</v>
      </c>
      <c r="C1190" s="5" t="s">
        <v>26</v>
      </c>
      <c r="D1190" s="5" t="s">
        <v>1926</v>
      </c>
      <c r="E1190" s="5" t="s">
        <v>7</v>
      </c>
      <c r="F1190" s="5">
        <v>3</v>
      </c>
      <c r="G1190" s="319">
        <v>3.2</v>
      </c>
      <c r="H1190" s="138">
        <v>4.5</v>
      </c>
      <c r="I1190" t="str">
        <f t="shared" si="18"/>
        <v>ME</v>
      </c>
    </row>
    <row r="1191" spans="1:9" x14ac:dyDescent="0.25">
      <c r="A1191" s="5">
        <v>4600</v>
      </c>
      <c r="B1191" s="5" t="s">
        <v>26</v>
      </c>
      <c r="C1191" s="5" t="s">
        <v>26</v>
      </c>
      <c r="D1191" s="5" t="s">
        <v>931</v>
      </c>
      <c r="E1191" s="5" t="s">
        <v>7</v>
      </c>
      <c r="F1191" s="5">
        <v>2.7</v>
      </c>
      <c r="G1191" s="319">
        <v>3.3</v>
      </c>
      <c r="H1191" s="138">
        <v>4.3</v>
      </c>
      <c r="I1191" t="str">
        <f t="shared" si="18"/>
        <v>ME</v>
      </c>
    </row>
    <row r="1192" spans="1:9" x14ac:dyDescent="0.25">
      <c r="A1192" s="5">
        <v>3130</v>
      </c>
      <c r="B1192" s="5" t="s">
        <v>26</v>
      </c>
      <c r="C1192" s="5" t="s">
        <v>26</v>
      </c>
      <c r="D1192" s="5" t="s">
        <v>617</v>
      </c>
      <c r="E1192" s="5" t="s">
        <v>7</v>
      </c>
      <c r="F1192" s="5">
        <v>3.8</v>
      </c>
      <c r="G1192" s="319">
        <v>2.2400000000000002</v>
      </c>
      <c r="H1192" s="138">
        <v>3.5</v>
      </c>
      <c r="I1192" t="str">
        <f t="shared" si="18"/>
        <v>F</v>
      </c>
    </row>
    <row r="1193" spans="1:9" x14ac:dyDescent="0.25">
      <c r="A1193" s="5">
        <v>5435</v>
      </c>
      <c r="B1193" s="5" t="s">
        <v>26</v>
      </c>
      <c r="C1193" s="5" t="s">
        <v>26</v>
      </c>
      <c r="D1193" s="5" t="s">
        <v>1927</v>
      </c>
      <c r="E1193" s="5" t="s">
        <v>7</v>
      </c>
      <c r="F1193" s="5">
        <v>2.6</v>
      </c>
      <c r="G1193" s="319">
        <v>3.3</v>
      </c>
      <c r="H1193" s="138">
        <v>4.3</v>
      </c>
      <c r="I1193" t="str">
        <f t="shared" si="18"/>
        <v>ME</v>
      </c>
    </row>
    <row r="1194" spans="1:9" x14ac:dyDescent="0.25">
      <c r="A1194" s="5">
        <v>3131</v>
      </c>
      <c r="B1194" s="5" t="s">
        <v>26</v>
      </c>
      <c r="C1194" s="5" t="s">
        <v>26</v>
      </c>
      <c r="D1194" s="5" t="s">
        <v>570</v>
      </c>
      <c r="E1194" s="5" t="s">
        <v>7</v>
      </c>
      <c r="F1194" s="5">
        <v>4.3</v>
      </c>
      <c r="G1194" s="319">
        <v>2.15</v>
      </c>
      <c r="H1194" s="138">
        <v>3.5</v>
      </c>
      <c r="I1194" t="b">
        <f t="shared" si="18"/>
        <v>0</v>
      </c>
    </row>
    <row r="1195" spans="1:9" x14ac:dyDescent="0.25">
      <c r="A1195" s="5">
        <v>3418</v>
      </c>
      <c r="B1195" s="5" t="s">
        <v>26</v>
      </c>
      <c r="C1195" s="5" t="s">
        <v>26</v>
      </c>
      <c r="D1195" s="5" t="s">
        <v>697</v>
      </c>
      <c r="E1195" s="5" t="s">
        <v>7</v>
      </c>
      <c r="F1195" s="5">
        <v>3.8</v>
      </c>
      <c r="G1195" s="319">
        <v>2.41</v>
      </c>
      <c r="H1195" s="138">
        <v>3.8</v>
      </c>
      <c r="I1195" t="str">
        <f t="shared" si="18"/>
        <v>F</v>
      </c>
    </row>
    <row r="1196" spans="1:9" x14ac:dyDescent="0.25">
      <c r="A1196" s="5">
        <v>647</v>
      </c>
      <c r="B1196" s="5" t="s">
        <v>26</v>
      </c>
      <c r="C1196" s="5" t="s">
        <v>26</v>
      </c>
      <c r="D1196" s="5" t="s">
        <v>797</v>
      </c>
      <c r="E1196" s="5" t="s">
        <v>7</v>
      </c>
      <c r="F1196" s="5">
        <v>3.4</v>
      </c>
      <c r="G1196" s="319">
        <v>2.63</v>
      </c>
      <c r="H1196" s="138">
        <v>3.9</v>
      </c>
      <c r="I1196" t="str">
        <f t="shared" si="18"/>
        <v>F</v>
      </c>
    </row>
    <row r="1197" spans="1:9" x14ac:dyDescent="0.25">
      <c r="A1197" s="5">
        <v>6281</v>
      </c>
      <c r="B1197" s="5" t="s">
        <v>26</v>
      </c>
      <c r="C1197" s="5" t="s">
        <v>26</v>
      </c>
      <c r="D1197" s="5" t="s">
        <v>1928</v>
      </c>
      <c r="E1197" s="5" t="s">
        <v>7</v>
      </c>
      <c r="F1197" s="5">
        <v>3</v>
      </c>
      <c r="G1197" s="319">
        <v>3.2</v>
      </c>
      <c r="H1197" s="138">
        <v>4.5</v>
      </c>
      <c r="I1197" t="str">
        <f t="shared" si="18"/>
        <v>ME</v>
      </c>
    </row>
    <row r="1198" spans="1:9" x14ac:dyDescent="0.25">
      <c r="A1198" s="5">
        <v>4601</v>
      </c>
      <c r="B1198" s="5" t="s">
        <v>26</v>
      </c>
      <c r="C1198" s="5" t="s">
        <v>26</v>
      </c>
      <c r="D1198" s="5" t="s">
        <v>936</v>
      </c>
      <c r="E1198" s="5" t="s">
        <v>7</v>
      </c>
      <c r="F1198" s="5">
        <v>2.7</v>
      </c>
      <c r="G1198" s="319">
        <v>3.35</v>
      </c>
      <c r="H1198" s="138">
        <v>4.3</v>
      </c>
      <c r="I1198" t="str">
        <f t="shared" si="18"/>
        <v>ME</v>
      </c>
    </row>
    <row r="1199" spans="1:9" x14ac:dyDescent="0.25">
      <c r="A1199" s="5">
        <v>3132</v>
      </c>
      <c r="B1199" s="5" t="s">
        <v>26</v>
      </c>
      <c r="C1199" s="5" t="s">
        <v>26</v>
      </c>
      <c r="D1199" s="5" t="s">
        <v>571</v>
      </c>
      <c r="E1199" s="5" t="s">
        <v>7</v>
      </c>
      <c r="F1199" s="5">
        <v>4.3</v>
      </c>
      <c r="G1199" s="319">
        <v>2.15</v>
      </c>
      <c r="H1199" s="138">
        <v>3.5</v>
      </c>
      <c r="I1199" t="b">
        <f t="shared" si="18"/>
        <v>0</v>
      </c>
    </row>
    <row r="1200" spans="1:9" x14ac:dyDescent="0.25">
      <c r="A1200" s="5">
        <v>4986</v>
      </c>
      <c r="B1200" s="5" t="s">
        <v>26</v>
      </c>
      <c r="C1200" s="5" t="s">
        <v>26</v>
      </c>
      <c r="D1200" s="5" t="s">
        <v>279</v>
      </c>
      <c r="E1200" s="5" t="s">
        <v>6</v>
      </c>
      <c r="F1200" s="5">
        <v>9.4</v>
      </c>
      <c r="G1200" s="319">
        <v>1.4</v>
      </c>
      <c r="H1200" s="138">
        <v>2.5</v>
      </c>
      <c r="I1200" t="b">
        <f t="shared" si="18"/>
        <v>0</v>
      </c>
    </row>
    <row r="1201" spans="1:9" x14ac:dyDescent="0.25">
      <c r="A1201" s="5">
        <v>4975</v>
      </c>
      <c r="B1201" s="5" t="s">
        <v>26</v>
      </c>
      <c r="C1201" s="5" t="s">
        <v>26</v>
      </c>
      <c r="D1201" s="5" t="s">
        <v>40</v>
      </c>
      <c r="E1201" s="5" t="s">
        <v>6</v>
      </c>
      <c r="F1201" s="5">
        <v>9.5</v>
      </c>
      <c r="G1201" s="319">
        <v>1.26</v>
      </c>
      <c r="H1201" s="138">
        <v>3.4</v>
      </c>
      <c r="I1201" t="b">
        <f t="shared" si="18"/>
        <v>0</v>
      </c>
    </row>
    <row r="1202" spans="1:9" x14ac:dyDescent="0.25">
      <c r="A1202" s="5">
        <v>5901</v>
      </c>
      <c r="B1202" s="5" t="s">
        <v>26</v>
      </c>
      <c r="C1202" s="5" t="s">
        <v>26</v>
      </c>
      <c r="D1202" s="5" t="s">
        <v>1929</v>
      </c>
      <c r="E1202" s="5" t="s">
        <v>6</v>
      </c>
      <c r="F1202" s="5">
        <v>9.5</v>
      </c>
      <c r="G1202" s="319">
        <v>1.26</v>
      </c>
      <c r="H1202" s="138">
        <v>3.6</v>
      </c>
      <c r="I1202" t="b">
        <f t="shared" si="18"/>
        <v>0</v>
      </c>
    </row>
    <row r="1203" spans="1:9" x14ac:dyDescent="0.25">
      <c r="A1203" s="5">
        <v>4602</v>
      </c>
      <c r="B1203" s="5" t="s">
        <v>26</v>
      </c>
      <c r="C1203" s="5" t="s">
        <v>26</v>
      </c>
      <c r="D1203" s="5" t="s">
        <v>283</v>
      </c>
      <c r="E1203" s="5" t="s">
        <v>6</v>
      </c>
      <c r="F1203" s="5">
        <v>8.6</v>
      </c>
      <c r="G1203" s="319">
        <v>1.41</v>
      </c>
      <c r="H1203" s="138">
        <v>3.5</v>
      </c>
      <c r="I1203" t="b">
        <f t="shared" si="18"/>
        <v>0</v>
      </c>
    </row>
    <row r="1204" spans="1:9" x14ac:dyDescent="0.25">
      <c r="A1204" s="5">
        <v>6098</v>
      </c>
      <c r="B1204" s="5" t="s">
        <v>26</v>
      </c>
      <c r="C1204" s="5" t="s">
        <v>26</v>
      </c>
      <c r="D1204" s="5" t="s">
        <v>1930</v>
      </c>
      <c r="E1204" s="5" t="s">
        <v>6</v>
      </c>
      <c r="F1204" s="5">
        <v>9.5</v>
      </c>
      <c r="G1204" s="319">
        <v>1.26</v>
      </c>
      <c r="H1204" s="138">
        <v>3.6</v>
      </c>
      <c r="I1204" t="b">
        <f t="shared" si="18"/>
        <v>0</v>
      </c>
    </row>
    <row r="1205" spans="1:9" x14ac:dyDescent="0.25">
      <c r="A1205" s="5">
        <v>5933</v>
      </c>
      <c r="B1205" s="5" t="s">
        <v>26</v>
      </c>
      <c r="C1205" s="5" t="s">
        <v>26</v>
      </c>
      <c r="D1205" s="5" t="s">
        <v>1931</v>
      </c>
      <c r="E1205" s="5" t="s">
        <v>6</v>
      </c>
      <c r="F1205" s="5">
        <v>6</v>
      </c>
      <c r="G1205" s="319">
        <v>2</v>
      </c>
      <c r="H1205" s="138">
        <v>3.6</v>
      </c>
      <c r="I1205" t="str">
        <f t="shared" si="18"/>
        <v>F</v>
      </c>
    </row>
    <row r="1206" spans="1:9" x14ac:dyDescent="0.25">
      <c r="A1206" s="5">
        <v>4991</v>
      </c>
      <c r="B1206" s="5" t="s">
        <v>26</v>
      </c>
      <c r="C1206" s="5" t="s">
        <v>26</v>
      </c>
      <c r="D1206" s="5" t="s">
        <v>471</v>
      </c>
      <c r="E1206" s="5" t="s">
        <v>6</v>
      </c>
      <c r="F1206" s="5">
        <v>5.9</v>
      </c>
      <c r="G1206" s="319">
        <v>2.02</v>
      </c>
      <c r="H1206" s="138">
        <v>3.4</v>
      </c>
      <c r="I1206" t="str">
        <f t="shared" si="18"/>
        <v>F</v>
      </c>
    </row>
    <row r="1207" spans="1:9" x14ac:dyDescent="0.25">
      <c r="A1207" s="5">
        <v>5440</v>
      </c>
      <c r="B1207" s="5" t="s">
        <v>26</v>
      </c>
      <c r="C1207" s="5" t="s">
        <v>26</v>
      </c>
      <c r="D1207" s="5" t="s">
        <v>1932</v>
      </c>
      <c r="E1207" s="5" t="s">
        <v>6</v>
      </c>
      <c r="F1207" s="5">
        <v>6</v>
      </c>
      <c r="G1207" s="319">
        <v>2</v>
      </c>
      <c r="H1207" s="138">
        <v>3.6</v>
      </c>
      <c r="I1207" t="str">
        <f t="shared" si="18"/>
        <v>F</v>
      </c>
    </row>
    <row r="1208" spans="1:9" x14ac:dyDescent="0.25">
      <c r="A1208" s="5">
        <v>5899</v>
      </c>
      <c r="B1208" s="5" t="s">
        <v>26</v>
      </c>
      <c r="C1208" s="5" t="s">
        <v>26</v>
      </c>
      <c r="D1208" s="5" t="s">
        <v>1933</v>
      </c>
      <c r="E1208" s="5" t="s">
        <v>6</v>
      </c>
      <c r="F1208" s="5">
        <v>4</v>
      </c>
      <c r="G1208" s="319">
        <v>2.4</v>
      </c>
      <c r="H1208" s="138">
        <v>3.8</v>
      </c>
      <c r="I1208" t="str">
        <f t="shared" si="18"/>
        <v>F</v>
      </c>
    </row>
    <row r="1209" spans="1:9" x14ac:dyDescent="0.25">
      <c r="A1209" s="5">
        <v>4603</v>
      </c>
      <c r="B1209" s="5" t="s">
        <v>26</v>
      </c>
      <c r="C1209" s="5" t="s">
        <v>26</v>
      </c>
      <c r="D1209" s="5" t="s">
        <v>692</v>
      </c>
      <c r="E1209" s="5" t="s">
        <v>6</v>
      </c>
      <c r="F1209" s="5">
        <v>3.9</v>
      </c>
      <c r="G1209" s="319">
        <v>2.4</v>
      </c>
      <c r="H1209" s="138">
        <v>3.7</v>
      </c>
      <c r="I1209" t="str">
        <f t="shared" si="18"/>
        <v>F</v>
      </c>
    </row>
    <row r="1210" spans="1:9" x14ac:dyDescent="0.25">
      <c r="A1210" s="5">
        <v>6566</v>
      </c>
      <c r="B1210" s="5" t="s">
        <v>26</v>
      </c>
      <c r="C1210" s="5" t="s">
        <v>26</v>
      </c>
      <c r="D1210" s="5" t="s">
        <v>1934</v>
      </c>
      <c r="E1210" s="5" t="s">
        <v>6</v>
      </c>
      <c r="F1210" s="5">
        <v>9.5</v>
      </c>
      <c r="G1210" s="319">
        <v>1.26</v>
      </c>
      <c r="H1210" s="138">
        <v>4.4000000000000004</v>
      </c>
      <c r="I1210" t="b">
        <f t="shared" si="18"/>
        <v>0</v>
      </c>
    </row>
    <row r="1211" spans="1:9" x14ac:dyDescent="0.25">
      <c r="A1211" s="5">
        <v>3410</v>
      </c>
      <c r="B1211" s="5" t="s">
        <v>26</v>
      </c>
      <c r="C1211" s="5" t="s">
        <v>26</v>
      </c>
      <c r="D1211" s="5" t="s">
        <v>280</v>
      </c>
      <c r="E1211" s="5" t="s">
        <v>6</v>
      </c>
      <c r="F1211" s="5">
        <v>11.5</v>
      </c>
      <c r="G1211" s="319">
        <v>1.4</v>
      </c>
      <c r="H1211" s="138">
        <v>3.3</v>
      </c>
      <c r="I1211" t="b">
        <f t="shared" si="18"/>
        <v>0</v>
      </c>
    </row>
    <row r="1212" spans="1:9" x14ac:dyDescent="0.25">
      <c r="A1212" s="5">
        <v>3133</v>
      </c>
      <c r="B1212" s="5" t="s">
        <v>26</v>
      </c>
      <c r="C1212" s="5" t="s">
        <v>26</v>
      </c>
      <c r="D1212" s="5" t="s">
        <v>201</v>
      </c>
      <c r="E1212" s="5" t="s">
        <v>6</v>
      </c>
      <c r="F1212" s="5">
        <v>12.1</v>
      </c>
      <c r="G1212" s="319">
        <v>1.33</v>
      </c>
      <c r="H1212" s="138">
        <v>3.2</v>
      </c>
      <c r="I1212" t="b">
        <f t="shared" si="18"/>
        <v>0</v>
      </c>
    </row>
    <row r="1213" spans="1:9" x14ac:dyDescent="0.25">
      <c r="A1213" s="5">
        <v>3411</v>
      </c>
      <c r="B1213" s="5" t="s">
        <v>26</v>
      </c>
      <c r="C1213" s="5" t="s">
        <v>26</v>
      </c>
      <c r="D1213" s="5" t="s">
        <v>232</v>
      </c>
      <c r="E1213" s="5" t="s">
        <v>6</v>
      </c>
      <c r="F1213" s="5">
        <v>11.6</v>
      </c>
      <c r="G1213" s="319">
        <v>1.35</v>
      </c>
      <c r="H1213" s="138">
        <v>3.2</v>
      </c>
      <c r="I1213" t="b">
        <f t="shared" si="18"/>
        <v>0</v>
      </c>
    </row>
    <row r="1214" spans="1:9" x14ac:dyDescent="0.25">
      <c r="A1214" s="5">
        <v>3134</v>
      </c>
      <c r="B1214" s="5" t="s">
        <v>26</v>
      </c>
      <c r="C1214" s="5" t="s">
        <v>26</v>
      </c>
      <c r="D1214" s="5" t="s">
        <v>55</v>
      </c>
      <c r="E1214" s="5" t="s">
        <v>6</v>
      </c>
      <c r="F1214" s="5">
        <v>11.5</v>
      </c>
      <c r="G1214" s="319">
        <v>1.27</v>
      </c>
      <c r="H1214" s="138">
        <v>3.2</v>
      </c>
      <c r="I1214" t="b">
        <f t="shared" si="18"/>
        <v>0</v>
      </c>
    </row>
    <row r="1215" spans="1:9" x14ac:dyDescent="0.25">
      <c r="A1215" s="5">
        <v>3337</v>
      </c>
      <c r="B1215" s="5" t="s">
        <v>26</v>
      </c>
      <c r="C1215" s="5" t="s">
        <v>26</v>
      </c>
      <c r="D1215" s="5" t="s">
        <v>295</v>
      </c>
      <c r="E1215" s="5" t="s">
        <v>6</v>
      </c>
      <c r="F1215" s="5">
        <v>10</v>
      </c>
      <c r="G1215" s="319">
        <v>1.45</v>
      </c>
      <c r="H1215" s="138">
        <v>3.5</v>
      </c>
      <c r="I1215" t="b">
        <f t="shared" si="18"/>
        <v>0</v>
      </c>
    </row>
    <row r="1216" spans="1:9" x14ac:dyDescent="0.25">
      <c r="A1216" s="5">
        <v>3135</v>
      </c>
      <c r="B1216" s="5" t="s">
        <v>26</v>
      </c>
      <c r="C1216" s="5" t="s">
        <v>26</v>
      </c>
      <c r="D1216" s="5" t="s">
        <v>119</v>
      </c>
      <c r="E1216" s="5" t="s">
        <v>6</v>
      </c>
      <c r="F1216" s="5">
        <v>11.2</v>
      </c>
      <c r="G1216" s="319">
        <v>1.3</v>
      </c>
      <c r="H1216" s="138">
        <v>3.2</v>
      </c>
      <c r="I1216" t="b">
        <f t="shared" si="18"/>
        <v>0</v>
      </c>
    </row>
    <row r="1217" spans="1:9" x14ac:dyDescent="0.25">
      <c r="A1217" s="5">
        <v>3338</v>
      </c>
      <c r="B1217" s="5" t="s">
        <v>26</v>
      </c>
      <c r="C1217" s="5" t="s">
        <v>26</v>
      </c>
      <c r="D1217" s="5" t="s">
        <v>312</v>
      </c>
      <c r="E1217" s="5" t="s">
        <v>6</v>
      </c>
      <c r="F1217" s="5">
        <v>10.199999999999999</v>
      </c>
      <c r="G1217" s="319">
        <v>1.48</v>
      </c>
      <c r="H1217" s="138">
        <v>3.5</v>
      </c>
      <c r="I1217" t="b">
        <f t="shared" si="18"/>
        <v>0</v>
      </c>
    </row>
    <row r="1218" spans="1:9" x14ac:dyDescent="0.25">
      <c r="A1218" s="5">
        <v>525</v>
      </c>
      <c r="B1218" s="5" t="s">
        <v>26</v>
      </c>
      <c r="C1218" s="5" t="s">
        <v>26</v>
      </c>
      <c r="D1218" s="5" t="s">
        <v>329</v>
      </c>
      <c r="E1218" s="5" t="s">
        <v>6</v>
      </c>
      <c r="F1218" s="5">
        <v>10.199999999999999</v>
      </c>
      <c r="G1218" s="319">
        <v>1.52</v>
      </c>
      <c r="H1218" s="138">
        <v>3.5</v>
      </c>
      <c r="I1218" t="b">
        <f t="shared" si="18"/>
        <v>0</v>
      </c>
    </row>
    <row r="1219" spans="1:9" x14ac:dyDescent="0.25">
      <c r="A1219" s="5">
        <v>3136</v>
      </c>
      <c r="B1219" s="5" t="s">
        <v>26</v>
      </c>
      <c r="C1219" s="5" t="s">
        <v>26</v>
      </c>
      <c r="D1219" s="5" t="s">
        <v>174</v>
      </c>
      <c r="E1219" s="5" t="s">
        <v>6</v>
      </c>
      <c r="F1219" s="5">
        <v>11</v>
      </c>
      <c r="G1219" s="319">
        <v>1.32</v>
      </c>
      <c r="H1219" s="138">
        <v>3.2</v>
      </c>
      <c r="I1219" t="b">
        <f t="shared" ref="I1219:I1282" si="19">IF(E1219="Top-Loading",IF(AND(G1219&gt;=3.2,F1219&lt;=3),"ME",IF(AND(G1219&gt;=2.51,F1219&lt;=3.8),"ES",IF(AND(G1219&gt;=1.72,F1219&lt;=8),"F"))),IF(AND(G1219&gt;=3.2,F1219&lt;=3),"ME",IF(AND(G1219&gt;=2.8,F1219&lt;=3.5),"ES",IF(AND(G1219&gt;=2.2,F1219&lt;=4.5),"F"))))</f>
        <v>0</v>
      </c>
    </row>
    <row r="1220" spans="1:9" x14ac:dyDescent="0.25">
      <c r="A1220" s="5">
        <v>551</v>
      </c>
      <c r="B1220" s="5" t="s">
        <v>26</v>
      </c>
      <c r="C1220" s="5" t="s">
        <v>26</v>
      </c>
      <c r="D1220" s="5" t="s">
        <v>300</v>
      </c>
      <c r="E1220" s="5" t="s">
        <v>6</v>
      </c>
      <c r="F1220" s="5">
        <v>10.9</v>
      </c>
      <c r="G1220" s="319">
        <v>1.46</v>
      </c>
      <c r="H1220" s="138">
        <v>3.2</v>
      </c>
      <c r="I1220" t="b">
        <f t="shared" si="19"/>
        <v>0</v>
      </c>
    </row>
    <row r="1221" spans="1:9" x14ac:dyDescent="0.25">
      <c r="A1221" s="5">
        <v>3137</v>
      </c>
      <c r="B1221" s="5" t="s">
        <v>26</v>
      </c>
      <c r="C1221" s="5" t="s">
        <v>26</v>
      </c>
      <c r="D1221" s="5" t="s">
        <v>120</v>
      </c>
      <c r="E1221" s="5" t="s">
        <v>6</v>
      </c>
      <c r="F1221" s="5">
        <v>11.6</v>
      </c>
      <c r="G1221" s="319">
        <v>1.3</v>
      </c>
      <c r="H1221" s="138">
        <v>3.2</v>
      </c>
      <c r="I1221" t="b">
        <f t="shared" si="19"/>
        <v>0</v>
      </c>
    </row>
    <row r="1222" spans="1:9" x14ac:dyDescent="0.25">
      <c r="A1222" s="5">
        <v>3138</v>
      </c>
      <c r="B1222" s="5" t="s">
        <v>26</v>
      </c>
      <c r="C1222" s="5" t="s">
        <v>26</v>
      </c>
      <c r="D1222" s="5" t="s">
        <v>121</v>
      </c>
      <c r="E1222" s="5" t="s">
        <v>6</v>
      </c>
      <c r="F1222" s="5">
        <v>11.6</v>
      </c>
      <c r="G1222" s="319">
        <v>1.3</v>
      </c>
      <c r="H1222" s="138">
        <v>3.2</v>
      </c>
      <c r="I1222" t="b">
        <f t="shared" si="19"/>
        <v>0</v>
      </c>
    </row>
    <row r="1223" spans="1:9" x14ac:dyDescent="0.25">
      <c r="A1223" s="5">
        <v>3139</v>
      </c>
      <c r="B1223" s="5" t="s">
        <v>26</v>
      </c>
      <c r="C1223" s="5" t="s">
        <v>26</v>
      </c>
      <c r="D1223" s="5" t="s">
        <v>220</v>
      </c>
      <c r="E1223" s="5" t="s">
        <v>6</v>
      </c>
      <c r="F1223" s="5">
        <v>12.1</v>
      </c>
      <c r="G1223" s="319">
        <v>1.34</v>
      </c>
      <c r="H1223" s="138">
        <v>2.9</v>
      </c>
      <c r="I1223" t="b">
        <f t="shared" si="19"/>
        <v>0</v>
      </c>
    </row>
    <row r="1224" spans="1:9" x14ac:dyDescent="0.25">
      <c r="A1224" s="5">
        <v>5893</v>
      </c>
      <c r="B1224" s="5" t="s">
        <v>26</v>
      </c>
      <c r="C1224" s="5" t="s">
        <v>26</v>
      </c>
      <c r="D1224" s="5" t="s">
        <v>1935</v>
      </c>
      <c r="E1224" s="5" t="s">
        <v>6</v>
      </c>
      <c r="F1224" s="5">
        <v>4</v>
      </c>
      <c r="G1224" s="319">
        <v>2.4</v>
      </c>
      <c r="H1224" s="138">
        <v>3.8</v>
      </c>
      <c r="I1224" t="str">
        <f t="shared" si="19"/>
        <v>F</v>
      </c>
    </row>
    <row r="1225" spans="1:9" x14ac:dyDescent="0.25">
      <c r="A1225" s="5">
        <v>3140</v>
      </c>
      <c r="B1225" s="5" t="s">
        <v>26</v>
      </c>
      <c r="C1225" s="5" t="s">
        <v>26</v>
      </c>
      <c r="D1225" s="5" t="s">
        <v>163</v>
      </c>
      <c r="E1225" s="5" t="s">
        <v>6</v>
      </c>
      <c r="F1225" s="5">
        <v>11.6</v>
      </c>
      <c r="G1225" s="319">
        <v>1.32</v>
      </c>
      <c r="H1225" s="138">
        <v>3.1</v>
      </c>
      <c r="I1225" t="b">
        <f t="shared" si="19"/>
        <v>0</v>
      </c>
    </row>
    <row r="1226" spans="1:9" x14ac:dyDescent="0.25">
      <c r="A1226" s="5">
        <v>528</v>
      </c>
      <c r="B1226" s="5" t="s">
        <v>26</v>
      </c>
      <c r="C1226" s="5" t="s">
        <v>26</v>
      </c>
      <c r="D1226" s="5" t="s">
        <v>747</v>
      </c>
      <c r="E1226" s="5" t="s">
        <v>6</v>
      </c>
      <c r="F1226" s="5">
        <v>3.9</v>
      </c>
      <c r="G1226" s="319">
        <v>2.4700000000000002</v>
      </c>
      <c r="H1226" s="138">
        <v>3.7</v>
      </c>
      <c r="I1226" t="str">
        <f t="shared" si="19"/>
        <v>F</v>
      </c>
    </row>
    <row r="1227" spans="1:9" x14ac:dyDescent="0.25">
      <c r="A1227" s="5">
        <v>3141</v>
      </c>
      <c r="B1227" s="5" t="s">
        <v>26</v>
      </c>
      <c r="C1227" s="5" t="s">
        <v>26</v>
      </c>
      <c r="D1227" s="5" t="s">
        <v>249</v>
      </c>
      <c r="E1227" s="5" t="s">
        <v>6</v>
      </c>
      <c r="F1227" s="5">
        <v>12.3</v>
      </c>
      <c r="G1227" s="319">
        <v>1.37</v>
      </c>
      <c r="H1227" s="138">
        <v>2.5</v>
      </c>
      <c r="I1227" t="b">
        <f t="shared" si="19"/>
        <v>0</v>
      </c>
    </row>
    <row r="1228" spans="1:9" x14ac:dyDescent="0.25">
      <c r="A1228" s="5">
        <v>3414</v>
      </c>
      <c r="B1228" s="5" t="s">
        <v>26</v>
      </c>
      <c r="C1228" s="5" t="s">
        <v>26</v>
      </c>
      <c r="D1228" s="5" t="s">
        <v>250</v>
      </c>
      <c r="E1228" s="5" t="s">
        <v>6</v>
      </c>
      <c r="F1228" s="5">
        <v>11.3</v>
      </c>
      <c r="G1228" s="319">
        <v>1.37</v>
      </c>
      <c r="H1228" s="138">
        <v>2.6</v>
      </c>
      <c r="I1228" t="b">
        <f t="shared" si="19"/>
        <v>0</v>
      </c>
    </row>
    <row r="1229" spans="1:9" x14ac:dyDescent="0.25">
      <c r="A1229" s="5">
        <v>648</v>
      </c>
      <c r="B1229" s="5" t="s">
        <v>26</v>
      </c>
      <c r="C1229" s="5" t="s">
        <v>26</v>
      </c>
      <c r="D1229" s="5" t="s">
        <v>330</v>
      </c>
      <c r="E1229" s="5" t="s">
        <v>6</v>
      </c>
      <c r="F1229" s="5">
        <v>9.4</v>
      </c>
      <c r="G1229" s="319">
        <v>1.52</v>
      </c>
      <c r="H1229" s="138">
        <v>3.5</v>
      </c>
      <c r="I1229" t="b">
        <f t="shared" si="19"/>
        <v>0</v>
      </c>
    </row>
    <row r="1230" spans="1:9" x14ac:dyDescent="0.25">
      <c r="A1230" s="5">
        <v>3142</v>
      </c>
      <c r="B1230" s="5" t="s">
        <v>26</v>
      </c>
      <c r="C1230" s="5" t="s">
        <v>26</v>
      </c>
      <c r="D1230" s="5" t="s">
        <v>184</v>
      </c>
      <c r="E1230" s="5" t="s">
        <v>6</v>
      </c>
      <c r="F1230" s="5">
        <v>11.9</v>
      </c>
      <c r="G1230" s="319">
        <v>1.33</v>
      </c>
      <c r="H1230" s="138">
        <v>3.1</v>
      </c>
      <c r="I1230" t="b">
        <f t="shared" si="19"/>
        <v>0</v>
      </c>
    </row>
    <row r="1231" spans="1:9" x14ac:dyDescent="0.25">
      <c r="A1231" s="5">
        <v>3143</v>
      </c>
      <c r="B1231" s="5" t="s">
        <v>26</v>
      </c>
      <c r="C1231" s="5" t="s">
        <v>26</v>
      </c>
      <c r="D1231" s="5" t="s">
        <v>185</v>
      </c>
      <c r="E1231" s="5" t="s">
        <v>6</v>
      </c>
      <c r="F1231" s="5">
        <v>11.9</v>
      </c>
      <c r="G1231" s="319">
        <v>1.33</v>
      </c>
      <c r="H1231" s="138">
        <v>3.1</v>
      </c>
      <c r="I1231" t="b">
        <f t="shared" si="19"/>
        <v>0</v>
      </c>
    </row>
    <row r="1232" spans="1:9" x14ac:dyDescent="0.25">
      <c r="A1232" s="5">
        <v>3144</v>
      </c>
      <c r="B1232" s="5" t="s">
        <v>26</v>
      </c>
      <c r="C1232" s="5" t="s">
        <v>26</v>
      </c>
      <c r="D1232" s="5" t="s">
        <v>222</v>
      </c>
      <c r="E1232" s="5" t="s">
        <v>6</v>
      </c>
      <c r="F1232" s="5">
        <v>11.4</v>
      </c>
      <c r="G1232" s="319">
        <v>1.35</v>
      </c>
      <c r="H1232" s="138">
        <v>3.1</v>
      </c>
      <c r="I1232" t="b">
        <f t="shared" si="19"/>
        <v>0</v>
      </c>
    </row>
    <row r="1233" spans="1:9" x14ac:dyDescent="0.25">
      <c r="A1233" s="5">
        <v>3145</v>
      </c>
      <c r="B1233" s="5" t="s">
        <v>26</v>
      </c>
      <c r="C1233" s="5" t="s">
        <v>26</v>
      </c>
      <c r="D1233" s="5" t="s">
        <v>223</v>
      </c>
      <c r="E1233" s="5" t="s">
        <v>6</v>
      </c>
      <c r="F1233" s="5">
        <v>11.4</v>
      </c>
      <c r="G1233" s="319">
        <v>1.35</v>
      </c>
      <c r="H1233" s="138">
        <v>3.1</v>
      </c>
      <c r="I1233" t="b">
        <f t="shared" si="19"/>
        <v>0</v>
      </c>
    </row>
    <row r="1234" spans="1:9" x14ac:dyDescent="0.25">
      <c r="A1234" s="5">
        <v>3146</v>
      </c>
      <c r="B1234" s="5" t="s">
        <v>26</v>
      </c>
      <c r="C1234" s="5" t="s">
        <v>26</v>
      </c>
      <c r="D1234" s="5" t="s">
        <v>186</v>
      </c>
      <c r="E1234" s="5" t="s">
        <v>6</v>
      </c>
      <c r="F1234" s="5">
        <v>12.2</v>
      </c>
      <c r="G1234" s="319">
        <v>1.33</v>
      </c>
      <c r="H1234" s="138">
        <v>3.1</v>
      </c>
      <c r="I1234" t="b">
        <f t="shared" si="19"/>
        <v>0</v>
      </c>
    </row>
    <row r="1235" spans="1:9" x14ac:dyDescent="0.25">
      <c r="A1235" s="5">
        <v>529</v>
      </c>
      <c r="B1235" s="5" t="s">
        <v>26</v>
      </c>
      <c r="C1235" s="5" t="s">
        <v>26</v>
      </c>
      <c r="D1235" s="5" t="s">
        <v>693</v>
      </c>
      <c r="E1235" s="5" t="s">
        <v>6</v>
      </c>
      <c r="F1235" s="5">
        <v>3.8</v>
      </c>
      <c r="G1235" s="319">
        <v>2.4</v>
      </c>
      <c r="H1235" s="138">
        <v>3.7</v>
      </c>
      <c r="I1235" t="str">
        <f t="shared" si="19"/>
        <v>F</v>
      </c>
    </row>
    <row r="1236" spans="1:9" x14ac:dyDescent="0.25">
      <c r="A1236" s="5">
        <v>3147</v>
      </c>
      <c r="B1236" s="5" t="s">
        <v>26</v>
      </c>
      <c r="C1236" s="5" t="s">
        <v>26</v>
      </c>
      <c r="D1236" s="5" t="s">
        <v>187</v>
      </c>
      <c r="E1236" s="5" t="s">
        <v>6</v>
      </c>
      <c r="F1236" s="5">
        <v>12.2</v>
      </c>
      <c r="G1236" s="319">
        <v>1.33</v>
      </c>
      <c r="H1236" s="138">
        <v>3.1</v>
      </c>
      <c r="I1236" t="b">
        <f t="shared" si="19"/>
        <v>0</v>
      </c>
    </row>
    <row r="1237" spans="1:9" x14ac:dyDescent="0.25">
      <c r="A1237" s="5">
        <v>3148</v>
      </c>
      <c r="B1237" s="5" t="s">
        <v>26</v>
      </c>
      <c r="C1237" s="5" t="s">
        <v>26</v>
      </c>
      <c r="D1237" s="5" t="s">
        <v>150</v>
      </c>
      <c r="E1237" s="5" t="s">
        <v>6</v>
      </c>
      <c r="F1237" s="5">
        <v>11.6</v>
      </c>
      <c r="G1237" s="319">
        <v>1.31</v>
      </c>
      <c r="H1237" s="138">
        <v>3.2</v>
      </c>
      <c r="I1237" t="b">
        <f t="shared" si="19"/>
        <v>0</v>
      </c>
    </row>
    <row r="1238" spans="1:9" x14ac:dyDescent="0.25">
      <c r="A1238" s="5">
        <v>3415</v>
      </c>
      <c r="B1238" s="5" t="s">
        <v>26</v>
      </c>
      <c r="C1238" s="5" t="s">
        <v>26</v>
      </c>
      <c r="D1238" s="5" t="s">
        <v>301</v>
      </c>
      <c r="E1238" s="5" t="s">
        <v>6</v>
      </c>
      <c r="F1238" s="5">
        <v>11.3</v>
      </c>
      <c r="G1238" s="319">
        <v>1.46</v>
      </c>
      <c r="H1238" s="138">
        <v>3.2</v>
      </c>
      <c r="I1238" t="b">
        <f t="shared" si="19"/>
        <v>0</v>
      </c>
    </row>
    <row r="1239" spans="1:9" x14ac:dyDescent="0.25">
      <c r="A1239" s="5">
        <v>3149</v>
      </c>
      <c r="B1239" s="5" t="s">
        <v>26</v>
      </c>
      <c r="C1239" s="5" t="s">
        <v>26</v>
      </c>
      <c r="D1239" s="5" t="s">
        <v>188</v>
      </c>
      <c r="E1239" s="5" t="s">
        <v>6</v>
      </c>
      <c r="F1239" s="5">
        <v>12.2</v>
      </c>
      <c r="G1239" s="319">
        <v>1.33</v>
      </c>
      <c r="H1239" s="138">
        <v>3.1</v>
      </c>
      <c r="I1239" t="b">
        <f t="shared" si="19"/>
        <v>0</v>
      </c>
    </row>
    <row r="1240" spans="1:9" x14ac:dyDescent="0.25">
      <c r="A1240" s="5">
        <v>552</v>
      </c>
      <c r="B1240" s="5" t="s">
        <v>26</v>
      </c>
      <c r="C1240" s="5" t="s">
        <v>26</v>
      </c>
      <c r="D1240" s="5" t="s">
        <v>336</v>
      </c>
      <c r="E1240" s="5" t="s">
        <v>6</v>
      </c>
      <c r="F1240" s="5">
        <v>10</v>
      </c>
      <c r="G1240" s="319">
        <v>1.55</v>
      </c>
      <c r="H1240" s="138">
        <v>3.5</v>
      </c>
      <c r="I1240" t="b">
        <f t="shared" si="19"/>
        <v>0</v>
      </c>
    </row>
    <row r="1241" spans="1:9" x14ac:dyDescent="0.25">
      <c r="A1241" s="5">
        <v>530</v>
      </c>
      <c r="B1241" s="5" t="s">
        <v>26</v>
      </c>
      <c r="C1241" s="5" t="s">
        <v>26</v>
      </c>
      <c r="D1241" s="5" t="s">
        <v>754</v>
      </c>
      <c r="E1241" s="5" t="s">
        <v>6</v>
      </c>
      <c r="F1241" s="5">
        <v>4</v>
      </c>
      <c r="G1241" s="319">
        <v>2.5</v>
      </c>
      <c r="H1241" s="138">
        <v>3.7</v>
      </c>
      <c r="I1241" t="str">
        <f t="shared" si="19"/>
        <v>F</v>
      </c>
    </row>
    <row r="1242" spans="1:9" x14ac:dyDescent="0.25">
      <c r="A1242" s="5">
        <v>531</v>
      </c>
      <c r="B1242" s="5" t="s">
        <v>26</v>
      </c>
      <c r="C1242" s="5" t="s">
        <v>26</v>
      </c>
      <c r="D1242" s="5" t="s">
        <v>331</v>
      </c>
      <c r="E1242" s="5" t="s">
        <v>6</v>
      </c>
      <c r="F1242" s="5">
        <v>4</v>
      </c>
      <c r="G1242" s="319">
        <v>1.52</v>
      </c>
      <c r="H1242" s="138">
        <v>3.7</v>
      </c>
      <c r="I1242" t="b">
        <f t="shared" si="19"/>
        <v>0</v>
      </c>
    </row>
    <row r="1243" spans="1:9" x14ac:dyDescent="0.25">
      <c r="A1243" s="5">
        <v>3150</v>
      </c>
      <c r="B1243" s="5" t="s">
        <v>26</v>
      </c>
      <c r="C1243" s="5" t="s">
        <v>26</v>
      </c>
      <c r="D1243" s="5" t="s">
        <v>73</v>
      </c>
      <c r="E1243" s="5" t="s">
        <v>6</v>
      </c>
      <c r="F1243" s="5">
        <v>12.2</v>
      </c>
      <c r="G1243" s="319">
        <v>1.28</v>
      </c>
      <c r="H1243" s="138">
        <v>3.1</v>
      </c>
      <c r="I1243" t="b">
        <f t="shared" si="19"/>
        <v>0</v>
      </c>
    </row>
    <row r="1244" spans="1:9" x14ac:dyDescent="0.25">
      <c r="A1244" s="5">
        <v>532</v>
      </c>
      <c r="B1244" s="5" t="s">
        <v>26</v>
      </c>
      <c r="C1244" s="5" t="s">
        <v>26</v>
      </c>
      <c r="D1244" s="5" t="s">
        <v>659</v>
      </c>
      <c r="E1244" s="5" t="s">
        <v>6</v>
      </c>
      <c r="F1244" s="5">
        <v>4</v>
      </c>
      <c r="G1244" s="319">
        <v>2.35</v>
      </c>
      <c r="H1244" s="138">
        <v>3.7</v>
      </c>
      <c r="I1244" t="str">
        <f t="shared" si="19"/>
        <v>F</v>
      </c>
    </row>
    <row r="1245" spans="1:9" x14ac:dyDescent="0.25">
      <c r="A1245" s="5">
        <v>3151</v>
      </c>
      <c r="B1245" s="5" t="s">
        <v>26</v>
      </c>
      <c r="C1245" s="5" t="s">
        <v>26</v>
      </c>
      <c r="D1245" s="5" t="s">
        <v>96</v>
      </c>
      <c r="E1245" s="5" t="s">
        <v>6</v>
      </c>
      <c r="F1245" s="5">
        <v>11.8</v>
      </c>
      <c r="G1245" s="319">
        <v>1.28</v>
      </c>
      <c r="H1245" s="138">
        <v>3.2</v>
      </c>
      <c r="I1245" t="b">
        <f t="shared" si="19"/>
        <v>0</v>
      </c>
    </row>
    <row r="1246" spans="1:9" x14ac:dyDescent="0.25">
      <c r="A1246" s="5">
        <v>3339</v>
      </c>
      <c r="B1246" s="5" t="s">
        <v>26</v>
      </c>
      <c r="C1246" s="5" t="s">
        <v>26</v>
      </c>
      <c r="D1246" s="5" t="s">
        <v>313</v>
      </c>
      <c r="E1246" s="5" t="s">
        <v>6</v>
      </c>
      <c r="F1246" s="5">
        <v>10.199999999999999</v>
      </c>
      <c r="G1246" s="319">
        <v>1.48</v>
      </c>
      <c r="H1246" s="138">
        <v>3.5</v>
      </c>
      <c r="I1246" t="b">
        <f t="shared" si="19"/>
        <v>0</v>
      </c>
    </row>
    <row r="1247" spans="1:9" x14ac:dyDescent="0.25">
      <c r="A1247" s="5">
        <v>826</v>
      </c>
      <c r="B1247" s="5" t="s">
        <v>26</v>
      </c>
      <c r="C1247" s="5" t="s">
        <v>26</v>
      </c>
      <c r="D1247" s="5" t="s">
        <v>378</v>
      </c>
      <c r="E1247" s="5" t="s">
        <v>6</v>
      </c>
      <c r="F1247" s="5">
        <v>7.1</v>
      </c>
      <c r="G1247" s="319">
        <v>1.81</v>
      </c>
      <c r="H1247" s="138">
        <v>3.5</v>
      </c>
      <c r="I1247" t="str">
        <f t="shared" si="19"/>
        <v>F</v>
      </c>
    </row>
    <row r="1248" spans="1:9" x14ac:dyDescent="0.25">
      <c r="A1248" s="5">
        <v>3417</v>
      </c>
      <c r="B1248" s="5" t="s">
        <v>26</v>
      </c>
      <c r="C1248" s="5" t="s">
        <v>26</v>
      </c>
      <c r="D1248" s="5" t="s">
        <v>365</v>
      </c>
      <c r="E1248" s="5" t="s">
        <v>6</v>
      </c>
      <c r="F1248" s="5">
        <v>7.5</v>
      </c>
      <c r="G1248" s="319">
        <v>1.76</v>
      </c>
      <c r="H1248" s="138">
        <v>3.5</v>
      </c>
      <c r="I1248" t="str">
        <f t="shared" si="19"/>
        <v>F</v>
      </c>
    </row>
    <row r="1249" spans="1:9" x14ac:dyDescent="0.25">
      <c r="A1249" s="5">
        <v>5894</v>
      </c>
      <c r="B1249" s="5" t="s">
        <v>26</v>
      </c>
      <c r="C1249" s="5" t="s">
        <v>26</v>
      </c>
      <c r="D1249" s="5" t="s">
        <v>1936</v>
      </c>
      <c r="E1249" s="5" t="s">
        <v>6</v>
      </c>
      <c r="F1249" s="5">
        <v>4</v>
      </c>
      <c r="G1249" s="319">
        <v>2.4</v>
      </c>
      <c r="H1249" s="138">
        <v>3.8</v>
      </c>
      <c r="I1249" t="str">
        <f t="shared" si="19"/>
        <v>F</v>
      </c>
    </row>
    <row r="1250" spans="1:9" x14ac:dyDescent="0.25">
      <c r="A1250" s="5">
        <v>3152</v>
      </c>
      <c r="B1250" s="5" t="s">
        <v>26</v>
      </c>
      <c r="C1250" s="5" t="s">
        <v>26</v>
      </c>
      <c r="D1250" s="5" t="s">
        <v>224</v>
      </c>
      <c r="E1250" s="5" t="s">
        <v>6</v>
      </c>
      <c r="F1250" s="5">
        <v>12.8</v>
      </c>
      <c r="G1250" s="319">
        <v>1.35</v>
      </c>
      <c r="H1250" s="138">
        <v>3.1</v>
      </c>
      <c r="I1250" t="b">
        <f t="shared" si="19"/>
        <v>0</v>
      </c>
    </row>
    <row r="1251" spans="1:9" x14ac:dyDescent="0.25">
      <c r="A1251" s="5">
        <v>6099</v>
      </c>
      <c r="B1251" s="5" t="s">
        <v>26</v>
      </c>
      <c r="C1251" s="5" t="s">
        <v>26</v>
      </c>
      <c r="D1251" s="5" t="s">
        <v>1937</v>
      </c>
      <c r="E1251" s="5" t="s">
        <v>6</v>
      </c>
      <c r="F1251" s="5">
        <v>4</v>
      </c>
      <c r="G1251" s="319">
        <v>2.4</v>
      </c>
      <c r="H1251" s="138">
        <v>3.8</v>
      </c>
      <c r="I1251" t="str">
        <f t="shared" si="19"/>
        <v>F</v>
      </c>
    </row>
    <row r="1252" spans="1:9" x14ac:dyDescent="0.25">
      <c r="A1252" s="5">
        <v>3153</v>
      </c>
      <c r="B1252" s="5" t="s">
        <v>26</v>
      </c>
      <c r="C1252" s="5" t="s">
        <v>26</v>
      </c>
      <c r="D1252" s="5" t="s">
        <v>225</v>
      </c>
      <c r="E1252" s="5" t="s">
        <v>6</v>
      </c>
      <c r="F1252" s="5">
        <v>11.4</v>
      </c>
      <c r="G1252" s="319">
        <v>1.35</v>
      </c>
      <c r="H1252" s="138">
        <v>3.1</v>
      </c>
      <c r="I1252" t="b">
        <f t="shared" si="19"/>
        <v>0</v>
      </c>
    </row>
    <row r="1253" spans="1:9" x14ac:dyDescent="0.25">
      <c r="A1253" s="5">
        <v>3154</v>
      </c>
      <c r="B1253" s="5" t="s">
        <v>26</v>
      </c>
      <c r="C1253" s="5" t="s">
        <v>26</v>
      </c>
      <c r="D1253" s="5" t="s">
        <v>263</v>
      </c>
      <c r="E1253" s="5" t="s">
        <v>6</v>
      </c>
      <c r="F1253" s="5">
        <v>12.7</v>
      </c>
      <c r="G1253" s="319">
        <v>1.38</v>
      </c>
      <c r="H1253" s="138">
        <v>3.2</v>
      </c>
      <c r="I1253" t="b">
        <f t="shared" si="19"/>
        <v>0</v>
      </c>
    </row>
    <row r="1254" spans="1:9" x14ac:dyDescent="0.25">
      <c r="A1254" s="5">
        <v>3155</v>
      </c>
      <c r="B1254" s="5" t="s">
        <v>26</v>
      </c>
      <c r="C1254" s="5" t="s">
        <v>26</v>
      </c>
      <c r="D1254" s="5" t="s">
        <v>264</v>
      </c>
      <c r="E1254" s="5" t="s">
        <v>6</v>
      </c>
      <c r="F1254" s="5">
        <v>12.7</v>
      </c>
      <c r="G1254" s="319">
        <v>1.38</v>
      </c>
      <c r="H1254" s="138">
        <v>3.2</v>
      </c>
      <c r="I1254" t="b">
        <f t="shared" si="19"/>
        <v>0</v>
      </c>
    </row>
    <row r="1255" spans="1:9" x14ac:dyDescent="0.25">
      <c r="A1255" s="5">
        <v>3156</v>
      </c>
      <c r="B1255" s="5" t="s">
        <v>26</v>
      </c>
      <c r="C1255" s="5" t="s">
        <v>26</v>
      </c>
      <c r="D1255" s="5" t="s">
        <v>226</v>
      </c>
      <c r="E1255" s="5" t="s">
        <v>6</v>
      </c>
      <c r="F1255" s="5">
        <v>12.8</v>
      </c>
      <c r="G1255" s="319">
        <v>1.35</v>
      </c>
      <c r="H1255" s="138">
        <v>3.1</v>
      </c>
      <c r="I1255" t="b">
        <f t="shared" si="19"/>
        <v>0</v>
      </c>
    </row>
    <row r="1256" spans="1:9" x14ac:dyDescent="0.25">
      <c r="A1256" s="5">
        <v>5895</v>
      </c>
      <c r="B1256" s="5" t="s">
        <v>26</v>
      </c>
      <c r="C1256" s="5" t="s">
        <v>26</v>
      </c>
      <c r="D1256" s="5" t="s">
        <v>1938</v>
      </c>
      <c r="E1256" s="5" t="s">
        <v>6</v>
      </c>
      <c r="F1256" s="5">
        <v>4</v>
      </c>
      <c r="G1256" s="319">
        <v>2.4</v>
      </c>
      <c r="H1256" s="138">
        <v>3.8</v>
      </c>
      <c r="I1256" t="str">
        <f t="shared" si="19"/>
        <v>F</v>
      </c>
    </row>
    <row r="1257" spans="1:9" x14ac:dyDescent="0.25">
      <c r="A1257" s="5">
        <v>3157</v>
      </c>
      <c r="B1257" s="5" t="s">
        <v>26</v>
      </c>
      <c r="C1257" s="5" t="s">
        <v>26</v>
      </c>
      <c r="D1257" s="5" t="s">
        <v>227</v>
      </c>
      <c r="E1257" s="5" t="s">
        <v>6</v>
      </c>
      <c r="F1257" s="5">
        <v>12.8</v>
      </c>
      <c r="G1257" s="319">
        <v>1.35</v>
      </c>
      <c r="H1257" s="138">
        <v>3.1</v>
      </c>
      <c r="I1257" t="b">
        <f t="shared" si="19"/>
        <v>0</v>
      </c>
    </row>
    <row r="1258" spans="1:9" x14ac:dyDescent="0.25">
      <c r="A1258" s="5">
        <v>3158</v>
      </c>
      <c r="B1258" s="5" t="s">
        <v>26</v>
      </c>
      <c r="C1258" s="5" t="s">
        <v>26</v>
      </c>
      <c r="D1258" s="5" t="s">
        <v>228</v>
      </c>
      <c r="E1258" s="5" t="s">
        <v>6</v>
      </c>
      <c r="F1258" s="5">
        <v>12.8</v>
      </c>
      <c r="G1258" s="319">
        <v>1.35</v>
      </c>
      <c r="H1258" s="138">
        <v>3.1</v>
      </c>
      <c r="I1258" t="b">
        <f t="shared" si="19"/>
        <v>0</v>
      </c>
    </row>
    <row r="1259" spans="1:9" x14ac:dyDescent="0.25">
      <c r="A1259" s="5">
        <v>3159</v>
      </c>
      <c r="B1259" s="5" t="s">
        <v>26</v>
      </c>
      <c r="C1259" s="5" t="s">
        <v>26</v>
      </c>
      <c r="D1259" s="5" t="s">
        <v>229</v>
      </c>
      <c r="E1259" s="5" t="s">
        <v>6</v>
      </c>
      <c r="F1259" s="5">
        <v>12.8</v>
      </c>
      <c r="G1259" s="319">
        <v>1.35</v>
      </c>
      <c r="H1259" s="138">
        <v>3.1</v>
      </c>
      <c r="I1259" t="b">
        <f t="shared" si="19"/>
        <v>0</v>
      </c>
    </row>
    <row r="1260" spans="1:9" x14ac:dyDescent="0.25">
      <c r="A1260" s="5">
        <v>827</v>
      </c>
      <c r="B1260" s="5" t="s">
        <v>26</v>
      </c>
      <c r="C1260" s="5" t="s">
        <v>26</v>
      </c>
      <c r="D1260" s="5" t="s">
        <v>379</v>
      </c>
      <c r="E1260" s="5" t="s">
        <v>6</v>
      </c>
      <c r="F1260" s="5">
        <v>7.1</v>
      </c>
      <c r="G1260" s="319">
        <v>1.81</v>
      </c>
      <c r="H1260" s="138">
        <v>3.5</v>
      </c>
      <c r="I1260" t="str">
        <f t="shared" si="19"/>
        <v>F</v>
      </c>
    </row>
    <row r="1261" spans="1:9" x14ac:dyDescent="0.25">
      <c r="A1261" s="5">
        <v>3342</v>
      </c>
      <c r="B1261" s="5" t="s">
        <v>26</v>
      </c>
      <c r="C1261" s="5" t="s">
        <v>26</v>
      </c>
      <c r="D1261" s="5" t="s">
        <v>366</v>
      </c>
      <c r="E1261" s="5" t="s">
        <v>6</v>
      </c>
      <c r="F1261" s="5">
        <v>7.5</v>
      </c>
      <c r="G1261" s="319">
        <v>1.76</v>
      </c>
      <c r="H1261" s="138">
        <v>3.5</v>
      </c>
      <c r="I1261" t="str">
        <f t="shared" si="19"/>
        <v>F</v>
      </c>
    </row>
    <row r="1262" spans="1:9" x14ac:dyDescent="0.25">
      <c r="A1262" s="5">
        <v>3160</v>
      </c>
      <c r="B1262" s="5" t="s">
        <v>26</v>
      </c>
      <c r="C1262" s="5" t="s">
        <v>26</v>
      </c>
      <c r="D1262" s="5" t="s">
        <v>230</v>
      </c>
      <c r="E1262" s="5" t="s">
        <v>6</v>
      </c>
      <c r="F1262" s="5">
        <v>12.8</v>
      </c>
      <c r="G1262" s="319">
        <v>1.35</v>
      </c>
      <c r="H1262" s="138">
        <v>3.1</v>
      </c>
      <c r="I1262" t="b">
        <f t="shared" si="19"/>
        <v>0</v>
      </c>
    </row>
    <row r="1263" spans="1:9" x14ac:dyDescent="0.25">
      <c r="A1263" s="5">
        <v>3161</v>
      </c>
      <c r="B1263" s="5" t="s">
        <v>26</v>
      </c>
      <c r="C1263" s="5" t="s">
        <v>26</v>
      </c>
      <c r="D1263" s="5" t="s">
        <v>231</v>
      </c>
      <c r="E1263" s="5" t="s">
        <v>6</v>
      </c>
      <c r="F1263" s="5">
        <v>12.8</v>
      </c>
      <c r="G1263" s="319">
        <v>1.35</v>
      </c>
      <c r="H1263" s="138">
        <v>3.1</v>
      </c>
      <c r="I1263" t="b">
        <f t="shared" si="19"/>
        <v>0</v>
      </c>
    </row>
    <row r="1264" spans="1:9" x14ac:dyDescent="0.25">
      <c r="A1264" s="5">
        <v>3162</v>
      </c>
      <c r="B1264" s="5" t="s">
        <v>26</v>
      </c>
      <c r="C1264" s="5" t="s">
        <v>26</v>
      </c>
      <c r="D1264" s="5" t="s">
        <v>345</v>
      </c>
      <c r="E1264" s="5" t="s">
        <v>6</v>
      </c>
      <c r="F1264" s="5">
        <v>11.2</v>
      </c>
      <c r="G1264" s="319">
        <v>1.6</v>
      </c>
      <c r="H1264" s="138">
        <v>3.8</v>
      </c>
      <c r="I1264" t="b">
        <f t="shared" si="19"/>
        <v>0</v>
      </c>
    </row>
    <row r="1265" spans="1:9" x14ac:dyDescent="0.25">
      <c r="A1265" s="5">
        <v>3422</v>
      </c>
      <c r="B1265" s="5" t="s">
        <v>26</v>
      </c>
      <c r="C1265" s="5" t="s">
        <v>26</v>
      </c>
      <c r="D1265" s="5" t="s">
        <v>381</v>
      </c>
      <c r="E1265" s="5" t="s">
        <v>6</v>
      </c>
      <c r="F1265" s="5">
        <v>7.4</v>
      </c>
      <c r="G1265" s="319">
        <v>1.82</v>
      </c>
      <c r="H1265" s="138">
        <v>3.9</v>
      </c>
      <c r="I1265" t="str">
        <f t="shared" si="19"/>
        <v>F</v>
      </c>
    </row>
    <row r="1266" spans="1:9" x14ac:dyDescent="0.25">
      <c r="A1266" s="5">
        <v>3163</v>
      </c>
      <c r="B1266" s="5" t="s">
        <v>26</v>
      </c>
      <c r="C1266" s="5" t="s">
        <v>26</v>
      </c>
      <c r="D1266" s="5" t="s">
        <v>346</v>
      </c>
      <c r="E1266" s="5" t="s">
        <v>6</v>
      </c>
      <c r="F1266" s="5">
        <v>11.2</v>
      </c>
      <c r="G1266" s="319">
        <v>1.6</v>
      </c>
      <c r="H1266" s="138">
        <v>3.8</v>
      </c>
      <c r="I1266" t="b">
        <f t="shared" si="19"/>
        <v>0</v>
      </c>
    </row>
    <row r="1267" spans="1:9" x14ac:dyDescent="0.25">
      <c r="A1267" s="5">
        <v>823</v>
      </c>
      <c r="B1267" s="5" t="s">
        <v>26</v>
      </c>
      <c r="C1267" s="5" t="s">
        <v>26</v>
      </c>
      <c r="D1267" s="5" t="s">
        <v>599</v>
      </c>
      <c r="E1267" s="5" t="s">
        <v>6</v>
      </c>
      <c r="F1267" s="5">
        <v>4.3</v>
      </c>
      <c r="G1267" s="319">
        <v>2.2200000000000002</v>
      </c>
      <c r="H1267" s="138">
        <v>4.0999999999999996</v>
      </c>
      <c r="I1267" t="str">
        <f t="shared" si="19"/>
        <v>F</v>
      </c>
    </row>
    <row r="1268" spans="1:9" x14ac:dyDescent="0.25">
      <c r="A1268" s="5">
        <v>649</v>
      </c>
      <c r="B1268" s="5" t="s">
        <v>26</v>
      </c>
      <c r="C1268" s="5" t="s">
        <v>26</v>
      </c>
      <c r="D1268" s="5" t="s">
        <v>600</v>
      </c>
      <c r="E1268" s="5" t="s">
        <v>6</v>
      </c>
      <c r="F1268" s="5">
        <v>4.3</v>
      </c>
      <c r="G1268" s="319">
        <v>2.2200000000000002</v>
      </c>
      <c r="H1268" s="138">
        <v>4.0999999999999996</v>
      </c>
      <c r="I1268" t="str">
        <f t="shared" si="19"/>
        <v>F</v>
      </c>
    </row>
    <row r="1269" spans="1:9" x14ac:dyDescent="0.25">
      <c r="A1269" s="5">
        <v>3164</v>
      </c>
      <c r="B1269" s="5" t="s">
        <v>26</v>
      </c>
      <c r="C1269" s="5" t="s">
        <v>26</v>
      </c>
      <c r="D1269" s="5" t="s">
        <v>442</v>
      </c>
      <c r="E1269" s="5" t="s">
        <v>6</v>
      </c>
      <c r="F1269" s="5">
        <v>6.9</v>
      </c>
      <c r="G1269" s="319">
        <v>1.98</v>
      </c>
      <c r="H1269" s="138">
        <v>3.9</v>
      </c>
      <c r="I1269" t="str">
        <f t="shared" si="19"/>
        <v>F</v>
      </c>
    </row>
    <row r="1270" spans="1:9" x14ac:dyDescent="0.25">
      <c r="A1270" s="5">
        <v>553</v>
      </c>
      <c r="B1270" s="5" t="s">
        <v>26</v>
      </c>
      <c r="C1270" s="5" t="s">
        <v>26</v>
      </c>
      <c r="D1270" s="5" t="s">
        <v>637</v>
      </c>
      <c r="E1270" s="5" t="s">
        <v>6</v>
      </c>
      <c r="F1270" s="5">
        <v>4.2</v>
      </c>
      <c r="G1270" s="319">
        <v>2.29</v>
      </c>
      <c r="H1270" s="138">
        <v>4.3</v>
      </c>
      <c r="I1270" t="str">
        <f t="shared" si="19"/>
        <v>F</v>
      </c>
    </row>
    <row r="1271" spans="1:9" x14ac:dyDescent="0.25">
      <c r="A1271" s="5">
        <v>506</v>
      </c>
      <c r="B1271" s="5" t="s">
        <v>26</v>
      </c>
      <c r="C1271" s="5" t="s">
        <v>26</v>
      </c>
      <c r="D1271" s="5" t="s">
        <v>638</v>
      </c>
      <c r="E1271" s="5" t="s">
        <v>6</v>
      </c>
      <c r="F1271" s="5">
        <v>4.2</v>
      </c>
      <c r="G1271" s="319">
        <v>2.29</v>
      </c>
      <c r="H1271" s="138">
        <v>4.3</v>
      </c>
      <c r="I1271" t="str">
        <f t="shared" si="19"/>
        <v>F</v>
      </c>
    </row>
    <row r="1272" spans="1:9" x14ac:dyDescent="0.25">
      <c r="A1272" s="5">
        <v>3165</v>
      </c>
      <c r="B1272" s="5" t="s">
        <v>26</v>
      </c>
      <c r="C1272" s="5" t="s">
        <v>26</v>
      </c>
      <c r="D1272" s="5" t="s">
        <v>443</v>
      </c>
      <c r="E1272" s="5" t="s">
        <v>6</v>
      </c>
      <c r="F1272" s="5">
        <v>6.9</v>
      </c>
      <c r="G1272" s="319">
        <v>1.98</v>
      </c>
      <c r="H1272" s="138">
        <v>3.9</v>
      </c>
      <c r="I1272" t="str">
        <f t="shared" si="19"/>
        <v>F</v>
      </c>
    </row>
    <row r="1273" spans="1:9" x14ac:dyDescent="0.25">
      <c r="A1273" s="5">
        <v>3387</v>
      </c>
      <c r="B1273" s="5" t="s">
        <v>26</v>
      </c>
      <c r="C1273" s="5" t="s">
        <v>26</v>
      </c>
      <c r="D1273" s="5" t="s">
        <v>608</v>
      </c>
      <c r="E1273" s="5" t="s">
        <v>6</v>
      </c>
      <c r="F1273" s="5">
        <v>4.4000000000000004</v>
      </c>
      <c r="G1273" s="319">
        <v>2.23</v>
      </c>
      <c r="H1273" s="138">
        <v>4.0999999999999996</v>
      </c>
      <c r="I1273" t="str">
        <f t="shared" si="19"/>
        <v>F</v>
      </c>
    </row>
    <row r="1274" spans="1:9" x14ac:dyDescent="0.25">
      <c r="A1274" s="5">
        <v>507</v>
      </c>
      <c r="B1274" s="5" t="s">
        <v>26</v>
      </c>
      <c r="C1274" s="5" t="s">
        <v>26</v>
      </c>
      <c r="D1274" s="5" t="s">
        <v>639</v>
      </c>
      <c r="E1274" s="5" t="s">
        <v>6</v>
      </c>
      <c r="F1274" s="5">
        <v>4.2</v>
      </c>
      <c r="G1274" s="319">
        <v>2.29</v>
      </c>
      <c r="H1274" s="138">
        <v>4.3</v>
      </c>
      <c r="I1274" t="str">
        <f t="shared" si="19"/>
        <v>F</v>
      </c>
    </row>
    <row r="1275" spans="1:9" x14ac:dyDescent="0.25">
      <c r="A1275" s="5">
        <v>573</v>
      </c>
      <c r="B1275" s="5" t="s">
        <v>26</v>
      </c>
      <c r="C1275" s="5" t="s">
        <v>26</v>
      </c>
      <c r="D1275" s="5" t="s">
        <v>945</v>
      </c>
      <c r="E1275" s="5" t="s">
        <v>6</v>
      </c>
      <c r="F1275" s="5">
        <v>3.6</v>
      </c>
      <c r="G1275" s="319">
        <v>3.61</v>
      </c>
      <c r="H1275" s="138">
        <v>4.3</v>
      </c>
      <c r="I1275" t="str">
        <f t="shared" si="19"/>
        <v>ES</v>
      </c>
    </row>
    <row r="1276" spans="1:9" x14ac:dyDescent="0.25">
      <c r="A1276" s="5">
        <v>4987</v>
      </c>
      <c r="B1276" s="5" t="s">
        <v>26</v>
      </c>
      <c r="C1276" s="5" t="s">
        <v>26</v>
      </c>
      <c r="D1276" s="5" t="s">
        <v>798</v>
      </c>
      <c r="E1276" s="5" t="s">
        <v>6</v>
      </c>
      <c r="F1276" s="5">
        <v>3.6</v>
      </c>
      <c r="G1276" s="319">
        <v>2.63</v>
      </c>
      <c r="H1276" s="138">
        <v>4</v>
      </c>
      <c r="I1276" t="str">
        <f t="shared" si="19"/>
        <v>ES</v>
      </c>
    </row>
    <row r="1277" spans="1:9" x14ac:dyDescent="0.25">
      <c r="A1277" s="5">
        <v>574</v>
      </c>
      <c r="B1277" s="5" t="s">
        <v>26</v>
      </c>
      <c r="C1277" s="5" t="s">
        <v>26</v>
      </c>
      <c r="D1277" s="5" t="s">
        <v>946</v>
      </c>
      <c r="E1277" s="5" t="s">
        <v>6</v>
      </c>
      <c r="F1277" s="5">
        <v>3.6</v>
      </c>
      <c r="G1277" s="319">
        <v>3.61</v>
      </c>
      <c r="H1277" s="138">
        <v>4.3</v>
      </c>
      <c r="I1277" t="str">
        <f t="shared" si="19"/>
        <v>ES</v>
      </c>
    </row>
    <row r="1278" spans="1:9" x14ac:dyDescent="0.25">
      <c r="A1278" s="5">
        <v>522</v>
      </c>
      <c r="B1278" s="5" t="s">
        <v>26</v>
      </c>
      <c r="C1278" s="5" t="s">
        <v>26</v>
      </c>
      <c r="D1278" s="5" t="s">
        <v>769</v>
      </c>
      <c r="E1278" s="5" t="s">
        <v>6</v>
      </c>
      <c r="F1278" s="5">
        <v>3.6</v>
      </c>
      <c r="G1278" s="319">
        <v>2.57</v>
      </c>
      <c r="H1278" s="138">
        <v>4.5</v>
      </c>
      <c r="I1278" t="str">
        <f t="shared" si="19"/>
        <v>ES</v>
      </c>
    </row>
    <row r="1279" spans="1:9" x14ac:dyDescent="0.25">
      <c r="A1279" s="5">
        <v>523</v>
      </c>
      <c r="B1279" s="5" t="s">
        <v>26</v>
      </c>
      <c r="C1279" s="5" t="s">
        <v>26</v>
      </c>
      <c r="D1279" s="5" t="s">
        <v>770</v>
      </c>
      <c r="E1279" s="5" t="s">
        <v>6</v>
      </c>
      <c r="F1279" s="5">
        <v>3.6</v>
      </c>
      <c r="G1279" s="319">
        <v>2.57</v>
      </c>
      <c r="H1279" s="138">
        <v>4.5</v>
      </c>
      <c r="I1279" t="str">
        <f t="shared" si="19"/>
        <v>ES</v>
      </c>
    </row>
    <row r="1280" spans="1:9" x14ac:dyDescent="0.25">
      <c r="A1280" s="5">
        <v>524</v>
      </c>
      <c r="B1280" s="5" t="s">
        <v>26</v>
      </c>
      <c r="C1280" s="5" t="s">
        <v>26</v>
      </c>
      <c r="D1280" s="5" t="s">
        <v>755</v>
      </c>
      <c r="E1280" s="5" t="s">
        <v>6</v>
      </c>
      <c r="F1280" s="5">
        <v>3.6</v>
      </c>
      <c r="G1280" s="319">
        <v>2.5</v>
      </c>
      <c r="H1280" s="138">
        <v>4.5</v>
      </c>
      <c r="I1280" t="str">
        <f t="shared" si="19"/>
        <v>F</v>
      </c>
    </row>
    <row r="1281" spans="1:9" x14ac:dyDescent="0.25">
      <c r="A1281" s="5">
        <v>5973</v>
      </c>
      <c r="B1281" s="5" t="s">
        <v>26</v>
      </c>
      <c r="C1281" s="5" t="s">
        <v>26</v>
      </c>
      <c r="D1281" s="5" t="s">
        <v>1939</v>
      </c>
      <c r="E1281" s="5" t="s">
        <v>6</v>
      </c>
      <c r="F1281" s="5">
        <v>3.8</v>
      </c>
      <c r="G1281" s="319">
        <v>2.5</v>
      </c>
      <c r="H1281" s="138">
        <v>4.5</v>
      </c>
      <c r="I1281" t="str">
        <f t="shared" si="19"/>
        <v>F</v>
      </c>
    </row>
    <row r="1282" spans="1:9" x14ac:dyDescent="0.25">
      <c r="A1282" s="5">
        <v>5974</v>
      </c>
      <c r="B1282" s="5" t="s">
        <v>26</v>
      </c>
      <c r="C1282" s="5" t="s">
        <v>26</v>
      </c>
      <c r="D1282" s="5" t="s">
        <v>1940</v>
      </c>
      <c r="E1282" s="5" t="s">
        <v>6</v>
      </c>
      <c r="F1282" s="5">
        <v>3.8</v>
      </c>
      <c r="G1282" s="319">
        <v>2.5</v>
      </c>
      <c r="H1282" s="138">
        <v>4.5</v>
      </c>
      <c r="I1282" t="str">
        <f t="shared" si="19"/>
        <v>F</v>
      </c>
    </row>
    <row r="1283" spans="1:9" x14ac:dyDescent="0.25">
      <c r="A1283" s="5">
        <v>5185</v>
      </c>
      <c r="B1283" s="5" t="s">
        <v>26</v>
      </c>
      <c r="C1283" s="5" t="s">
        <v>26</v>
      </c>
      <c r="D1283" s="5" t="s">
        <v>820</v>
      </c>
      <c r="E1283" s="5" t="s">
        <v>6</v>
      </c>
      <c r="F1283" s="5">
        <v>3.7</v>
      </c>
      <c r="G1283" s="319">
        <v>2.65</v>
      </c>
      <c r="H1283" s="138">
        <v>4.5999999999999996</v>
      </c>
      <c r="I1283" t="str">
        <f t="shared" ref="I1283:I1312" si="20">IF(E1283="Top-Loading",IF(AND(G1283&gt;=3.2,F1283&lt;=3),"ME",IF(AND(G1283&gt;=2.51,F1283&lt;=3.8),"ES",IF(AND(G1283&gt;=1.72,F1283&lt;=8),"F"))),IF(AND(G1283&gt;=3.2,F1283&lt;=3),"ME",IF(AND(G1283&gt;=2.8,F1283&lt;=3.5),"ES",IF(AND(G1283&gt;=2.2,F1283&lt;=4.5),"F"))))</f>
        <v>ES</v>
      </c>
    </row>
    <row r="1284" spans="1:9" x14ac:dyDescent="0.25">
      <c r="A1284" s="5">
        <v>5186</v>
      </c>
      <c r="B1284" s="5" t="s">
        <v>26</v>
      </c>
      <c r="C1284" s="5" t="s">
        <v>26</v>
      </c>
      <c r="D1284" s="5" t="s">
        <v>821</v>
      </c>
      <c r="E1284" s="5" t="s">
        <v>6</v>
      </c>
      <c r="F1284" s="5">
        <v>3.7</v>
      </c>
      <c r="G1284" s="319">
        <v>2.65</v>
      </c>
      <c r="H1284" s="138">
        <v>4.5999999999999996</v>
      </c>
      <c r="I1284" t="str">
        <f t="shared" si="20"/>
        <v>ES</v>
      </c>
    </row>
    <row r="1285" spans="1:9" x14ac:dyDescent="0.25">
      <c r="A1285" s="5">
        <v>5187</v>
      </c>
      <c r="B1285" s="5" t="s">
        <v>26</v>
      </c>
      <c r="C1285" s="5" t="s">
        <v>26</v>
      </c>
      <c r="D1285" s="5" t="s">
        <v>822</v>
      </c>
      <c r="E1285" s="5" t="s">
        <v>6</v>
      </c>
      <c r="F1285" s="5">
        <v>3.7</v>
      </c>
      <c r="G1285" s="319">
        <v>2.65</v>
      </c>
      <c r="H1285" s="138">
        <v>4.5999999999999996</v>
      </c>
      <c r="I1285" t="str">
        <f t="shared" si="20"/>
        <v>ES</v>
      </c>
    </row>
    <row r="1286" spans="1:9" x14ac:dyDescent="0.25">
      <c r="A1286" s="5">
        <v>5188</v>
      </c>
      <c r="B1286" s="5" t="s">
        <v>26</v>
      </c>
      <c r="C1286" s="5" t="s">
        <v>26</v>
      </c>
      <c r="D1286" s="5" t="s">
        <v>823</v>
      </c>
      <c r="E1286" s="5" t="s">
        <v>6</v>
      </c>
      <c r="F1286" s="5">
        <v>3.7</v>
      </c>
      <c r="G1286" s="319">
        <v>2.65</v>
      </c>
      <c r="H1286" s="138">
        <v>4.5999999999999996</v>
      </c>
      <c r="I1286" t="str">
        <f t="shared" si="20"/>
        <v>ES</v>
      </c>
    </row>
    <row r="1287" spans="1:9" x14ac:dyDescent="0.25">
      <c r="A1287" s="5">
        <v>5975</v>
      </c>
      <c r="B1287" s="5" t="s">
        <v>26</v>
      </c>
      <c r="C1287" s="5" t="s">
        <v>26</v>
      </c>
      <c r="D1287" s="5" t="s">
        <v>1941</v>
      </c>
      <c r="E1287" s="5" t="s">
        <v>6</v>
      </c>
      <c r="F1287" s="5">
        <v>3.8</v>
      </c>
      <c r="G1287" s="319">
        <v>2.5</v>
      </c>
      <c r="H1287" s="138">
        <v>4.8</v>
      </c>
      <c r="I1287" t="str">
        <f t="shared" si="20"/>
        <v>F</v>
      </c>
    </row>
    <row r="1288" spans="1:9" x14ac:dyDescent="0.25">
      <c r="A1288" s="5">
        <v>5976</v>
      </c>
      <c r="B1288" s="5" t="s">
        <v>26</v>
      </c>
      <c r="C1288" s="5" t="s">
        <v>26</v>
      </c>
      <c r="D1288" s="5" t="s">
        <v>1942</v>
      </c>
      <c r="E1288" s="5" t="s">
        <v>6</v>
      </c>
      <c r="F1288" s="5">
        <v>3.8</v>
      </c>
      <c r="G1288" s="319">
        <v>2.5</v>
      </c>
      <c r="H1288" s="138">
        <v>4.8</v>
      </c>
      <c r="I1288" t="str">
        <f t="shared" si="20"/>
        <v>F</v>
      </c>
    </row>
    <row r="1289" spans="1:9" x14ac:dyDescent="0.25">
      <c r="A1289" s="5">
        <v>5189</v>
      </c>
      <c r="B1289" s="5" t="s">
        <v>26</v>
      </c>
      <c r="C1289" s="5" t="s">
        <v>26</v>
      </c>
      <c r="D1289" s="5" t="s">
        <v>824</v>
      </c>
      <c r="E1289" s="5" t="s">
        <v>6</v>
      </c>
      <c r="F1289" s="5">
        <v>3.7</v>
      </c>
      <c r="G1289" s="319">
        <v>2.65</v>
      </c>
      <c r="H1289" s="138">
        <v>4.5999999999999996</v>
      </c>
      <c r="I1289" t="str">
        <f t="shared" si="20"/>
        <v>ES</v>
      </c>
    </row>
    <row r="1290" spans="1:9" x14ac:dyDescent="0.25">
      <c r="A1290" s="5">
        <v>5190</v>
      </c>
      <c r="B1290" s="5" t="s">
        <v>26</v>
      </c>
      <c r="C1290" s="5" t="s">
        <v>26</v>
      </c>
      <c r="D1290" s="5" t="s">
        <v>825</v>
      </c>
      <c r="E1290" s="5" t="s">
        <v>6</v>
      </c>
      <c r="F1290" s="5">
        <v>3.7</v>
      </c>
      <c r="G1290" s="319">
        <v>2.65</v>
      </c>
      <c r="H1290" s="138">
        <v>4.5999999999999996</v>
      </c>
      <c r="I1290" t="str">
        <f t="shared" si="20"/>
        <v>ES</v>
      </c>
    </row>
    <row r="1291" spans="1:9" x14ac:dyDescent="0.25">
      <c r="A1291" s="5">
        <v>5977</v>
      </c>
      <c r="B1291" s="5" t="s">
        <v>26</v>
      </c>
      <c r="C1291" s="5" t="s">
        <v>26</v>
      </c>
      <c r="D1291" s="5" t="s">
        <v>1943</v>
      </c>
      <c r="E1291" s="5" t="s">
        <v>6</v>
      </c>
      <c r="F1291" s="5">
        <v>3.8</v>
      </c>
      <c r="G1291" s="319">
        <v>2.5</v>
      </c>
      <c r="H1291" s="138">
        <v>4.8</v>
      </c>
      <c r="I1291" t="str">
        <f t="shared" si="20"/>
        <v>F</v>
      </c>
    </row>
    <row r="1292" spans="1:9" ht="30" x14ac:dyDescent="0.25">
      <c r="A1292" s="5">
        <v>5037</v>
      </c>
      <c r="B1292" s="5" t="s">
        <v>1944</v>
      </c>
      <c r="C1292" s="5" t="s">
        <v>1945</v>
      </c>
      <c r="D1292" s="5" t="s">
        <v>838</v>
      </c>
      <c r="E1292" s="5" t="s">
        <v>7</v>
      </c>
      <c r="F1292" s="5">
        <v>3.9</v>
      </c>
      <c r="G1292" s="319">
        <v>2.69</v>
      </c>
      <c r="H1292" s="138">
        <v>4.3</v>
      </c>
      <c r="I1292" t="str">
        <f t="shared" si="20"/>
        <v>F</v>
      </c>
    </row>
    <row r="1293" spans="1:9" ht="30" x14ac:dyDescent="0.25">
      <c r="A1293" s="5">
        <v>5038</v>
      </c>
      <c r="B1293" s="5" t="s">
        <v>1944</v>
      </c>
      <c r="C1293" s="5" t="s">
        <v>1945</v>
      </c>
      <c r="D1293" s="5" t="s">
        <v>839</v>
      </c>
      <c r="E1293" s="5" t="s">
        <v>7</v>
      </c>
      <c r="F1293" s="5">
        <v>3.9</v>
      </c>
      <c r="G1293" s="319">
        <v>2.69</v>
      </c>
      <c r="H1293" s="138">
        <v>4.3</v>
      </c>
      <c r="I1293" t="str">
        <f t="shared" si="20"/>
        <v>F</v>
      </c>
    </row>
    <row r="1294" spans="1:9" ht="30" x14ac:dyDescent="0.25">
      <c r="A1294" s="5">
        <v>5031</v>
      </c>
      <c r="B1294" s="5" t="s">
        <v>1944</v>
      </c>
      <c r="C1294" s="5" t="s">
        <v>1945</v>
      </c>
      <c r="D1294" s="5" t="s">
        <v>601</v>
      </c>
      <c r="E1294" s="5" t="s">
        <v>7</v>
      </c>
      <c r="F1294" s="5">
        <v>4.0999999999999996</v>
      </c>
      <c r="G1294" s="319">
        <v>2.23</v>
      </c>
      <c r="H1294" s="138">
        <v>3.6</v>
      </c>
      <c r="I1294" t="str">
        <f t="shared" si="20"/>
        <v>F</v>
      </c>
    </row>
    <row r="1295" spans="1:9" ht="30" x14ac:dyDescent="0.25">
      <c r="A1295" s="5">
        <v>5030</v>
      </c>
      <c r="B1295" s="5" t="s">
        <v>1944</v>
      </c>
      <c r="C1295" s="5" t="s">
        <v>1945</v>
      </c>
      <c r="D1295" s="5" t="s">
        <v>602</v>
      </c>
      <c r="E1295" s="5" t="s">
        <v>7</v>
      </c>
      <c r="F1295" s="5">
        <v>4.0999999999999996</v>
      </c>
      <c r="G1295" s="319">
        <v>2.23</v>
      </c>
      <c r="H1295" s="138">
        <v>3.6</v>
      </c>
      <c r="I1295" t="str">
        <f t="shared" si="20"/>
        <v>F</v>
      </c>
    </row>
    <row r="1296" spans="1:9" ht="30" x14ac:dyDescent="0.25">
      <c r="A1296" s="5">
        <v>5029</v>
      </c>
      <c r="B1296" s="5" t="s">
        <v>1944</v>
      </c>
      <c r="C1296" s="5" t="s">
        <v>1945</v>
      </c>
      <c r="D1296" s="5" t="s">
        <v>603</v>
      </c>
      <c r="E1296" s="5" t="s">
        <v>7</v>
      </c>
      <c r="F1296" s="5">
        <v>4.0999999999999996</v>
      </c>
      <c r="G1296" s="319">
        <v>2.23</v>
      </c>
      <c r="H1296" s="138">
        <v>3.6</v>
      </c>
      <c r="I1296" t="str">
        <f t="shared" si="20"/>
        <v>F</v>
      </c>
    </row>
    <row r="1297" spans="1:9" ht="30" x14ac:dyDescent="0.25">
      <c r="A1297" s="5">
        <v>5411</v>
      </c>
      <c r="B1297" s="5" t="s">
        <v>1944</v>
      </c>
      <c r="C1297" s="5" t="s">
        <v>37</v>
      </c>
      <c r="D1297" s="5" t="s">
        <v>1946</v>
      </c>
      <c r="E1297" s="5" t="s">
        <v>7</v>
      </c>
      <c r="F1297" s="5">
        <v>4</v>
      </c>
      <c r="G1297" s="319">
        <v>2.41</v>
      </c>
      <c r="H1297" s="138">
        <v>3.6</v>
      </c>
      <c r="I1297" t="str">
        <f t="shared" si="20"/>
        <v>F</v>
      </c>
    </row>
    <row r="1298" spans="1:9" ht="30" x14ac:dyDescent="0.25">
      <c r="A1298" s="5">
        <v>5379</v>
      </c>
      <c r="B1298" s="5" t="s">
        <v>1944</v>
      </c>
      <c r="C1298" s="5" t="s">
        <v>37</v>
      </c>
      <c r="D1298" s="5" t="s">
        <v>1947</v>
      </c>
      <c r="E1298" s="5" t="s">
        <v>7</v>
      </c>
      <c r="F1298" s="5">
        <v>3.6</v>
      </c>
      <c r="G1298" s="319">
        <v>2.65</v>
      </c>
      <c r="H1298" s="138">
        <v>4.0999999999999996</v>
      </c>
      <c r="I1298" t="str">
        <f t="shared" si="20"/>
        <v>F</v>
      </c>
    </row>
    <row r="1299" spans="1:9" ht="30" x14ac:dyDescent="0.25">
      <c r="A1299" s="5">
        <v>5380</v>
      </c>
      <c r="B1299" s="5" t="s">
        <v>1944</v>
      </c>
      <c r="C1299" s="5" t="s">
        <v>37</v>
      </c>
      <c r="D1299" s="5" t="s">
        <v>1948</v>
      </c>
      <c r="E1299" s="5" t="s">
        <v>7</v>
      </c>
      <c r="F1299" s="5">
        <v>3.6</v>
      </c>
      <c r="G1299" s="319">
        <v>2.65</v>
      </c>
      <c r="H1299" s="138">
        <v>4.0999999999999996</v>
      </c>
      <c r="I1299" t="str">
        <f t="shared" si="20"/>
        <v>F</v>
      </c>
    </row>
    <row r="1300" spans="1:9" ht="30" x14ac:dyDescent="0.25">
      <c r="A1300" s="5">
        <v>5033</v>
      </c>
      <c r="B1300" s="5" t="s">
        <v>1944</v>
      </c>
      <c r="C1300" s="5" t="s">
        <v>37</v>
      </c>
      <c r="D1300" s="5" t="s">
        <v>792</v>
      </c>
      <c r="E1300" s="5" t="s">
        <v>7</v>
      </c>
      <c r="F1300" s="5">
        <v>3.9</v>
      </c>
      <c r="G1300" s="319">
        <v>2.61</v>
      </c>
      <c r="H1300" s="138">
        <v>4.0999999999999996</v>
      </c>
      <c r="I1300" t="str">
        <f t="shared" si="20"/>
        <v>F</v>
      </c>
    </row>
    <row r="1301" spans="1:9" ht="30" x14ac:dyDescent="0.25">
      <c r="A1301" s="5">
        <v>5034</v>
      </c>
      <c r="B1301" s="5" t="s">
        <v>1944</v>
      </c>
      <c r="C1301" s="5" t="s">
        <v>37</v>
      </c>
      <c r="D1301" s="5" t="s">
        <v>793</v>
      </c>
      <c r="E1301" s="5" t="s">
        <v>7</v>
      </c>
      <c r="F1301" s="5">
        <v>3.9</v>
      </c>
      <c r="G1301" s="319">
        <v>2.61</v>
      </c>
      <c r="H1301" s="138">
        <v>4.0999999999999996</v>
      </c>
      <c r="I1301" t="str">
        <f t="shared" si="20"/>
        <v>F</v>
      </c>
    </row>
    <row r="1302" spans="1:9" ht="30" x14ac:dyDescent="0.25">
      <c r="A1302" s="5">
        <v>5015</v>
      </c>
      <c r="B1302" s="5" t="s">
        <v>1944</v>
      </c>
      <c r="C1302" s="5" t="s">
        <v>37</v>
      </c>
      <c r="D1302" s="5" t="s">
        <v>595</v>
      </c>
      <c r="E1302" s="5" t="s">
        <v>7</v>
      </c>
      <c r="F1302" s="5">
        <v>4.0999999999999996</v>
      </c>
      <c r="G1302" s="319">
        <v>2.2200000000000002</v>
      </c>
      <c r="H1302" s="138">
        <v>3.3</v>
      </c>
      <c r="I1302" t="str">
        <f t="shared" si="20"/>
        <v>F</v>
      </c>
    </row>
    <row r="1303" spans="1:9" ht="30" x14ac:dyDescent="0.25">
      <c r="A1303" s="5">
        <v>5409</v>
      </c>
      <c r="B1303" s="5" t="s">
        <v>1944</v>
      </c>
      <c r="C1303" s="5" t="s">
        <v>37</v>
      </c>
      <c r="D1303" s="5" t="s">
        <v>1949</v>
      </c>
      <c r="E1303" s="5" t="s">
        <v>7</v>
      </c>
      <c r="F1303" s="5">
        <v>4</v>
      </c>
      <c r="G1303" s="319">
        <v>2.54</v>
      </c>
      <c r="H1303" s="138">
        <v>3.6</v>
      </c>
      <c r="I1303" t="str">
        <f t="shared" si="20"/>
        <v>F</v>
      </c>
    </row>
    <row r="1304" spans="1:9" ht="30" x14ac:dyDescent="0.25">
      <c r="A1304" s="5">
        <v>5039</v>
      </c>
      <c r="B1304" s="5" t="s">
        <v>1944</v>
      </c>
      <c r="C1304" s="5" t="s">
        <v>37</v>
      </c>
      <c r="D1304" s="5" t="s">
        <v>575</v>
      </c>
      <c r="E1304" s="5" t="s">
        <v>7</v>
      </c>
      <c r="F1304" s="5">
        <v>4</v>
      </c>
      <c r="G1304" s="319">
        <v>2.2000000000000002</v>
      </c>
      <c r="H1304" s="138">
        <v>3.5</v>
      </c>
      <c r="I1304" t="str">
        <f t="shared" si="20"/>
        <v>F</v>
      </c>
    </row>
    <row r="1305" spans="1:9" ht="30" x14ac:dyDescent="0.25">
      <c r="A1305" s="5">
        <v>5410</v>
      </c>
      <c r="B1305" s="5" t="s">
        <v>1944</v>
      </c>
      <c r="C1305" s="5" t="s">
        <v>37</v>
      </c>
      <c r="D1305" s="5" t="s">
        <v>1950</v>
      </c>
      <c r="E1305" s="5" t="s">
        <v>7</v>
      </c>
      <c r="F1305" s="5">
        <v>4</v>
      </c>
      <c r="G1305" s="319">
        <v>2.54</v>
      </c>
      <c r="H1305" s="138">
        <v>3.6</v>
      </c>
      <c r="I1305" t="str">
        <f t="shared" si="20"/>
        <v>F</v>
      </c>
    </row>
    <row r="1306" spans="1:9" ht="30" x14ac:dyDescent="0.25">
      <c r="A1306" s="5">
        <v>5381</v>
      </c>
      <c r="B1306" s="5" t="s">
        <v>1944</v>
      </c>
      <c r="C1306" s="5" t="s">
        <v>37</v>
      </c>
      <c r="D1306" s="5" t="s">
        <v>1951</v>
      </c>
      <c r="E1306" s="5" t="s">
        <v>7</v>
      </c>
      <c r="F1306" s="5">
        <v>3.6</v>
      </c>
      <c r="G1306" s="319">
        <v>2.65</v>
      </c>
      <c r="H1306" s="138">
        <v>4.0999999999999996</v>
      </c>
      <c r="I1306" t="str">
        <f t="shared" si="20"/>
        <v>F</v>
      </c>
    </row>
    <row r="1307" spans="1:9" ht="30" x14ac:dyDescent="0.25">
      <c r="A1307" s="5">
        <v>5382</v>
      </c>
      <c r="B1307" s="5" t="s">
        <v>1944</v>
      </c>
      <c r="C1307" s="5" t="s">
        <v>37</v>
      </c>
      <c r="D1307" s="5" t="s">
        <v>1952</v>
      </c>
      <c r="E1307" s="5" t="s">
        <v>7</v>
      </c>
      <c r="F1307" s="5">
        <v>3.6</v>
      </c>
      <c r="G1307" s="319">
        <v>2.65</v>
      </c>
      <c r="H1307" s="138">
        <v>4.0999999999999996</v>
      </c>
      <c r="I1307" t="str">
        <f t="shared" si="20"/>
        <v>F</v>
      </c>
    </row>
    <row r="1308" spans="1:9" ht="30" x14ac:dyDescent="0.25">
      <c r="A1308" s="5">
        <v>5035</v>
      </c>
      <c r="B1308" s="5" t="s">
        <v>1944</v>
      </c>
      <c r="C1308" s="5" t="s">
        <v>37</v>
      </c>
      <c r="D1308" s="5" t="s">
        <v>794</v>
      </c>
      <c r="E1308" s="5" t="s">
        <v>7</v>
      </c>
      <c r="F1308" s="5">
        <v>3.9</v>
      </c>
      <c r="G1308" s="319">
        <v>2.61</v>
      </c>
      <c r="H1308" s="138">
        <v>4.0999999999999996</v>
      </c>
      <c r="I1308" t="str">
        <f t="shared" si="20"/>
        <v>F</v>
      </c>
    </row>
    <row r="1309" spans="1:9" ht="30" x14ac:dyDescent="0.25">
      <c r="A1309" s="5">
        <v>5036</v>
      </c>
      <c r="B1309" s="5" t="s">
        <v>1944</v>
      </c>
      <c r="C1309" s="5" t="s">
        <v>37</v>
      </c>
      <c r="D1309" s="5" t="s">
        <v>795</v>
      </c>
      <c r="E1309" s="5" t="s">
        <v>7</v>
      </c>
      <c r="F1309" s="5">
        <v>3.9</v>
      </c>
      <c r="G1309" s="319">
        <v>2.61</v>
      </c>
      <c r="H1309" s="138">
        <v>4.0999999999999996</v>
      </c>
      <c r="I1309" t="str">
        <f t="shared" si="20"/>
        <v>F</v>
      </c>
    </row>
    <row r="1310" spans="1:9" ht="30" x14ac:dyDescent="0.25">
      <c r="A1310" s="5">
        <v>5017</v>
      </c>
      <c r="B1310" s="5" t="s">
        <v>1944</v>
      </c>
      <c r="C1310" s="5" t="s">
        <v>37</v>
      </c>
      <c r="D1310" s="5" t="s">
        <v>596</v>
      </c>
      <c r="E1310" s="5" t="s">
        <v>7</v>
      </c>
      <c r="F1310" s="5">
        <v>4.0999999999999996</v>
      </c>
      <c r="G1310" s="319">
        <v>2.2200000000000002</v>
      </c>
      <c r="H1310" s="138">
        <v>3.3</v>
      </c>
      <c r="I1310" t="str">
        <f t="shared" si="20"/>
        <v>F</v>
      </c>
    </row>
    <row r="1311" spans="1:9" ht="30" x14ac:dyDescent="0.25">
      <c r="A1311" s="5">
        <v>5019</v>
      </c>
      <c r="B1311" s="5" t="s">
        <v>1944</v>
      </c>
      <c r="C1311" s="5" t="s">
        <v>37</v>
      </c>
      <c r="D1311" s="5" t="s">
        <v>648</v>
      </c>
      <c r="E1311" s="5" t="s">
        <v>7</v>
      </c>
      <c r="F1311" s="5">
        <v>3.8</v>
      </c>
      <c r="G1311" s="319">
        <v>2.3199999999999998</v>
      </c>
      <c r="H1311" s="138">
        <v>3.5</v>
      </c>
      <c r="I1311" t="str">
        <f t="shared" si="20"/>
        <v>F</v>
      </c>
    </row>
    <row r="1312" spans="1:9" ht="30" x14ac:dyDescent="0.25">
      <c r="A1312" s="5">
        <v>5032</v>
      </c>
      <c r="B1312" s="5" t="s">
        <v>1944</v>
      </c>
      <c r="C1312" s="5" t="s">
        <v>37</v>
      </c>
      <c r="D1312" s="5" t="s">
        <v>576</v>
      </c>
      <c r="E1312" s="5" t="s">
        <v>7</v>
      </c>
      <c r="F1312" s="5">
        <v>4.2</v>
      </c>
      <c r="G1312" s="319">
        <v>2.2000000000000002</v>
      </c>
      <c r="H1312" s="138">
        <v>3.5</v>
      </c>
      <c r="I1312" t="str">
        <f t="shared" si="20"/>
        <v>F</v>
      </c>
    </row>
    <row r="1314" spans="3:8" x14ac:dyDescent="0.25">
      <c r="C1314" s="322"/>
      <c r="D1314" s="323" t="s">
        <v>6</v>
      </c>
      <c r="E1314" s="323" t="s">
        <v>7</v>
      </c>
      <c r="F1314" s="219" t="s">
        <v>1953</v>
      </c>
      <c r="G1314" s="219" t="s">
        <v>1954</v>
      </c>
      <c r="H1314" s="324"/>
    </row>
    <row r="1315" spans="3:8" x14ac:dyDescent="0.25">
      <c r="C1315" s="325" t="s">
        <v>1955</v>
      </c>
      <c r="D1315" s="219">
        <f>COUNTIFS($I$1:$I$1312,$C1315,$E$1:$E$1312,D$1314)</f>
        <v>167</v>
      </c>
      <c r="E1315" s="219">
        <f>COUNTIFS($I$1:$I$1312,$C1315,$E$1:$E$1312,E$1314)</f>
        <v>340</v>
      </c>
      <c r="F1315" s="326">
        <f t="shared" ref="F1315:G1317" si="21">D1315/SUM($D1315:$E1315)</f>
        <v>0.32938856015779094</v>
      </c>
      <c r="G1315" s="326">
        <f t="shared" si="21"/>
        <v>0.67061143984220906</v>
      </c>
      <c r="H1315" s="327"/>
    </row>
    <row r="1316" spans="3:8" x14ac:dyDescent="0.25">
      <c r="C1316" s="325" t="s">
        <v>1956</v>
      </c>
      <c r="D1316" s="219">
        <f t="shared" ref="D1316:E1317" si="22">COUNTIFS($I$1:$I$1312,$C1316,$E$1:$E$1312,D$1314)</f>
        <v>49</v>
      </c>
      <c r="E1316" s="219">
        <f t="shared" si="22"/>
        <v>79</v>
      </c>
      <c r="F1316" s="326">
        <f t="shared" si="21"/>
        <v>0.3828125</v>
      </c>
      <c r="G1316" s="326">
        <f t="shared" si="21"/>
        <v>0.6171875</v>
      </c>
      <c r="H1316" s="327"/>
    </row>
    <row r="1317" spans="3:8" x14ac:dyDescent="0.25">
      <c r="C1317" s="325" t="s">
        <v>1957</v>
      </c>
      <c r="D1317" s="219">
        <f t="shared" si="22"/>
        <v>2</v>
      </c>
      <c r="E1317" s="219">
        <f t="shared" si="22"/>
        <v>89</v>
      </c>
      <c r="F1317" s="326">
        <f t="shared" si="21"/>
        <v>2.197802197802198E-2</v>
      </c>
      <c r="G1317" s="326">
        <f t="shared" si="21"/>
        <v>0.97802197802197799</v>
      </c>
      <c r="H1317" s="327"/>
    </row>
  </sheetData>
  <autoFilter ref="A1:I1312"/>
  <pageMargins left="0.75" right="0.75" top="1" bottom="1" header="0.5" footer="0.5"/>
  <pageSetup orientation="portrait" horizontalDpi="4294967294" verticalDpi="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dimension ref="A2:Q25"/>
  <sheetViews>
    <sheetView topLeftCell="A4" workbookViewId="0">
      <selection activeCell="D25" sqref="D25"/>
    </sheetView>
  </sheetViews>
  <sheetFormatPr defaultRowHeight="15" x14ac:dyDescent="0.25"/>
  <cols>
    <col min="1" max="1" width="27.5703125" customWidth="1"/>
    <col min="2" max="2" width="12.5703125" customWidth="1"/>
    <col min="3" max="3" width="13.140625" customWidth="1"/>
    <col min="4" max="4" width="10.5703125" bestFit="1" customWidth="1"/>
    <col min="6" max="6" width="12.28515625" customWidth="1"/>
  </cols>
  <sheetData>
    <row r="2" spans="1:17" x14ac:dyDescent="0.25">
      <c r="A2" s="2" t="s">
        <v>993</v>
      </c>
    </row>
    <row r="4" spans="1:17" x14ac:dyDescent="0.25">
      <c r="B4" t="s">
        <v>6</v>
      </c>
      <c r="C4" t="s">
        <v>7</v>
      </c>
      <c r="D4" s="1" t="s">
        <v>11</v>
      </c>
      <c r="F4" s="23" t="s">
        <v>1958</v>
      </c>
      <c r="G4" s="24"/>
      <c r="H4" s="24"/>
      <c r="I4" s="24"/>
      <c r="J4" s="24"/>
      <c r="K4" s="24"/>
      <c r="L4" s="24"/>
      <c r="M4" s="24"/>
      <c r="N4" s="24"/>
      <c r="O4" s="24"/>
      <c r="P4" s="24"/>
      <c r="Q4" s="25"/>
    </row>
    <row r="5" spans="1:17" x14ac:dyDescent="0.25">
      <c r="F5" s="26"/>
      <c r="G5" s="27"/>
      <c r="H5" s="27"/>
      <c r="I5" s="27"/>
      <c r="J5" s="27"/>
      <c r="K5" s="27"/>
      <c r="L5" s="27"/>
      <c r="M5" s="27"/>
      <c r="N5" s="27"/>
      <c r="O5" s="27"/>
      <c r="P5" s="27"/>
      <c r="Q5" s="28"/>
    </row>
    <row r="6" spans="1:17" x14ac:dyDescent="0.25">
      <c r="B6" s="30"/>
      <c r="C6" s="30"/>
      <c r="F6" s="26"/>
      <c r="G6" s="27" t="s">
        <v>5</v>
      </c>
      <c r="H6" s="27" t="s">
        <v>995</v>
      </c>
      <c r="I6" s="27"/>
      <c r="J6" s="27"/>
      <c r="K6" s="27"/>
      <c r="L6" s="27"/>
      <c r="M6" s="27"/>
      <c r="N6" s="27"/>
      <c r="O6" s="27"/>
      <c r="P6" s="27"/>
      <c r="Q6" s="28"/>
    </row>
    <row r="7" spans="1:17" x14ac:dyDescent="0.25">
      <c r="B7" s="30"/>
      <c r="C7" s="30"/>
      <c r="F7" s="26"/>
      <c r="G7" s="31">
        <v>1.26</v>
      </c>
      <c r="H7" s="32">
        <v>466.09611999999998</v>
      </c>
      <c r="I7" s="27"/>
      <c r="J7" s="27"/>
      <c r="K7" s="27"/>
      <c r="L7" s="27"/>
      <c r="M7" s="27"/>
      <c r="N7" s="27"/>
      <c r="O7" s="27"/>
      <c r="P7" s="27"/>
      <c r="Q7" s="28"/>
    </row>
    <row r="8" spans="1:17" x14ac:dyDescent="0.25">
      <c r="A8" t="s">
        <v>1959</v>
      </c>
      <c r="B8" s="29">
        <f>501.41</f>
        <v>501.41</v>
      </c>
      <c r="C8" s="29">
        <v>981.41</v>
      </c>
      <c r="F8" s="26"/>
      <c r="G8" s="31">
        <v>1.4</v>
      </c>
      <c r="H8" s="32">
        <v>470.44542000000001</v>
      </c>
      <c r="I8" s="27"/>
      <c r="J8" s="31">
        <v>1.72</v>
      </c>
      <c r="K8" s="32">
        <v>477.88131999999996</v>
      </c>
      <c r="L8" s="27"/>
      <c r="M8" s="27"/>
      <c r="N8" s="27"/>
      <c r="O8" s="27"/>
      <c r="P8" s="27"/>
      <c r="Q8" s="28"/>
    </row>
    <row r="9" spans="1:17" x14ac:dyDescent="0.25">
      <c r="A9" t="s">
        <v>999</v>
      </c>
      <c r="B9" s="34">
        <f>'Savings Average'!I2</f>
        <v>0.32938856015779094</v>
      </c>
      <c r="C9" s="34">
        <f>'Savings Average'!H2</f>
        <v>0.67061143984220906</v>
      </c>
      <c r="F9" s="26"/>
      <c r="G9" s="31">
        <v>2</v>
      </c>
      <c r="H9" s="32">
        <v>501.40962999999999</v>
      </c>
      <c r="I9" s="27"/>
      <c r="J9" s="31">
        <v>2.2599999999999998</v>
      </c>
      <c r="K9" s="32">
        <v>550.79522999999995</v>
      </c>
      <c r="L9" s="27"/>
      <c r="M9" s="27"/>
      <c r="N9" s="27"/>
      <c r="O9" s="27"/>
      <c r="P9" s="27"/>
      <c r="Q9" s="28"/>
    </row>
    <row r="10" spans="1:17" x14ac:dyDescent="0.25">
      <c r="A10" t="s">
        <v>1960</v>
      </c>
      <c r="D10" s="30">
        <f>B8*$B$9+C8*$C$9</f>
        <v>823.30349112426029</v>
      </c>
      <c r="F10" s="26"/>
      <c r="G10" s="31">
        <v>2.2599999999999998</v>
      </c>
      <c r="H10" s="32">
        <v>550.79522999999995</v>
      </c>
      <c r="I10" s="27"/>
      <c r="J10" s="27"/>
      <c r="K10" s="27"/>
      <c r="L10" s="27"/>
      <c r="M10" s="27"/>
      <c r="N10" s="27"/>
      <c r="O10" s="27"/>
      <c r="P10" s="27"/>
      <c r="Q10" s="28"/>
    </row>
    <row r="11" spans="1:17" x14ac:dyDescent="0.25">
      <c r="F11" s="35"/>
      <c r="G11" s="36"/>
      <c r="H11" s="27"/>
      <c r="I11" s="27"/>
      <c r="J11" s="27"/>
      <c r="K11" s="27"/>
      <c r="L11" s="27"/>
      <c r="M11" s="27"/>
      <c r="N11" s="27"/>
      <c r="O11" s="27"/>
      <c r="P11" s="27"/>
      <c r="Q11" s="28"/>
    </row>
    <row r="12" spans="1:17" x14ac:dyDescent="0.25">
      <c r="A12" t="s">
        <v>1961</v>
      </c>
      <c r="B12" s="29">
        <f>H12</f>
        <v>569.71199999999999</v>
      </c>
      <c r="C12" s="29">
        <v>1032.24</v>
      </c>
      <c r="D12" s="30">
        <f>$B$12*$B$14+$C$12*$C$14</f>
        <v>855.17849999999999</v>
      </c>
      <c r="E12" s="443"/>
      <c r="F12" s="26" t="s">
        <v>1002</v>
      </c>
      <c r="G12" s="37">
        <v>2.4</v>
      </c>
      <c r="H12" s="38">
        <f>G12*135.03+245.64</f>
        <v>569.71199999999999</v>
      </c>
      <c r="I12" s="338">
        <f>3.2*H3+3.2*I3</f>
        <v>0</v>
      </c>
      <c r="J12" s="338"/>
      <c r="K12" s="338"/>
      <c r="L12" s="27"/>
      <c r="M12" s="27"/>
      <c r="N12" s="27"/>
      <c r="O12" s="27"/>
      <c r="P12" s="27"/>
      <c r="Q12" s="28"/>
    </row>
    <row r="13" spans="1:17" x14ac:dyDescent="0.25">
      <c r="A13" t="s">
        <v>1962</v>
      </c>
      <c r="B13" s="30">
        <f>B12-$B$8</f>
        <v>68.301999999999964</v>
      </c>
      <c r="C13" s="30">
        <f>C12-$C$8</f>
        <v>50.830000000000041</v>
      </c>
      <c r="F13" s="26"/>
      <c r="G13" s="27">
        <v>3.2</v>
      </c>
      <c r="H13" s="38">
        <f>G13*135.03+245.64</f>
        <v>677.73599999999999</v>
      </c>
      <c r="I13" s="338">
        <f>3.2*H4+3.2*I4</f>
        <v>0</v>
      </c>
      <c r="J13" s="338"/>
      <c r="K13" s="338"/>
      <c r="L13" s="27"/>
      <c r="M13" s="27"/>
      <c r="N13" s="27"/>
      <c r="O13" s="27"/>
      <c r="P13" s="27"/>
      <c r="Q13" s="28"/>
    </row>
    <row r="14" spans="1:17" x14ac:dyDescent="0.25">
      <c r="A14" t="s">
        <v>999</v>
      </c>
      <c r="B14" s="34">
        <f>'Savings Average'!I3</f>
        <v>0.3828125</v>
      </c>
      <c r="C14" s="34">
        <f>'Savings Average'!H3</f>
        <v>0.6171875</v>
      </c>
      <c r="F14" s="26"/>
      <c r="G14" s="27">
        <v>3.4</v>
      </c>
      <c r="H14" s="38">
        <f>G14*135.03+245.64</f>
        <v>704.74199999999996</v>
      </c>
      <c r="I14" s="27"/>
      <c r="J14" s="27"/>
      <c r="K14" s="27"/>
      <c r="L14" s="27"/>
      <c r="M14" s="27"/>
      <c r="N14" s="27"/>
      <c r="O14" s="27"/>
      <c r="P14" s="27"/>
      <c r="Q14" s="28"/>
    </row>
    <row r="15" spans="1:17" x14ac:dyDescent="0.25">
      <c r="A15" t="s">
        <v>1963</v>
      </c>
      <c r="D15" s="30">
        <f>D12-$D$10</f>
        <v>31.875008875739695</v>
      </c>
      <c r="F15" s="26"/>
      <c r="G15" s="27"/>
      <c r="H15" s="27"/>
      <c r="I15" s="27"/>
      <c r="J15" s="27"/>
      <c r="K15" s="27"/>
      <c r="L15" s="27"/>
      <c r="M15" s="27"/>
      <c r="N15" s="27"/>
      <c r="O15" s="27"/>
      <c r="P15" s="27"/>
      <c r="Q15" s="28"/>
    </row>
    <row r="16" spans="1:17" x14ac:dyDescent="0.25">
      <c r="F16" s="26"/>
      <c r="G16" s="27"/>
      <c r="H16" s="27"/>
      <c r="I16" s="27"/>
      <c r="J16" s="27"/>
      <c r="K16" s="27"/>
      <c r="L16" s="27"/>
      <c r="M16" s="27"/>
      <c r="N16" s="27"/>
      <c r="O16" s="27"/>
      <c r="P16" s="27"/>
      <c r="Q16" s="28"/>
    </row>
    <row r="17" spans="1:17" x14ac:dyDescent="0.25">
      <c r="A17" t="s">
        <v>1964</v>
      </c>
      <c r="B17" s="29">
        <f>H13</f>
        <v>677.73599999999999</v>
      </c>
      <c r="C17" s="29">
        <f>C12/B12*B17</f>
        <v>1227.964670991659</v>
      </c>
      <c r="D17" s="30">
        <f>$B$17*$B$19+$C$17*$C$19</f>
        <v>1215.8717331676664</v>
      </c>
      <c r="E17" s="443"/>
      <c r="F17" s="26"/>
      <c r="G17" s="27"/>
      <c r="H17" s="27"/>
      <c r="I17" s="27"/>
      <c r="J17" s="27"/>
      <c r="K17" s="27"/>
      <c r="L17" s="27"/>
      <c r="M17" s="27"/>
      <c r="N17" s="27"/>
      <c r="O17" s="27"/>
      <c r="P17" s="27"/>
      <c r="Q17" s="28"/>
    </row>
    <row r="18" spans="1:17" x14ac:dyDescent="0.25">
      <c r="A18" t="s">
        <v>1965</v>
      </c>
      <c r="B18" s="30">
        <f>B17-$B$8</f>
        <v>176.32599999999996</v>
      </c>
      <c r="C18" s="30">
        <f>C17-$C$8</f>
        <v>246.55467099165901</v>
      </c>
      <c r="F18" s="39"/>
      <c r="G18" s="40"/>
      <c r="H18" s="40"/>
      <c r="I18" s="40"/>
      <c r="J18" s="40"/>
      <c r="K18" s="40"/>
      <c r="L18" s="40"/>
      <c r="M18" s="40"/>
      <c r="N18" s="40"/>
      <c r="O18" s="40"/>
      <c r="P18" s="40"/>
      <c r="Q18" s="41"/>
    </row>
    <row r="19" spans="1:17" x14ac:dyDescent="0.25">
      <c r="A19" t="s">
        <v>999</v>
      </c>
      <c r="B19" s="34">
        <f>'Savings Average'!I4</f>
        <v>2.197802197802198E-2</v>
      </c>
      <c r="C19" s="34">
        <f>'Savings Average'!H4</f>
        <v>0.97802197802197799</v>
      </c>
    </row>
    <row r="20" spans="1:17" x14ac:dyDescent="0.25">
      <c r="A20" t="s">
        <v>1963</v>
      </c>
      <c r="D20" s="30">
        <f>D17-$D$10</f>
        <v>392.56824204340614</v>
      </c>
    </row>
    <row r="22" spans="1:17" x14ac:dyDescent="0.25">
      <c r="A22" t="s">
        <v>1985</v>
      </c>
      <c r="B22" s="29">
        <f>H14</f>
        <v>704.74199999999996</v>
      </c>
      <c r="C22" s="29">
        <f>C17/B17*B22</f>
        <v>1276.8958387395735</v>
      </c>
      <c r="D22" s="30">
        <f>$B$22*$B$24+$C$22*$C$24</f>
        <v>1276.8958387395735</v>
      </c>
      <c r="E22" s="443"/>
    </row>
    <row r="23" spans="1:17" x14ac:dyDescent="0.25">
      <c r="A23" t="s">
        <v>1986</v>
      </c>
      <c r="B23" s="30">
        <f>B22-$B$8</f>
        <v>203.33199999999994</v>
      </c>
      <c r="C23" s="30">
        <f>C22-$C$8</f>
        <v>295.48583873957352</v>
      </c>
    </row>
    <row r="24" spans="1:17" x14ac:dyDescent="0.25">
      <c r="A24" t="s">
        <v>999</v>
      </c>
      <c r="B24" s="34">
        <f>'Savings Average'!I5</f>
        <v>0</v>
      </c>
      <c r="C24" s="34">
        <f>'Savings Average'!H5</f>
        <v>1</v>
      </c>
    </row>
    <row r="25" spans="1:17" x14ac:dyDescent="0.25">
      <c r="A25" t="s">
        <v>1963</v>
      </c>
      <c r="D25" s="30">
        <f>D22-$D$10</f>
        <v>453.5923476153132</v>
      </c>
    </row>
  </sheetData>
  <pageMargins left="0.7" right="0.7" top="0.75" bottom="0.75" header="0.3" footer="0.3"/>
  <pageSetup orientation="portrait" r:id="rId1"/>
  <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8">
    <pageSetUpPr fitToPage="1"/>
  </sheetPr>
  <dimension ref="B1:BD92"/>
  <sheetViews>
    <sheetView zoomScaleNormal="100" workbookViewId="0">
      <selection activeCell="K14" sqref="I7:K14"/>
    </sheetView>
  </sheetViews>
  <sheetFormatPr defaultRowHeight="12.75" x14ac:dyDescent="0.2"/>
  <cols>
    <col min="1" max="1" width="3.7109375" style="51" customWidth="1"/>
    <col min="2" max="2" width="6.7109375" style="51" customWidth="1"/>
    <col min="3" max="4" width="12.7109375" style="51" customWidth="1"/>
    <col min="5" max="5" width="3.7109375" style="51" customWidth="1"/>
    <col min="6" max="6" width="6.7109375" style="51" customWidth="1"/>
    <col min="7" max="7" width="14.85546875" style="51" customWidth="1"/>
    <col min="8" max="8" width="7.7109375" style="51" customWidth="1"/>
    <col min="9" max="9" width="9.7109375" style="51" customWidth="1"/>
    <col min="10" max="10" width="10.7109375" style="51" customWidth="1"/>
    <col min="11" max="11" width="8.7109375" style="51" customWidth="1"/>
    <col min="12" max="12" width="9.7109375" style="51" customWidth="1"/>
    <col min="13" max="14" width="10.7109375" style="51" customWidth="1"/>
    <col min="15" max="15" width="9" style="51" customWidth="1"/>
    <col min="16" max="16" width="10.5703125" style="51" customWidth="1"/>
    <col min="17" max="17" width="11.140625" style="51" customWidth="1"/>
    <col min="18" max="18" width="10.85546875" style="51" customWidth="1"/>
    <col min="19" max="19" width="9.42578125" style="51" customWidth="1"/>
    <col min="20" max="20" width="9.140625" style="52"/>
    <col min="21" max="21" width="3.85546875" style="51" customWidth="1"/>
    <col min="22" max="22" width="17.85546875" style="51" customWidth="1"/>
    <col min="23" max="24" width="9.140625" style="51"/>
    <col min="25" max="25" width="11" style="51" customWidth="1"/>
    <col min="26" max="16384" width="9.140625" style="51"/>
  </cols>
  <sheetData>
    <row r="1" spans="2:56" s="47" customFormat="1" ht="11.25" x14ac:dyDescent="0.2">
      <c r="B1" s="47" t="s">
        <v>1019</v>
      </c>
      <c r="D1" s="48" t="s">
        <v>1020</v>
      </c>
      <c r="F1" s="49"/>
      <c r="G1" s="49"/>
      <c r="H1" s="49"/>
      <c r="I1" s="49"/>
      <c r="AE1" s="50"/>
      <c r="AF1" s="50"/>
      <c r="AG1" s="50"/>
      <c r="AH1" s="50"/>
      <c r="AI1" s="50"/>
      <c r="AJ1" s="50"/>
      <c r="AK1" s="50"/>
      <c r="AL1" s="50"/>
      <c r="AM1" s="50"/>
      <c r="AN1" s="50"/>
      <c r="AO1" s="50"/>
      <c r="AP1" s="50"/>
      <c r="AQ1" s="50"/>
      <c r="AR1" s="50"/>
      <c r="AS1" s="50"/>
      <c r="AT1" s="50"/>
      <c r="AU1" s="50"/>
      <c r="AV1" s="50"/>
      <c r="AW1" s="50"/>
      <c r="AX1" s="50"/>
      <c r="AY1" s="50"/>
      <c r="AZ1" s="50"/>
      <c r="BA1" s="50"/>
      <c r="BB1" s="50"/>
      <c r="BC1" s="50"/>
      <c r="BD1" s="50"/>
    </row>
    <row r="3" spans="2:56" x14ac:dyDescent="0.2">
      <c r="B3" s="53" t="s">
        <v>1021</v>
      </c>
      <c r="C3" s="54"/>
      <c r="D3" s="54"/>
      <c r="F3" s="55" t="s">
        <v>1022</v>
      </c>
      <c r="G3" s="56"/>
      <c r="H3" s="56"/>
      <c r="I3" s="56"/>
      <c r="J3" s="56"/>
      <c r="K3" s="56"/>
      <c r="L3" s="56"/>
      <c r="M3" s="56"/>
      <c r="N3" s="56"/>
      <c r="O3" s="56"/>
      <c r="P3" s="56"/>
      <c r="Q3" s="56"/>
      <c r="R3" s="56"/>
      <c r="S3" s="56"/>
      <c r="Y3" s="56"/>
    </row>
    <row r="4" spans="2:56" x14ac:dyDescent="0.2">
      <c r="B4" s="57" t="s">
        <v>1023</v>
      </c>
      <c r="C4" s="58"/>
      <c r="D4" s="58"/>
      <c r="F4" s="59"/>
      <c r="G4" s="60"/>
      <c r="H4" s="61" t="s">
        <v>1024</v>
      </c>
      <c r="I4" s="60"/>
      <c r="J4" s="60"/>
      <c r="K4" s="60"/>
      <c r="L4" s="61" t="s">
        <v>1025</v>
      </c>
      <c r="M4" s="62"/>
      <c r="N4" s="62" t="s">
        <v>1026</v>
      </c>
      <c r="O4" s="62" t="s">
        <v>8</v>
      </c>
      <c r="P4" s="63" t="s">
        <v>1015</v>
      </c>
      <c r="Q4" s="62" t="s">
        <v>9</v>
      </c>
      <c r="R4" s="62" t="s">
        <v>1027</v>
      </c>
      <c r="S4" s="62" t="s">
        <v>1028</v>
      </c>
      <c r="V4" s="64" t="s">
        <v>1029</v>
      </c>
      <c r="X4" s="51" t="s">
        <v>1030</v>
      </c>
      <c r="Y4" s="65" t="s">
        <v>1031</v>
      </c>
      <c r="Z4" s="51" t="s">
        <v>1015</v>
      </c>
    </row>
    <row r="5" spans="2:56" x14ac:dyDescent="0.2">
      <c r="B5" s="66" t="s">
        <v>1032</v>
      </c>
      <c r="C5" s="58"/>
      <c r="D5" s="58"/>
      <c r="F5" s="67" t="s">
        <v>1033</v>
      </c>
      <c r="G5" s="68" t="s">
        <v>1034</v>
      </c>
      <c r="H5" s="67" t="s">
        <v>1035</v>
      </c>
      <c r="I5" s="67" t="s">
        <v>5</v>
      </c>
      <c r="J5" s="67" t="s">
        <v>1036</v>
      </c>
      <c r="K5" s="67" t="s">
        <v>24</v>
      </c>
      <c r="L5" s="67" t="s">
        <v>1037</v>
      </c>
      <c r="M5" s="67" t="s">
        <v>1038</v>
      </c>
      <c r="N5" s="67" t="s">
        <v>1039</v>
      </c>
      <c r="O5" s="67" t="s">
        <v>1040</v>
      </c>
      <c r="P5" s="69" t="s">
        <v>1041</v>
      </c>
      <c r="Q5" s="67" t="s">
        <v>1042</v>
      </c>
      <c r="R5" s="67" t="s">
        <v>1043</v>
      </c>
      <c r="S5" s="67" t="s">
        <v>1043</v>
      </c>
      <c r="V5" s="64" t="s">
        <v>1044</v>
      </c>
      <c r="Y5" s="70" t="s">
        <v>1045</v>
      </c>
    </row>
    <row r="6" spans="2:56" ht="30" x14ac:dyDescent="0.25">
      <c r="B6" s="71" t="s">
        <v>1033</v>
      </c>
      <c r="C6" s="58" t="s">
        <v>1046</v>
      </c>
      <c r="D6" s="58" t="s">
        <v>1047</v>
      </c>
      <c r="F6" s="60"/>
      <c r="G6" s="60"/>
      <c r="H6" s="72" t="s">
        <v>1048</v>
      </c>
      <c r="I6" s="72" t="s">
        <v>1049</v>
      </c>
      <c r="J6" s="72" t="s">
        <v>1049</v>
      </c>
      <c r="K6" s="72" t="s">
        <v>1050</v>
      </c>
      <c r="L6" s="72" t="s">
        <v>1051</v>
      </c>
      <c r="M6" s="72" t="s">
        <v>1052</v>
      </c>
      <c r="N6" s="72" t="s">
        <v>1026</v>
      </c>
      <c r="O6" s="72" t="s">
        <v>1026</v>
      </c>
      <c r="P6" s="73" t="s">
        <v>1053</v>
      </c>
      <c r="Q6" s="72" t="s">
        <v>1053</v>
      </c>
      <c r="R6" s="72" t="s">
        <v>1054</v>
      </c>
      <c r="S6" s="72" t="s">
        <v>1054</v>
      </c>
      <c r="V6" s="74"/>
      <c r="Y6" s="75"/>
      <c r="AG6" s="303" t="s">
        <v>1047</v>
      </c>
      <c r="AH6" s="303" t="s">
        <v>1046</v>
      </c>
    </row>
    <row r="7" spans="2:56" ht="30" x14ac:dyDescent="0.2">
      <c r="B7" s="76" t="s">
        <v>1055</v>
      </c>
      <c r="C7" s="58"/>
      <c r="D7" s="58"/>
      <c r="F7" s="77">
        <v>0</v>
      </c>
      <c r="G7" s="60" t="str">
        <f>"Top-Loading EL" &amp; F7</f>
        <v>Top-Loading EL0</v>
      </c>
      <c r="H7" s="78">
        <v>0</v>
      </c>
      <c r="I7" s="78">
        <v>1.26</v>
      </c>
      <c r="J7" s="78">
        <v>1.26</v>
      </c>
      <c r="K7" s="78">
        <v>9.5</v>
      </c>
      <c r="L7" s="78">
        <v>3.2</v>
      </c>
      <c r="M7" s="79">
        <v>0.51900000000000002</v>
      </c>
      <c r="N7" s="80">
        <f>L7 / I7</f>
        <v>2.53968253968254</v>
      </c>
      <c r="O7" s="81">
        <v>0.27900000000000003</v>
      </c>
      <c r="P7" s="82">
        <f t="shared" ref="P7:P14" si="0">LAF * VLOOKUP(VOL+0.001, MaxLoadWt, 3) * (RMC-4%) * DEF * TestProcedure_DUF</f>
        <v>1.3913608800000001</v>
      </c>
      <c r="Q7" s="80">
        <f>N7 - O7 - P7</f>
        <v>0.86932165968253994</v>
      </c>
      <c r="R7" s="83">
        <f t="shared" ref="R7:R14" si="1">Q7 / (kWh2HW * delWaterTemp * effEWH)</f>
        <v>4.8295647760141112</v>
      </c>
      <c r="S7" s="84">
        <f t="shared" ref="S7:S14" si="2">K7 * VOL</f>
        <v>30.400000000000002</v>
      </c>
      <c r="V7" s="74">
        <v>4.2151199999999998</v>
      </c>
      <c r="X7" s="85">
        <f>O7/SUM(O7,P7,Q7)</f>
        <v>0.10985625</v>
      </c>
      <c r="Y7" s="86">
        <f t="shared" ref="Y7:Y14" si="3">Q7/SUM(O7:Q7)</f>
        <v>0.34229540350000004</v>
      </c>
      <c r="Z7" s="85">
        <f>P7/SUM(O7,P7,Q7)</f>
        <v>0.54784834650000003</v>
      </c>
      <c r="AB7" s="51" t="s">
        <v>989</v>
      </c>
      <c r="AC7" s="87">
        <f>AVERAGE(X7:X12)</f>
        <v>7.4640070970695985E-2</v>
      </c>
      <c r="AD7" s="87">
        <f t="shared" ref="AD7:AE7" si="4">AVERAGE(Y7:Y12)</f>
        <v>0.33482562487930406</v>
      </c>
      <c r="AE7" s="87">
        <f t="shared" si="4"/>
        <v>0.59053430415000008</v>
      </c>
      <c r="AG7" s="308" t="s">
        <v>1558</v>
      </c>
      <c r="AH7" s="309" t="s">
        <v>1559</v>
      </c>
    </row>
    <row r="8" spans="2:56" ht="15" x14ac:dyDescent="0.2">
      <c r="B8" s="71">
        <v>0</v>
      </c>
      <c r="C8" s="88">
        <f t="shared" ref="C8:C15" si="5">O7</f>
        <v>0.27900000000000003</v>
      </c>
      <c r="D8" s="88">
        <f t="shared" ref="D8:D16" si="6">O20</f>
        <v>0.11323633000000001</v>
      </c>
      <c r="F8" s="77">
        <v>1</v>
      </c>
      <c r="G8" s="60" t="str">
        <f t="shared" ref="G8:G14" si="7">"Top-Loading EL" &amp; F8</f>
        <v>Top-Loading EL1</v>
      </c>
      <c r="H8" s="78">
        <v>0</v>
      </c>
      <c r="I8" s="78">
        <v>1.4</v>
      </c>
      <c r="J8" s="89">
        <v>1.4</v>
      </c>
      <c r="K8" s="89">
        <v>9.5</v>
      </c>
      <c r="L8" s="78">
        <v>3.5</v>
      </c>
      <c r="M8" s="79">
        <v>0.53600000000000003</v>
      </c>
      <c r="N8" s="80">
        <f t="shared" ref="N8:N14" si="8">L8 / I8</f>
        <v>2.5</v>
      </c>
      <c r="O8" s="81">
        <v>0.28100000000000003</v>
      </c>
      <c r="P8" s="82">
        <f t="shared" si="0"/>
        <v>1.5815654399999999</v>
      </c>
      <c r="Q8" s="80">
        <f t="shared" ref="Q8:Q14" si="9">N8 - O8 - P8</f>
        <v>0.63743455999999998</v>
      </c>
      <c r="R8" s="83">
        <f t="shared" si="1"/>
        <v>3.5413031111111111</v>
      </c>
      <c r="S8" s="84">
        <f t="shared" si="2"/>
        <v>33.25</v>
      </c>
      <c r="V8" s="74">
        <v>2.7111111111111112</v>
      </c>
      <c r="X8" s="85">
        <f t="shared" ref="X8:X14" si="10">O8/SUM(O8,P8,Q8)</f>
        <v>0.11240000000000001</v>
      </c>
      <c r="Y8" s="86">
        <f t="shared" si="3"/>
        <v>0.25497382400000002</v>
      </c>
      <c r="Z8" s="85">
        <f t="shared" ref="Z8:Z14" si="11">P8/SUM(O8,P8,Q8)</f>
        <v>0.63262617599999993</v>
      </c>
      <c r="AB8" s="51" t="s">
        <v>990</v>
      </c>
      <c r="AC8" s="87">
        <f>AVERAGE(X13:X14)</f>
        <v>4.1721951219512193E-2</v>
      </c>
      <c r="AD8" s="87">
        <f t="shared" ref="AD8:AE8" si="12">AVERAGE(Y13:Y14)</f>
        <v>0.32921413658536586</v>
      </c>
      <c r="AE8" s="87">
        <f t="shared" si="12"/>
        <v>0.62906391219512192</v>
      </c>
      <c r="AG8" s="308" t="s">
        <v>1560</v>
      </c>
      <c r="AH8" s="308" t="s">
        <v>1561</v>
      </c>
    </row>
    <row r="9" spans="2:56" ht="30" x14ac:dyDescent="0.2">
      <c r="B9" s="71">
        <f>B8+1</f>
        <v>1</v>
      </c>
      <c r="C9" s="88">
        <f t="shared" si="5"/>
        <v>0.28100000000000003</v>
      </c>
      <c r="D9" s="88">
        <f t="shared" si="6"/>
        <v>0.11323633000000001</v>
      </c>
      <c r="F9" s="77">
        <f>F8+1</f>
        <v>2</v>
      </c>
      <c r="G9" s="60" t="str">
        <f t="shared" si="7"/>
        <v>Top-Loading EL2</v>
      </c>
      <c r="H9" s="78">
        <v>0</v>
      </c>
      <c r="I9" s="78">
        <v>1.72</v>
      </c>
      <c r="J9" s="78">
        <v>1.72</v>
      </c>
      <c r="K9" s="78">
        <v>8</v>
      </c>
      <c r="L9" s="78">
        <v>3.5</v>
      </c>
      <c r="M9" s="79">
        <v>0.48799999999999999</v>
      </c>
      <c r="N9" s="80">
        <f t="shared" si="8"/>
        <v>2.0348837209302326</v>
      </c>
      <c r="O9" s="81">
        <v>0.22800000000000001</v>
      </c>
      <c r="P9" s="82">
        <f t="shared" si="0"/>
        <v>1.4285107199999998</v>
      </c>
      <c r="Q9" s="80">
        <f t="shared" si="9"/>
        <v>0.37837300093023285</v>
      </c>
      <c r="R9" s="83">
        <f t="shared" si="1"/>
        <v>2.1020722273901824</v>
      </c>
      <c r="S9" s="84">
        <f t="shared" si="2"/>
        <v>28</v>
      </c>
      <c r="V9" s="74">
        <v>1.8107600000000006</v>
      </c>
      <c r="X9" s="85">
        <f t="shared" si="10"/>
        <v>0.11204571428571429</v>
      </c>
      <c r="Y9" s="86">
        <f t="shared" si="3"/>
        <v>0.18594330331428585</v>
      </c>
      <c r="Z9" s="85">
        <f t="shared" si="11"/>
        <v>0.70201098239999993</v>
      </c>
      <c r="AB9" s="51" t="s">
        <v>1957</v>
      </c>
      <c r="AC9" s="87">
        <f>X14</f>
        <v>4.2443902439024392E-2</v>
      </c>
      <c r="AD9" s="87">
        <f t="shared" ref="AD9:AE9" si="13">Y14</f>
        <v>0.29037499317073179</v>
      </c>
      <c r="AE9" s="87">
        <f t="shared" si="13"/>
        <v>0.66718110439024381</v>
      </c>
      <c r="AG9" s="308" t="s">
        <v>1562</v>
      </c>
      <c r="AH9" s="309" t="s">
        <v>1563</v>
      </c>
    </row>
    <row r="10" spans="2:56" x14ac:dyDescent="0.2">
      <c r="B10" s="71">
        <f t="shared" ref="B10:B16" si="14">B9+1</f>
        <v>2</v>
      </c>
      <c r="C10" s="88">
        <f t="shared" si="5"/>
        <v>0.22800000000000001</v>
      </c>
      <c r="D10" s="88">
        <f t="shared" si="6"/>
        <v>0.11323633000000001</v>
      </c>
      <c r="F10" s="77">
        <f t="shared" ref="F10:F14" si="15">F9+1</f>
        <v>3</v>
      </c>
      <c r="G10" s="60" t="str">
        <f t="shared" si="7"/>
        <v>Top-Loading EL3</v>
      </c>
      <c r="H10" s="78">
        <v>2.2999999999999998</v>
      </c>
      <c r="I10" s="78">
        <v>1.8</v>
      </c>
      <c r="J10" s="78">
        <v>1.75</v>
      </c>
      <c r="K10" s="78">
        <v>7.5</v>
      </c>
      <c r="L10" s="78">
        <v>3.9</v>
      </c>
      <c r="M10" s="79">
        <v>0.379</v>
      </c>
      <c r="N10" s="80">
        <f t="shared" si="8"/>
        <v>2.1666666666666665</v>
      </c>
      <c r="O10" s="81">
        <v>8.2000000000000003E-2</v>
      </c>
      <c r="P10" s="82">
        <f t="shared" si="0"/>
        <v>1.1994091199999999</v>
      </c>
      <c r="Q10" s="80">
        <f t="shared" si="9"/>
        <v>0.88525754666666678</v>
      </c>
      <c r="R10" s="83">
        <f t="shared" si="1"/>
        <v>4.9180974814814826</v>
      </c>
      <c r="S10" s="84">
        <f t="shared" si="2"/>
        <v>29.25</v>
      </c>
      <c r="V10" s="74">
        <v>4.8141400000000001</v>
      </c>
      <c r="X10" s="85">
        <f t="shared" si="10"/>
        <v>3.7846153846153842E-2</v>
      </c>
      <c r="Y10" s="86">
        <f t="shared" si="3"/>
        <v>0.40858040615384617</v>
      </c>
      <c r="Z10" s="85">
        <f t="shared" si="11"/>
        <v>0.55357343999999986</v>
      </c>
    </row>
    <row r="11" spans="2:56" x14ac:dyDescent="0.2">
      <c r="B11" s="71">
        <f t="shared" si="14"/>
        <v>3</v>
      </c>
      <c r="C11" s="88">
        <f t="shared" si="5"/>
        <v>8.2000000000000003E-2</v>
      </c>
      <c r="D11" s="88">
        <f t="shared" si="6"/>
        <v>0.11323633000000001</v>
      </c>
      <c r="F11" s="77">
        <f t="shared" si="15"/>
        <v>4</v>
      </c>
      <c r="G11" s="60" t="str">
        <f t="shared" si="7"/>
        <v>Top-Loading EL4</v>
      </c>
      <c r="H11" s="78">
        <v>1.7</v>
      </c>
      <c r="I11" s="78">
        <v>1.8</v>
      </c>
      <c r="J11" s="78">
        <v>1.76</v>
      </c>
      <c r="K11" s="78">
        <v>7.5</v>
      </c>
      <c r="L11" s="78">
        <v>3.9</v>
      </c>
      <c r="M11" s="79">
        <v>0.379</v>
      </c>
      <c r="N11" s="80">
        <f t="shared" si="8"/>
        <v>2.1666666666666665</v>
      </c>
      <c r="O11" s="81">
        <v>8.2000000000000003E-2</v>
      </c>
      <c r="P11" s="82">
        <f t="shared" si="0"/>
        <v>1.1994091199999999</v>
      </c>
      <c r="Q11" s="80">
        <f t="shared" si="9"/>
        <v>0.88525754666666678</v>
      </c>
      <c r="R11" s="83">
        <f t="shared" si="1"/>
        <v>4.9180974814814826</v>
      </c>
      <c r="S11" s="84">
        <f t="shared" si="2"/>
        <v>29.25</v>
      </c>
      <c r="V11" s="74">
        <v>4.8141400000000001</v>
      </c>
      <c r="X11" s="85">
        <f t="shared" si="10"/>
        <v>3.7846153846153842E-2</v>
      </c>
      <c r="Y11" s="86">
        <f t="shared" si="3"/>
        <v>0.40858040615384617</v>
      </c>
      <c r="Z11" s="85">
        <f t="shared" si="11"/>
        <v>0.55357343999999986</v>
      </c>
    </row>
    <row r="12" spans="2:56" x14ac:dyDescent="0.2">
      <c r="B12" s="71">
        <f t="shared" si="14"/>
        <v>4</v>
      </c>
      <c r="C12" s="88">
        <f t="shared" si="5"/>
        <v>8.2000000000000003E-2</v>
      </c>
      <c r="D12" s="88">
        <f t="shared" si="6"/>
        <v>0.16322645599999999</v>
      </c>
      <c r="E12" s="85"/>
      <c r="F12" s="77">
        <f t="shared" si="15"/>
        <v>5</v>
      </c>
      <c r="G12" s="60" t="str">
        <f t="shared" si="7"/>
        <v>Top-Loading EL5</v>
      </c>
      <c r="H12" s="78">
        <v>0.08</v>
      </c>
      <c r="I12" s="78">
        <v>1.8</v>
      </c>
      <c r="J12" s="78">
        <v>1.8</v>
      </c>
      <c r="K12" s="78">
        <v>7.5</v>
      </c>
      <c r="L12" s="78">
        <v>3.9</v>
      </c>
      <c r="M12" s="79">
        <v>0.379</v>
      </c>
      <c r="N12" s="80">
        <f t="shared" si="8"/>
        <v>2.1666666666666665</v>
      </c>
      <c r="O12" s="81">
        <v>8.2000000000000003E-2</v>
      </c>
      <c r="P12" s="82">
        <f t="shared" si="0"/>
        <v>1.1994091199999999</v>
      </c>
      <c r="Q12" s="80">
        <f t="shared" si="9"/>
        <v>0.88525754666666678</v>
      </c>
      <c r="R12" s="83">
        <f t="shared" si="1"/>
        <v>4.9180974814814826</v>
      </c>
      <c r="S12" s="84">
        <f t="shared" si="2"/>
        <v>29.25</v>
      </c>
      <c r="V12" s="74">
        <v>4.8141400000000001</v>
      </c>
      <c r="X12" s="85">
        <f t="shared" si="10"/>
        <v>3.7846153846153842E-2</v>
      </c>
      <c r="Y12" s="86">
        <f t="shared" si="3"/>
        <v>0.40858040615384617</v>
      </c>
      <c r="Z12" s="85">
        <f t="shared" si="11"/>
        <v>0.55357343999999986</v>
      </c>
    </row>
    <row r="13" spans="2:56" x14ac:dyDescent="0.2">
      <c r="B13" s="71">
        <f t="shared" si="14"/>
        <v>5</v>
      </c>
      <c r="C13" s="88">
        <f t="shared" si="5"/>
        <v>8.2000000000000003E-2</v>
      </c>
      <c r="D13" s="88">
        <f t="shared" si="6"/>
        <v>0.153667647450237</v>
      </c>
      <c r="F13" s="77">
        <f t="shared" si="15"/>
        <v>6</v>
      </c>
      <c r="G13" s="60" t="str">
        <f t="shared" si="7"/>
        <v>Top-Loading EL6</v>
      </c>
      <c r="H13" s="78">
        <v>0.08</v>
      </c>
      <c r="I13" s="78">
        <v>2</v>
      </c>
      <c r="J13" s="78">
        <v>2</v>
      </c>
      <c r="K13" s="78">
        <v>6</v>
      </c>
      <c r="L13" s="78">
        <v>4</v>
      </c>
      <c r="M13" s="79">
        <v>0.36599999999999999</v>
      </c>
      <c r="N13" s="80">
        <f t="shared" si="8"/>
        <v>2</v>
      </c>
      <c r="O13" s="81">
        <v>8.2000000000000003E-2</v>
      </c>
      <c r="P13" s="82">
        <f t="shared" si="0"/>
        <v>1.1818934400000001</v>
      </c>
      <c r="Q13" s="80">
        <f t="shared" si="9"/>
        <v>0.73610655999999985</v>
      </c>
      <c r="R13" s="83">
        <f t="shared" si="1"/>
        <v>4.0894808888888878</v>
      </c>
      <c r="S13" s="84">
        <f t="shared" si="2"/>
        <v>24</v>
      </c>
      <c r="V13" s="74">
        <v>4.4259800000000009</v>
      </c>
      <c r="X13" s="85">
        <f>O13/SUM(O13,P13,Q13)</f>
        <v>4.1000000000000002E-2</v>
      </c>
      <c r="Y13" s="86">
        <f t="shared" si="3"/>
        <v>0.36805327999999993</v>
      </c>
      <c r="Z13" s="85">
        <f t="shared" si="11"/>
        <v>0.59094672000000004</v>
      </c>
    </row>
    <row r="14" spans="2:56" x14ac:dyDescent="0.2">
      <c r="B14" s="71">
        <f t="shared" si="14"/>
        <v>6</v>
      </c>
      <c r="C14" s="88">
        <f t="shared" si="5"/>
        <v>8.2000000000000003E-2</v>
      </c>
      <c r="D14" s="88">
        <f t="shared" si="6"/>
        <v>0.16382397200000001</v>
      </c>
      <c r="F14" s="77">
        <f t="shared" si="15"/>
        <v>7</v>
      </c>
      <c r="G14" s="60" t="str">
        <f t="shared" si="7"/>
        <v>Top-Loading EL7</v>
      </c>
      <c r="H14" s="78">
        <v>0.08</v>
      </c>
      <c r="I14" s="78">
        <v>2.2599999999999998</v>
      </c>
      <c r="J14" s="78">
        <v>2.2599999999999998</v>
      </c>
      <c r="K14" s="78">
        <v>4.4800000000000004</v>
      </c>
      <c r="L14" s="78">
        <v>4.0999999999999996</v>
      </c>
      <c r="M14" s="79">
        <v>0.36599999999999999</v>
      </c>
      <c r="N14" s="80">
        <f t="shared" si="8"/>
        <v>1.8141592920353982</v>
      </c>
      <c r="O14" s="81">
        <v>7.6999999999999999E-2</v>
      </c>
      <c r="P14" s="82">
        <f t="shared" si="0"/>
        <v>1.2103727999999998</v>
      </c>
      <c r="Q14" s="80">
        <f t="shared" si="9"/>
        <v>0.5267864920353984</v>
      </c>
      <c r="R14" s="83">
        <f t="shared" si="1"/>
        <v>2.9265916224188802</v>
      </c>
      <c r="S14" s="84">
        <f t="shared" si="2"/>
        <v>18.367999999999999</v>
      </c>
      <c r="V14" s="74">
        <v>4.6881200000000005</v>
      </c>
      <c r="X14" s="85">
        <f t="shared" si="10"/>
        <v>4.2443902439024392E-2</v>
      </c>
      <c r="Y14" s="86">
        <f t="shared" si="3"/>
        <v>0.29037499317073179</v>
      </c>
      <c r="Z14" s="85">
        <f t="shared" si="11"/>
        <v>0.66718110439024381</v>
      </c>
    </row>
    <row r="15" spans="2:56" x14ac:dyDescent="0.2">
      <c r="B15" s="71">
        <f t="shared" si="14"/>
        <v>7</v>
      </c>
      <c r="C15" s="88">
        <f t="shared" si="5"/>
        <v>7.6999999999999999E-2</v>
      </c>
      <c r="D15" s="88">
        <f t="shared" si="6"/>
        <v>0.1668235398863637</v>
      </c>
    </row>
    <row r="16" spans="2:56" x14ac:dyDescent="0.2">
      <c r="B16" s="71">
        <f t="shared" si="14"/>
        <v>8</v>
      </c>
      <c r="C16" s="88"/>
      <c r="D16" s="88">
        <f t="shared" si="6"/>
        <v>0.17262961000000002</v>
      </c>
      <c r="F16" s="55" t="s">
        <v>1056</v>
      </c>
      <c r="G16" s="56"/>
      <c r="H16" s="56"/>
      <c r="I16" s="56"/>
      <c r="J16" s="56"/>
      <c r="K16" s="56"/>
      <c r="L16" s="56"/>
      <c r="M16" s="56"/>
      <c r="N16" s="56"/>
      <c r="O16" s="56"/>
      <c r="P16" s="56"/>
      <c r="Q16" s="56"/>
      <c r="R16" s="56"/>
      <c r="S16" s="56"/>
      <c r="Y16" s="56"/>
    </row>
    <row r="17" spans="2:31" x14ac:dyDescent="0.2">
      <c r="B17" s="76" t="s">
        <v>1057</v>
      </c>
      <c r="C17" s="90"/>
      <c r="D17" s="91"/>
      <c r="F17" s="59"/>
      <c r="G17" s="60"/>
      <c r="H17" s="61" t="s">
        <v>1024</v>
      </c>
      <c r="I17" s="60"/>
      <c r="J17" s="60"/>
      <c r="K17" s="60"/>
      <c r="L17" s="61" t="s">
        <v>1025</v>
      </c>
      <c r="M17" s="62"/>
      <c r="N17" s="62" t="s">
        <v>1026</v>
      </c>
      <c r="O17" s="62" t="s">
        <v>8</v>
      </c>
      <c r="P17" s="63" t="s">
        <v>1015</v>
      </c>
      <c r="Q17" s="62" t="s">
        <v>9</v>
      </c>
      <c r="R17" s="62" t="s">
        <v>1027</v>
      </c>
      <c r="S17" s="62" t="s">
        <v>1028</v>
      </c>
      <c r="V17" s="64" t="s">
        <v>1029</v>
      </c>
      <c r="Y17" s="65" t="s">
        <v>1031</v>
      </c>
    </row>
    <row r="18" spans="2:31" x14ac:dyDescent="0.2">
      <c r="B18" s="71">
        <v>0</v>
      </c>
      <c r="C18" s="92">
        <f t="shared" ref="C18:C25" si="16">S7</f>
        <v>30.400000000000002</v>
      </c>
      <c r="D18" s="92">
        <f t="shared" ref="D18:D26" si="17">S20</f>
        <v>24</v>
      </c>
      <c r="F18" s="67" t="s">
        <v>1033</v>
      </c>
      <c r="G18" s="68" t="s">
        <v>1034</v>
      </c>
      <c r="H18" s="67" t="s">
        <v>1035</v>
      </c>
      <c r="I18" s="67" t="s">
        <v>5</v>
      </c>
      <c r="J18" s="67" t="s">
        <v>1036</v>
      </c>
      <c r="K18" s="67" t="s">
        <v>24</v>
      </c>
      <c r="L18" s="67" t="s">
        <v>1037</v>
      </c>
      <c r="M18" s="67" t="s">
        <v>1038</v>
      </c>
      <c r="N18" s="67" t="s">
        <v>1039</v>
      </c>
      <c r="O18" s="67" t="s">
        <v>1040</v>
      </c>
      <c r="P18" s="69" t="s">
        <v>1041</v>
      </c>
      <c r="Q18" s="67" t="s">
        <v>1042</v>
      </c>
      <c r="R18" s="67" t="s">
        <v>1043</v>
      </c>
      <c r="S18" s="67" t="s">
        <v>1043</v>
      </c>
      <c r="V18" s="64" t="s">
        <v>1044</v>
      </c>
      <c r="Y18" s="70" t="s">
        <v>1045</v>
      </c>
    </row>
    <row r="19" spans="2:31" x14ac:dyDescent="0.2">
      <c r="B19" s="71">
        <f>B18+1</f>
        <v>1</v>
      </c>
      <c r="C19" s="92">
        <f t="shared" si="16"/>
        <v>33.25</v>
      </c>
      <c r="D19" s="92">
        <f t="shared" si="17"/>
        <v>22.5</v>
      </c>
      <c r="F19" s="60"/>
      <c r="G19" s="60"/>
      <c r="H19" s="72"/>
      <c r="I19" s="72" t="s">
        <v>1058</v>
      </c>
      <c r="J19" s="72" t="s">
        <v>1058</v>
      </c>
      <c r="K19" s="72" t="s">
        <v>1050</v>
      </c>
      <c r="L19" s="72" t="s">
        <v>1051</v>
      </c>
      <c r="M19" s="72" t="s">
        <v>1052</v>
      </c>
      <c r="N19" s="72" t="s">
        <v>1026</v>
      </c>
      <c r="O19" s="72" t="s">
        <v>1026</v>
      </c>
      <c r="P19" s="73" t="s">
        <v>1053</v>
      </c>
      <c r="Q19" s="72" t="s">
        <v>1053</v>
      </c>
      <c r="R19" s="72" t="s">
        <v>1054</v>
      </c>
      <c r="S19" s="72" t="s">
        <v>1054</v>
      </c>
      <c r="V19" s="74"/>
      <c r="Y19" s="75"/>
    </row>
    <row r="20" spans="2:31" x14ac:dyDescent="0.2">
      <c r="B20" s="71">
        <f t="shared" ref="B20:B26" si="18">B19+1</f>
        <v>2</v>
      </c>
      <c r="C20" s="92">
        <f t="shared" si="16"/>
        <v>28</v>
      </c>
      <c r="D20" s="92">
        <f t="shared" si="17"/>
        <v>22.5</v>
      </c>
      <c r="F20" s="77">
        <v>0</v>
      </c>
      <c r="G20" s="60" t="str">
        <f>"Front-Loading EL" &amp; F20</f>
        <v>Front-Loading EL0</v>
      </c>
      <c r="H20" s="78">
        <v>2.2999999999999998</v>
      </c>
      <c r="I20" s="78">
        <v>1.72</v>
      </c>
      <c r="J20" s="78">
        <v>1.6572897657381396</v>
      </c>
      <c r="K20" s="78">
        <v>8</v>
      </c>
      <c r="L20" s="78">
        <v>3</v>
      </c>
      <c r="M20" s="79">
        <v>0.41399999999999998</v>
      </c>
      <c r="N20" s="81">
        <f t="shared" ref="N20:N28" si="19">L20 / I20</f>
        <v>1.7441860465116279</v>
      </c>
      <c r="O20" s="81">
        <v>0.11323633000000001</v>
      </c>
      <c r="P20" s="82">
        <f t="shared" ref="P20:P28" si="20">LAF * VLOOKUP(VOL+0.001, MaxLoadWt, 3) * (RMC-4%) * DEF * TestProcedure_DUF</f>
        <v>1.02102</v>
      </c>
      <c r="Q20" s="81">
        <f t="shared" ref="Q20:Q28" si="21">N20 - O20 - P20</f>
        <v>0.60992971651162775</v>
      </c>
      <c r="R20" s="83">
        <f t="shared" ref="R20:R23" si="22">Q20 / (kWh2HW * delWaterTemp * effEWH)</f>
        <v>3.3884984250645989</v>
      </c>
      <c r="S20" s="84">
        <f t="shared" ref="S20:S23" si="23">K20 * VOL</f>
        <v>24</v>
      </c>
      <c r="V20" s="74">
        <v>2.080686</v>
      </c>
      <c r="X20" s="85">
        <f t="shared" ref="X20:X28" si="24">O20/SUM(O20,P20,Q20)</f>
        <v>6.4922162533333341E-2</v>
      </c>
      <c r="Y20" s="86">
        <f t="shared" ref="Y20:Y28" si="25">Q20/SUM(O20:Q20)</f>
        <v>0.34969303746666658</v>
      </c>
      <c r="Z20" s="85">
        <f t="shared" ref="Z20:Z28" si="26">P20/SUM(O20,P20,Q20)</f>
        <v>0.58538480000000004</v>
      </c>
      <c r="AB20" s="51" t="s">
        <v>989</v>
      </c>
      <c r="AC20" s="87">
        <f>AVERAGE(X20:X25)</f>
        <v>7.6772934113933239E-2</v>
      </c>
      <c r="AD20" s="87">
        <f t="shared" ref="AD20:AE20" si="27">AVERAGE(Y20:Y25)</f>
        <v>0.30026711255735983</v>
      </c>
      <c r="AE20" s="87">
        <f t="shared" si="27"/>
        <v>0.62295995332870691</v>
      </c>
    </row>
    <row r="21" spans="2:31" x14ac:dyDescent="0.2">
      <c r="B21" s="71">
        <f t="shared" si="18"/>
        <v>3</v>
      </c>
      <c r="C21" s="92">
        <f t="shared" si="16"/>
        <v>29.25</v>
      </c>
      <c r="D21" s="92">
        <f t="shared" si="17"/>
        <v>22.5</v>
      </c>
      <c r="F21" s="77">
        <f>F20+1</f>
        <v>1</v>
      </c>
      <c r="G21" s="60" t="str">
        <f t="shared" ref="G21:G28" si="28">"Front-Loading EL" &amp; F21</f>
        <v>Front-Loading EL1</v>
      </c>
      <c r="H21" s="78">
        <v>1.7</v>
      </c>
      <c r="I21" s="78">
        <v>1.72</v>
      </c>
      <c r="J21" s="78">
        <v>1.6732038719225859</v>
      </c>
      <c r="K21" s="78">
        <v>7.5</v>
      </c>
      <c r="L21" s="78">
        <v>3</v>
      </c>
      <c r="M21" s="79">
        <v>0.41399999999999998</v>
      </c>
      <c r="N21" s="81">
        <f t="shared" si="19"/>
        <v>1.7441860465116279</v>
      </c>
      <c r="O21" s="81">
        <v>0.11323633000000001</v>
      </c>
      <c r="P21" s="82">
        <f t="shared" si="20"/>
        <v>1.02102</v>
      </c>
      <c r="Q21" s="81">
        <f t="shared" si="21"/>
        <v>0.60992971651162775</v>
      </c>
      <c r="R21" s="83">
        <f t="shared" si="22"/>
        <v>3.3884984250645989</v>
      </c>
      <c r="S21" s="84">
        <f t="shared" si="23"/>
        <v>22.5</v>
      </c>
      <c r="V21" s="74">
        <v>2.080686</v>
      </c>
      <c r="X21" s="85">
        <f t="shared" si="24"/>
        <v>6.4922162533333341E-2</v>
      </c>
      <c r="Y21" s="86">
        <f t="shared" si="25"/>
        <v>0.34969303746666658</v>
      </c>
      <c r="Z21" s="85">
        <f t="shared" si="26"/>
        <v>0.58538480000000004</v>
      </c>
      <c r="AB21" s="51" t="s">
        <v>990</v>
      </c>
      <c r="AC21" s="87">
        <f>AVERAGE(X24:X27)</f>
        <v>0.10506820560660426</v>
      </c>
      <c r="AD21" s="87">
        <f t="shared" ref="AD21:AE21" si="29">AVERAGE(Y24:Y27)</f>
        <v>0.17486267568664238</v>
      </c>
      <c r="AE21" s="87">
        <f t="shared" si="29"/>
        <v>0.72006911870675328</v>
      </c>
    </row>
    <row r="22" spans="2:31" x14ac:dyDescent="0.2">
      <c r="B22" s="71">
        <f t="shared" si="18"/>
        <v>4</v>
      </c>
      <c r="C22" s="92">
        <f t="shared" si="16"/>
        <v>29.25</v>
      </c>
      <c r="D22" s="92">
        <f t="shared" si="17"/>
        <v>19.799999999999997</v>
      </c>
      <c r="F22" s="77">
        <f t="shared" ref="F22:F28" si="30">F21+1</f>
        <v>2</v>
      </c>
      <c r="G22" s="60" t="str">
        <f t="shared" si="28"/>
        <v>Front-Loading EL2</v>
      </c>
      <c r="H22" s="78">
        <v>0.08</v>
      </c>
      <c r="I22" s="78">
        <v>1.72</v>
      </c>
      <c r="J22" s="78">
        <v>1.7177392145161119</v>
      </c>
      <c r="K22" s="78">
        <v>7.5</v>
      </c>
      <c r="L22" s="78">
        <v>3</v>
      </c>
      <c r="M22" s="79">
        <v>0.41399999999999998</v>
      </c>
      <c r="N22" s="81">
        <f t="shared" si="19"/>
        <v>1.7441860465116279</v>
      </c>
      <c r="O22" s="81">
        <v>0.11323633000000001</v>
      </c>
      <c r="P22" s="82">
        <f t="shared" si="20"/>
        <v>1.02102</v>
      </c>
      <c r="Q22" s="81">
        <f t="shared" si="21"/>
        <v>0.60992971651162775</v>
      </c>
      <c r="R22" s="83">
        <f t="shared" si="22"/>
        <v>3.3884984250645989</v>
      </c>
      <c r="S22" s="84">
        <f t="shared" si="23"/>
        <v>22.5</v>
      </c>
      <c r="V22" s="74">
        <v>2.080686</v>
      </c>
      <c r="X22" s="85">
        <f t="shared" si="24"/>
        <v>6.4922162533333341E-2</v>
      </c>
      <c r="Y22" s="86">
        <f t="shared" si="25"/>
        <v>0.34969303746666658</v>
      </c>
      <c r="Z22" s="85">
        <f t="shared" si="26"/>
        <v>0.58538480000000004</v>
      </c>
      <c r="AB22" s="51" t="s">
        <v>1957</v>
      </c>
      <c r="AC22" s="87">
        <f>X28</f>
        <v>0.13858321469444446</v>
      </c>
      <c r="AD22" s="87">
        <f t="shared" ref="AD22:AE22" si="31">Y28</f>
        <v>9.6115885305555426E-2</v>
      </c>
      <c r="AE22" s="87">
        <f t="shared" si="31"/>
        <v>0.76530090000000017</v>
      </c>
    </row>
    <row r="23" spans="2:31" x14ac:dyDescent="0.2">
      <c r="B23" s="71">
        <f t="shared" si="18"/>
        <v>5</v>
      </c>
      <c r="C23" s="92">
        <f t="shared" si="16"/>
        <v>29.25</v>
      </c>
      <c r="D23" s="92">
        <f t="shared" si="17"/>
        <v>15.366113744075831</v>
      </c>
      <c r="F23" s="77">
        <f t="shared" si="30"/>
        <v>3</v>
      </c>
      <c r="G23" s="60" t="str">
        <f t="shared" si="28"/>
        <v>Front-Loading EL3</v>
      </c>
      <c r="H23" s="78">
        <v>0.08</v>
      </c>
      <c r="I23" s="78">
        <v>1.8</v>
      </c>
      <c r="J23" s="78">
        <v>1.7975241694219679</v>
      </c>
      <c r="K23" s="78">
        <v>7.5</v>
      </c>
      <c r="L23" s="78">
        <v>3</v>
      </c>
      <c r="M23" s="79">
        <v>0.41399999999999998</v>
      </c>
      <c r="N23" s="81">
        <f t="shared" si="19"/>
        <v>1.6666666666666665</v>
      </c>
      <c r="O23" s="81">
        <v>0.11323633000000001</v>
      </c>
      <c r="P23" s="82">
        <f t="shared" si="20"/>
        <v>1.02102</v>
      </c>
      <c r="Q23" s="81">
        <f t="shared" si="21"/>
        <v>0.53241033666666637</v>
      </c>
      <c r="R23" s="83">
        <f t="shared" si="22"/>
        <v>2.9578352037037021</v>
      </c>
      <c r="S23" s="84">
        <f t="shared" si="23"/>
        <v>22.5</v>
      </c>
      <c r="V23" s="74">
        <v>2.080686</v>
      </c>
      <c r="X23" s="85">
        <f t="shared" si="24"/>
        <v>6.7941798000000012E-2</v>
      </c>
      <c r="Y23" s="86">
        <f t="shared" si="25"/>
        <v>0.31944620199999985</v>
      </c>
      <c r="Z23" s="85">
        <f t="shared" si="26"/>
        <v>0.61261200000000005</v>
      </c>
      <c r="AC23" s="87"/>
      <c r="AD23" s="87"/>
      <c r="AE23" s="87"/>
    </row>
    <row r="24" spans="2:31" x14ac:dyDescent="0.2">
      <c r="B24" s="71">
        <f t="shared" si="18"/>
        <v>6</v>
      </c>
      <c r="C24" s="92">
        <f t="shared" si="16"/>
        <v>24</v>
      </c>
      <c r="D24" s="92">
        <f t="shared" si="17"/>
        <v>15.120000000000001</v>
      </c>
      <c r="F24" s="77">
        <f t="shared" si="30"/>
        <v>4</v>
      </c>
      <c r="G24" s="60" t="str">
        <f t="shared" si="28"/>
        <v>Front-Loading EL4</v>
      </c>
      <c r="H24" s="78">
        <v>0.08</v>
      </c>
      <c r="I24" s="78">
        <v>2</v>
      </c>
      <c r="J24" s="78">
        <v>1.9972213286414873</v>
      </c>
      <c r="K24" s="78">
        <v>6</v>
      </c>
      <c r="L24" s="78">
        <v>3.3</v>
      </c>
      <c r="M24" s="79">
        <v>0.41600000000000004</v>
      </c>
      <c r="N24" s="81">
        <f t="shared" si="19"/>
        <v>1.65</v>
      </c>
      <c r="O24" s="81">
        <v>0.16322645599999999</v>
      </c>
      <c r="P24" s="82">
        <f t="shared" si="20"/>
        <v>1.1250220799999999</v>
      </c>
      <c r="Q24" s="81">
        <f t="shared" si="21"/>
        <v>0.36175146399999991</v>
      </c>
      <c r="R24" s="83">
        <f t="shared" ref="R24:R28" si="32">Q24 / (kWh2HW * delWaterTemp * effEWH)</f>
        <v>2.009730355555555</v>
      </c>
      <c r="S24" s="84">
        <f t="shared" ref="S24:S28" si="33">K24 * VOL</f>
        <v>19.799999999999997</v>
      </c>
      <c r="V24" s="74">
        <v>2.5170719999999998</v>
      </c>
      <c r="X24" s="85">
        <f>O24/SUM(O24,P24,Q24)</f>
        <v>9.8925124848484855E-2</v>
      </c>
      <c r="Y24" s="86">
        <f t="shared" si="25"/>
        <v>0.21924331151515147</v>
      </c>
      <c r="Z24" s="85">
        <f t="shared" si="26"/>
        <v>0.68183156363636366</v>
      </c>
    </row>
    <row r="25" spans="2:31" x14ac:dyDescent="0.2">
      <c r="B25" s="71">
        <f t="shared" si="18"/>
        <v>7</v>
      </c>
      <c r="C25" s="92">
        <f t="shared" si="16"/>
        <v>18.367999999999999</v>
      </c>
      <c r="D25" s="92">
        <f t="shared" si="17"/>
        <v>14.569545454545455</v>
      </c>
      <c r="F25" s="77">
        <f t="shared" si="30"/>
        <v>5</v>
      </c>
      <c r="G25" s="60" t="str">
        <f t="shared" si="28"/>
        <v>Front-Loading EL5</v>
      </c>
      <c r="H25" s="78">
        <v>0.08</v>
      </c>
      <c r="I25" s="78">
        <v>2.2000000000000002</v>
      </c>
      <c r="J25" s="78">
        <v>2.196751020872334</v>
      </c>
      <c r="K25" s="78">
        <v>4.5</v>
      </c>
      <c r="L25" s="78">
        <v>3.4146919431279623</v>
      </c>
      <c r="M25" s="79">
        <v>0.3863507109004739</v>
      </c>
      <c r="N25" s="81">
        <f t="shared" si="19"/>
        <v>1.5521327014218009</v>
      </c>
      <c r="O25" s="81">
        <v>0.153667647450237</v>
      </c>
      <c r="P25" s="82">
        <f t="shared" si="20"/>
        <v>1.0665662331753554</v>
      </c>
      <c r="Q25" s="81">
        <f t="shared" si="21"/>
        <v>0.33189882079620858</v>
      </c>
      <c r="R25" s="83">
        <f t="shared" si="32"/>
        <v>1.8438823377567144</v>
      </c>
      <c r="S25" s="84">
        <f t="shared" si="33"/>
        <v>15.366113744075831</v>
      </c>
      <c r="V25" s="74">
        <v>1.7533060331753554</v>
      </c>
      <c r="X25" s="85">
        <f t="shared" si="24"/>
        <v>9.9004194235114529E-2</v>
      </c>
      <c r="Y25" s="86">
        <f t="shared" si="25"/>
        <v>0.21383404942900766</v>
      </c>
      <c r="Z25" s="85">
        <f t="shared" si="26"/>
        <v>0.68716175633587784</v>
      </c>
    </row>
    <row r="26" spans="2:31" x14ac:dyDescent="0.2">
      <c r="B26" s="71">
        <f t="shared" si="18"/>
        <v>8</v>
      </c>
      <c r="C26" s="92"/>
      <c r="D26" s="92">
        <f t="shared" si="17"/>
        <v>12.096</v>
      </c>
      <c r="F26" s="77">
        <f t="shared" si="30"/>
        <v>6</v>
      </c>
      <c r="G26" s="60" t="str">
        <f t="shared" si="28"/>
        <v>Front-Loading EL6</v>
      </c>
      <c r="H26" s="78">
        <v>0.08</v>
      </c>
      <c r="I26" s="78">
        <v>2.4</v>
      </c>
      <c r="J26" s="78">
        <v>2.3963326633229327</v>
      </c>
      <c r="K26" s="89">
        <v>4.2</v>
      </c>
      <c r="L26" s="78">
        <v>3.6</v>
      </c>
      <c r="M26" s="79">
        <v>0.38700000000000001</v>
      </c>
      <c r="N26" s="81">
        <f t="shared" si="19"/>
        <v>1.5</v>
      </c>
      <c r="O26" s="81">
        <v>0.16382397200000001</v>
      </c>
      <c r="P26" s="82">
        <f t="shared" si="20"/>
        <v>1.1367720000000001</v>
      </c>
      <c r="Q26" s="81">
        <f t="shared" si="21"/>
        <v>0.19940402799999979</v>
      </c>
      <c r="R26" s="83">
        <f t="shared" si="32"/>
        <v>1.1078001555555543</v>
      </c>
      <c r="S26" s="84">
        <f t="shared" si="33"/>
        <v>15.120000000000001</v>
      </c>
      <c r="V26" s="74">
        <v>1.5009100000000002</v>
      </c>
      <c r="X26" s="85">
        <f t="shared" si="24"/>
        <v>0.10921598133333334</v>
      </c>
      <c r="Y26" s="86">
        <f t="shared" si="25"/>
        <v>0.13293601866666652</v>
      </c>
      <c r="Z26" s="85">
        <f t="shared" si="26"/>
        <v>0.75784800000000008</v>
      </c>
    </row>
    <row r="27" spans="2:31" x14ac:dyDescent="0.2">
      <c r="B27" s="66" t="s">
        <v>1059</v>
      </c>
      <c r="C27" s="90"/>
      <c r="D27" s="91"/>
      <c r="F27" s="77">
        <f t="shared" si="30"/>
        <v>7</v>
      </c>
      <c r="G27" s="60" t="str">
        <f t="shared" si="28"/>
        <v>Front-Loading EL7</v>
      </c>
      <c r="H27" s="78">
        <v>0.08</v>
      </c>
      <c r="I27" s="78">
        <v>2.6</v>
      </c>
      <c r="J27" s="78">
        <v>2.5959588620005412</v>
      </c>
      <c r="K27" s="78">
        <v>3.8</v>
      </c>
      <c r="L27" s="78">
        <v>3.8340909090909094</v>
      </c>
      <c r="M27" s="79">
        <v>0.3619772727272727</v>
      </c>
      <c r="N27" s="81">
        <f t="shared" si="19"/>
        <v>1.4746503496503498</v>
      </c>
      <c r="O27" s="81">
        <v>0.1668235398863637</v>
      </c>
      <c r="P27" s="82">
        <f t="shared" si="20"/>
        <v>1.1110534145454547</v>
      </c>
      <c r="Q27" s="81">
        <f t="shared" si="21"/>
        <v>0.19677339521853132</v>
      </c>
      <c r="R27" s="83">
        <f t="shared" si="32"/>
        <v>1.0931855289918406</v>
      </c>
      <c r="S27" s="84">
        <f t="shared" si="33"/>
        <v>14.569545454545455</v>
      </c>
      <c r="V27" s="74">
        <v>1.5449343636363635</v>
      </c>
      <c r="X27" s="85">
        <f t="shared" si="24"/>
        <v>0.11312752200948432</v>
      </c>
      <c r="Y27" s="86">
        <f t="shared" si="25"/>
        <v>0.1334373231357438</v>
      </c>
      <c r="Z27" s="85">
        <f t="shared" si="26"/>
        <v>0.75343515485477186</v>
      </c>
    </row>
    <row r="28" spans="2:31" x14ac:dyDescent="0.2">
      <c r="B28" s="71" t="s">
        <v>1033</v>
      </c>
      <c r="C28" s="58" t="s">
        <v>1046</v>
      </c>
      <c r="D28" s="58" t="s">
        <v>1047</v>
      </c>
      <c r="F28" s="77">
        <f t="shared" si="30"/>
        <v>8</v>
      </c>
      <c r="G28" s="60" t="str">
        <f t="shared" si="28"/>
        <v>Front-Loading EL8</v>
      </c>
      <c r="H28" s="78">
        <v>0.08</v>
      </c>
      <c r="I28" s="78">
        <v>2.89</v>
      </c>
      <c r="J28" s="78">
        <v>2.8846839566393498</v>
      </c>
      <c r="K28" s="78">
        <v>3.36</v>
      </c>
      <c r="L28" s="78">
        <v>3.6</v>
      </c>
      <c r="M28" s="79">
        <v>0.33100000000000002</v>
      </c>
      <c r="N28" s="81">
        <f t="shared" si="19"/>
        <v>1.2456747404844291</v>
      </c>
      <c r="O28" s="81">
        <v>0.17262961000000002</v>
      </c>
      <c r="P28" s="82">
        <f t="shared" si="20"/>
        <v>0.95331600000000016</v>
      </c>
      <c r="Q28" s="81">
        <f t="shared" si="21"/>
        <v>0.1197291304844289</v>
      </c>
      <c r="R28" s="83">
        <f t="shared" si="32"/>
        <v>0.66516183602460499</v>
      </c>
      <c r="S28" s="84">
        <f t="shared" si="33"/>
        <v>12.096</v>
      </c>
      <c r="V28" s="74">
        <v>1.0628239999999998</v>
      </c>
      <c r="X28" s="85">
        <f t="shared" si="24"/>
        <v>0.13858321469444446</v>
      </c>
      <c r="Y28" s="86">
        <f t="shared" si="25"/>
        <v>9.6115885305555426E-2</v>
      </c>
      <c r="Z28" s="85">
        <f t="shared" si="26"/>
        <v>0.76530090000000017</v>
      </c>
    </row>
    <row r="29" spans="2:31" x14ac:dyDescent="0.2">
      <c r="B29" s="71">
        <v>0</v>
      </c>
      <c r="C29" s="88">
        <f>H7</f>
        <v>0</v>
      </c>
      <c r="D29" s="88">
        <f>H20</f>
        <v>2.2999999999999998</v>
      </c>
    </row>
    <row r="30" spans="2:31" x14ac:dyDescent="0.2">
      <c r="B30" s="71">
        <f>B29+1</f>
        <v>1</v>
      </c>
      <c r="C30" s="88">
        <f t="shared" ref="C30:C36" si="34">H8</f>
        <v>0</v>
      </c>
      <c r="D30" s="88">
        <f t="shared" ref="D30:D37" si="35">H21</f>
        <v>1.7</v>
      </c>
      <c r="P30" s="93" t="s">
        <v>1060</v>
      </c>
      <c r="Q30" s="94"/>
      <c r="R30" s="94"/>
      <c r="S30" s="94"/>
      <c r="U30" s="94"/>
      <c r="V30" s="94"/>
      <c r="Y30" s="94"/>
    </row>
    <row r="31" spans="2:31" x14ac:dyDescent="0.2">
      <c r="B31" s="71">
        <v>2</v>
      </c>
      <c r="C31" s="88">
        <f t="shared" si="34"/>
        <v>0</v>
      </c>
      <c r="D31" s="88">
        <f t="shared" si="35"/>
        <v>0.08</v>
      </c>
      <c r="F31" s="95" t="s">
        <v>1061</v>
      </c>
      <c r="G31" s="96">
        <v>0.52</v>
      </c>
      <c r="H31" s="60" t="s">
        <v>1062</v>
      </c>
      <c r="I31" s="60"/>
      <c r="J31" s="60"/>
      <c r="K31" s="60"/>
      <c r="L31" s="60"/>
      <c r="M31" s="60"/>
      <c r="N31" s="97"/>
      <c r="P31" s="94" t="s">
        <v>1063</v>
      </c>
      <c r="Q31" s="94"/>
      <c r="R31" s="94"/>
      <c r="S31" s="94"/>
      <c r="U31" s="94"/>
      <c r="V31" s="94"/>
      <c r="Y31" s="94"/>
    </row>
    <row r="32" spans="2:31" x14ac:dyDescent="0.2">
      <c r="B32" s="71">
        <f t="shared" ref="B32:B37" si="36">B31+1</f>
        <v>3</v>
      </c>
      <c r="C32" s="88">
        <f t="shared" si="34"/>
        <v>2.2999999999999998</v>
      </c>
      <c r="D32" s="88">
        <f t="shared" si="35"/>
        <v>0.08</v>
      </c>
      <c r="F32" s="95" t="s">
        <v>1064</v>
      </c>
      <c r="G32" s="96">
        <v>0.5</v>
      </c>
      <c r="H32" s="60" t="s">
        <v>1065</v>
      </c>
      <c r="I32" s="60"/>
      <c r="J32" s="60"/>
      <c r="K32" s="60"/>
      <c r="L32" s="60"/>
      <c r="M32" s="60"/>
      <c r="N32" s="97"/>
      <c r="P32" s="98" t="s">
        <v>1066</v>
      </c>
      <c r="Q32" s="94"/>
      <c r="R32" s="94"/>
      <c r="S32" s="94"/>
      <c r="U32" s="94"/>
      <c r="V32" s="94"/>
      <c r="Y32" s="94"/>
    </row>
    <row r="33" spans="2:25" x14ac:dyDescent="0.2">
      <c r="B33" s="71">
        <f t="shared" si="36"/>
        <v>4</v>
      </c>
      <c r="C33" s="88">
        <f t="shared" si="34"/>
        <v>1.7</v>
      </c>
      <c r="D33" s="88">
        <f t="shared" si="35"/>
        <v>0.08</v>
      </c>
      <c r="F33" s="95" t="s">
        <v>1067</v>
      </c>
      <c r="G33" s="96">
        <v>0.84</v>
      </c>
      <c r="H33" s="60" t="s">
        <v>1068</v>
      </c>
      <c r="I33" s="60"/>
      <c r="J33" s="60"/>
      <c r="K33" s="60"/>
      <c r="L33" s="60"/>
      <c r="M33" s="60"/>
      <c r="N33" s="97"/>
      <c r="P33" s="94"/>
      <c r="Q33" s="94"/>
      <c r="R33" s="94"/>
      <c r="S33" s="94"/>
      <c r="U33" s="94"/>
      <c r="V33" s="94"/>
      <c r="Y33" s="94"/>
    </row>
    <row r="34" spans="2:25" x14ac:dyDescent="0.2">
      <c r="B34" s="71">
        <f t="shared" si="36"/>
        <v>5</v>
      </c>
      <c r="C34" s="88">
        <f t="shared" si="34"/>
        <v>0.08</v>
      </c>
      <c r="D34" s="88">
        <f t="shared" si="35"/>
        <v>0.08</v>
      </c>
      <c r="P34" s="99" t="s">
        <v>1069</v>
      </c>
      <c r="Q34" s="99"/>
      <c r="R34" s="99"/>
      <c r="S34" s="99"/>
      <c r="U34" s="99"/>
      <c r="V34" s="99"/>
      <c r="Y34" s="99"/>
    </row>
    <row r="35" spans="2:25" x14ac:dyDescent="0.2">
      <c r="B35" s="71">
        <f t="shared" si="36"/>
        <v>6</v>
      </c>
      <c r="C35" s="88">
        <f t="shared" si="34"/>
        <v>0.08</v>
      </c>
      <c r="D35" s="88">
        <f t="shared" si="35"/>
        <v>0.08</v>
      </c>
      <c r="F35" s="100" t="s">
        <v>1070</v>
      </c>
      <c r="G35" s="101"/>
      <c r="H35" s="102"/>
      <c r="I35" s="102"/>
      <c r="K35" s="103" t="s">
        <v>1071</v>
      </c>
      <c r="L35" s="101"/>
      <c r="M35" s="101"/>
      <c r="P35" s="104" t="s">
        <v>1072</v>
      </c>
      <c r="Q35" s="99"/>
      <c r="R35" s="99"/>
      <c r="S35" s="99"/>
      <c r="U35" s="99"/>
      <c r="V35" s="99"/>
      <c r="Y35" s="99"/>
    </row>
    <row r="36" spans="2:25" x14ac:dyDescent="0.2">
      <c r="B36" s="71">
        <f t="shared" si="36"/>
        <v>7</v>
      </c>
      <c r="C36" s="88">
        <f t="shared" si="34"/>
        <v>0.08</v>
      </c>
      <c r="D36" s="88">
        <f t="shared" si="35"/>
        <v>0.08</v>
      </c>
      <c r="F36" s="105" t="s">
        <v>1073</v>
      </c>
      <c r="G36" s="106"/>
      <c r="H36" s="107"/>
      <c r="I36" s="108"/>
      <c r="K36" s="109" t="s">
        <v>1074</v>
      </c>
      <c r="L36" s="110"/>
      <c r="M36" s="305" t="s">
        <v>1075</v>
      </c>
      <c r="P36" s="99"/>
      <c r="Q36" s="99"/>
      <c r="R36" s="99"/>
      <c r="S36" s="99"/>
      <c r="U36" s="99"/>
      <c r="V36" s="99"/>
      <c r="Y36" s="99"/>
    </row>
    <row r="37" spans="2:25" x14ac:dyDescent="0.2">
      <c r="B37" s="71">
        <f t="shared" si="36"/>
        <v>8</v>
      </c>
      <c r="C37" s="88"/>
      <c r="D37" s="88">
        <f t="shared" si="35"/>
        <v>0.08</v>
      </c>
      <c r="F37" s="112" t="s">
        <v>1076</v>
      </c>
      <c r="G37" s="106"/>
      <c r="H37" s="113">
        <v>1</v>
      </c>
      <c r="I37" s="108"/>
      <c r="K37" s="114" t="s">
        <v>1077</v>
      </c>
      <c r="L37" s="115" t="s">
        <v>1078</v>
      </c>
      <c r="M37" s="114" t="s">
        <v>1079</v>
      </c>
      <c r="P37" s="116" t="s">
        <v>1080</v>
      </c>
      <c r="Q37" s="99"/>
      <c r="R37" s="99"/>
      <c r="S37" s="99"/>
      <c r="U37" s="99"/>
      <c r="V37" s="99"/>
      <c r="Y37" s="99"/>
    </row>
    <row r="38" spans="2:25" x14ac:dyDescent="0.2">
      <c r="B38" s="76"/>
      <c r="C38" s="90"/>
      <c r="D38" s="91"/>
      <c r="F38" s="112" t="s">
        <v>1081</v>
      </c>
      <c r="G38" s="106"/>
      <c r="H38" s="113">
        <v>0.75</v>
      </c>
      <c r="I38" s="108"/>
      <c r="K38" s="117" t="s">
        <v>1051</v>
      </c>
      <c r="L38" s="118" t="s">
        <v>1051</v>
      </c>
      <c r="M38" s="117" t="s">
        <v>1082</v>
      </c>
      <c r="P38" s="116"/>
      <c r="Q38" s="99"/>
      <c r="R38" s="99"/>
      <c r="S38" s="99"/>
      <c r="U38" s="99"/>
      <c r="V38" s="99"/>
      <c r="Y38" s="99"/>
    </row>
    <row r="39" spans="2:25" x14ac:dyDescent="0.2">
      <c r="B39" s="66" t="s">
        <v>1083</v>
      </c>
      <c r="C39" s="58"/>
      <c r="D39" s="58"/>
      <c r="F39" s="112" t="s">
        <v>1084</v>
      </c>
      <c r="G39" s="106"/>
      <c r="H39" s="113">
        <v>0.75</v>
      </c>
      <c r="I39" s="108"/>
      <c r="K39" s="119">
        <v>2.2000000000000002</v>
      </c>
      <c r="L39" s="120">
        <f t="shared" ref="L39:L58" si="37">K39+0.1</f>
        <v>2.3000000000000003</v>
      </c>
      <c r="M39" s="121">
        <v>9.1999999999999993</v>
      </c>
      <c r="P39" s="116" t="s">
        <v>1085</v>
      </c>
      <c r="Q39" s="99"/>
      <c r="R39" s="99"/>
      <c r="S39" s="99"/>
      <c r="U39" s="99"/>
      <c r="V39" s="99"/>
      <c r="Y39" s="99"/>
    </row>
    <row r="40" spans="2:25" x14ac:dyDescent="0.2">
      <c r="B40" s="71" t="s">
        <v>1033</v>
      </c>
      <c r="C40" s="58" t="s">
        <v>1046</v>
      </c>
      <c r="D40" s="58" t="s">
        <v>1047</v>
      </c>
      <c r="F40" s="122" t="s">
        <v>1086</v>
      </c>
      <c r="G40" s="106"/>
      <c r="H40" s="123">
        <v>75</v>
      </c>
      <c r="I40" s="124" t="s">
        <v>1087</v>
      </c>
      <c r="K40" s="119">
        <f>K39+0.1</f>
        <v>2.3000000000000003</v>
      </c>
      <c r="L40" s="120">
        <f t="shared" si="37"/>
        <v>2.4000000000000004</v>
      </c>
      <c r="M40" s="121">
        <v>9.6</v>
      </c>
    </row>
    <row r="41" spans="2:25" x14ac:dyDescent="0.2">
      <c r="B41" s="76" t="s">
        <v>1088</v>
      </c>
      <c r="C41" s="58"/>
      <c r="D41" s="58"/>
      <c r="F41" s="122" t="s">
        <v>1089</v>
      </c>
      <c r="G41" s="106"/>
      <c r="H41" s="125">
        <v>2.3999999999999998E-3</v>
      </c>
      <c r="I41" s="126" t="s">
        <v>1090</v>
      </c>
      <c r="K41" s="119">
        <f>K40+0.1</f>
        <v>2.4000000000000004</v>
      </c>
      <c r="L41" s="120">
        <f t="shared" si="37"/>
        <v>2.5000000000000004</v>
      </c>
      <c r="M41" s="121">
        <v>10</v>
      </c>
    </row>
    <row r="42" spans="2:25" x14ac:dyDescent="0.2">
      <c r="B42" s="71">
        <v>0</v>
      </c>
      <c r="C42" s="88">
        <f t="shared" ref="C42:C49" si="38">P7 / TestProcedure_DUF</f>
        <v>1.6563820000000002</v>
      </c>
      <c r="D42" s="88">
        <f t="shared" ref="D42:D50" si="39">P20 / TestProcedure_DUF</f>
        <v>1.2155</v>
      </c>
      <c r="K42" s="119">
        <f>K41+0.1</f>
        <v>2.5000000000000004</v>
      </c>
      <c r="L42" s="120">
        <f t="shared" si="37"/>
        <v>2.6000000000000005</v>
      </c>
      <c r="M42" s="121">
        <v>10.5</v>
      </c>
    </row>
    <row r="43" spans="2:25" x14ac:dyDescent="0.2">
      <c r="B43" s="71">
        <f>B42+1</f>
        <v>1</v>
      </c>
      <c r="C43" s="88">
        <f t="shared" si="38"/>
        <v>1.8828159999999998</v>
      </c>
      <c r="D43" s="88">
        <f t="shared" si="39"/>
        <v>1.2155</v>
      </c>
      <c r="K43" s="119">
        <f>K42+0.1</f>
        <v>2.6000000000000005</v>
      </c>
      <c r="L43" s="120">
        <f t="shared" si="37"/>
        <v>2.7000000000000006</v>
      </c>
      <c r="M43" s="121">
        <v>10.9</v>
      </c>
    </row>
    <row r="44" spans="2:25" x14ac:dyDescent="0.2">
      <c r="B44" s="71">
        <f t="shared" ref="B44:B50" si="40">B43+1</f>
        <v>2</v>
      </c>
      <c r="C44" s="88">
        <f t="shared" si="38"/>
        <v>1.7006079999999999</v>
      </c>
      <c r="D44" s="88">
        <f t="shared" si="39"/>
        <v>1.2155</v>
      </c>
      <c r="K44" s="119">
        <v>2.7</v>
      </c>
      <c r="L44" s="120">
        <f t="shared" si="37"/>
        <v>2.8000000000000003</v>
      </c>
      <c r="M44" s="121">
        <v>11.3</v>
      </c>
    </row>
    <row r="45" spans="2:25" x14ac:dyDescent="0.2">
      <c r="B45" s="71">
        <f t="shared" si="40"/>
        <v>3</v>
      </c>
      <c r="C45" s="88">
        <f t="shared" si="38"/>
        <v>1.4278679999999999</v>
      </c>
      <c r="D45" s="88">
        <f t="shared" si="39"/>
        <v>1.2155</v>
      </c>
      <c r="K45" s="119">
        <f t="shared" ref="K45:K58" si="41">K44+0.1</f>
        <v>2.8000000000000003</v>
      </c>
      <c r="L45" s="120">
        <f t="shared" si="37"/>
        <v>2.9000000000000004</v>
      </c>
      <c r="M45" s="121">
        <v>11.7</v>
      </c>
    </row>
    <row r="46" spans="2:25" x14ac:dyDescent="0.2">
      <c r="B46" s="71">
        <f t="shared" si="40"/>
        <v>4</v>
      </c>
      <c r="C46" s="88">
        <f t="shared" si="38"/>
        <v>1.4278679999999999</v>
      </c>
      <c r="D46" s="88">
        <f t="shared" si="39"/>
        <v>1.3393120000000001</v>
      </c>
      <c r="K46" s="119">
        <f t="shared" si="41"/>
        <v>2.9000000000000004</v>
      </c>
      <c r="L46" s="120">
        <f t="shared" si="37"/>
        <v>3.0000000000000004</v>
      </c>
      <c r="M46" s="121">
        <v>12.1</v>
      </c>
    </row>
    <row r="47" spans="2:25" x14ac:dyDescent="0.2">
      <c r="B47" s="71">
        <f t="shared" si="40"/>
        <v>5</v>
      </c>
      <c r="C47" s="88">
        <f t="shared" si="38"/>
        <v>1.4278679999999999</v>
      </c>
      <c r="D47" s="88">
        <f t="shared" si="39"/>
        <v>1.2697217061611374</v>
      </c>
      <c r="K47" s="119">
        <f t="shared" si="41"/>
        <v>3.0000000000000004</v>
      </c>
      <c r="L47" s="120">
        <f t="shared" si="37"/>
        <v>3.1000000000000005</v>
      </c>
      <c r="M47" s="121">
        <v>12.5</v>
      </c>
    </row>
    <row r="48" spans="2:25" x14ac:dyDescent="0.2">
      <c r="B48" s="71">
        <f t="shared" si="40"/>
        <v>6</v>
      </c>
      <c r="C48" s="88">
        <f t="shared" si="38"/>
        <v>1.407016</v>
      </c>
      <c r="D48" s="88">
        <f t="shared" si="39"/>
        <v>1.3533000000000002</v>
      </c>
      <c r="K48" s="119">
        <f t="shared" si="41"/>
        <v>3.1000000000000005</v>
      </c>
      <c r="L48" s="120">
        <f t="shared" si="37"/>
        <v>3.2000000000000006</v>
      </c>
      <c r="M48" s="121">
        <v>12.9</v>
      </c>
    </row>
    <row r="49" spans="2:13" x14ac:dyDescent="0.2">
      <c r="B49" s="71">
        <f t="shared" si="40"/>
        <v>7</v>
      </c>
      <c r="C49" s="88">
        <f t="shared" si="38"/>
        <v>1.4409199999999998</v>
      </c>
      <c r="D49" s="88">
        <f t="shared" si="39"/>
        <v>1.3226826363636366</v>
      </c>
      <c r="K49" s="119">
        <f t="shared" si="41"/>
        <v>3.2000000000000006</v>
      </c>
      <c r="L49" s="120">
        <f t="shared" si="37"/>
        <v>3.3000000000000007</v>
      </c>
      <c r="M49" s="121">
        <v>13.3</v>
      </c>
    </row>
    <row r="50" spans="2:13" x14ac:dyDescent="0.2">
      <c r="B50" s="71">
        <f t="shared" si="40"/>
        <v>8</v>
      </c>
      <c r="C50" s="88"/>
      <c r="D50" s="88">
        <f t="shared" si="39"/>
        <v>1.1349000000000002</v>
      </c>
      <c r="K50" s="119">
        <f t="shared" si="41"/>
        <v>3.3000000000000007</v>
      </c>
      <c r="L50" s="120">
        <f t="shared" si="37"/>
        <v>3.4000000000000008</v>
      </c>
      <c r="M50" s="121">
        <v>13.7</v>
      </c>
    </row>
    <row r="51" spans="2:13" x14ac:dyDescent="0.2">
      <c r="B51" s="76" t="s">
        <v>1091</v>
      </c>
      <c r="C51" s="58"/>
      <c r="D51" s="91"/>
      <c r="K51" s="119">
        <f t="shared" si="41"/>
        <v>3.4000000000000008</v>
      </c>
      <c r="L51" s="120">
        <f t="shared" si="37"/>
        <v>3.5000000000000009</v>
      </c>
      <c r="M51" s="121">
        <v>14.1</v>
      </c>
    </row>
    <row r="52" spans="2:13" x14ac:dyDescent="0.2">
      <c r="B52" s="71">
        <v>0</v>
      </c>
      <c r="C52" s="127">
        <f t="shared" ref="C52:D58" si="42">C42 * 1.12 * 0.003412</f>
        <v>6.3297644300800019E-3</v>
      </c>
      <c r="D52" s="127">
        <f t="shared" si="42"/>
        <v>4.6449603200000005E-3</v>
      </c>
      <c r="K52" s="119">
        <f t="shared" si="41"/>
        <v>3.5000000000000009</v>
      </c>
      <c r="L52" s="120">
        <f t="shared" si="37"/>
        <v>3.600000000000001</v>
      </c>
      <c r="M52" s="121">
        <v>14.6</v>
      </c>
    </row>
    <row r="53" spans="2:13" x14ac:dyDescent="0.2">
      <c r="B53" s="71">
        <f>B52+1</f>
        <v>1</v>
      </c>
      <c r="C53" s="127">
        <f t="shared" si="42"/>
        <v>7.1950683750399997E-3</v>
      </c>
      <c r="D53" s="127">
        <f t="shared" si="42"/>
        <v>4.6449603200000005E-3</v>
      </c>
      <c r="K53" s="119">
        <f t="shared" si="41"/>
        <v>3.600000000000001</v>
      </c>
      <c r="L53" s="120">
        <f t="shared" si="37"/>
        <v>3.7000000000000011</v>
      </c>
      <c r="M53" s="121">
        <v>15</v>
      </c>
    </row>
    <row r="54" spans="2:13" x14ac:dyDescent="0.2">
      <c r="B54" s="71">
        <f t="shared" ref="B54:B60" si="43">B53+1</f>
        <v>2</v>
      </c>
      <c r="C54" s="127">
        <f t="shared" si="42"/>
        <v>6.4987714355200007E-3</v>
      </c>
      <c r="D54" s="127">
        <f t="shared" si="42"/>
        <v>4.6449603200000005E-3</v>
      </c>
      <c r="K54" s="119">
        <f t="shared" si="41"/>
        <v>3.7000000000000011</v>
      </c>
      <c r="L54" s="120">
        <f t="shared" si="37"/>
        <v>3.8000000000000012</v>
      </c>
      <c r="M54" s="121">
        <v>15.4</v>
      </c>
    </row>
    <row r="55" spans="2:13" x14ac:dyDescent="0.2">
      <c r="B55" s="71">
        <f t="shared" si="43"/>
        <v>3</v>
      </c>
      <c r="C55" s="127">
        <f t="shared" si="42"/>
        <v>5.4565118899200004E-3</v>
      </c>
      <c r="D55" s="127">
        <f t="shared" si="42"/>
        <v>4.6449603200000005E-3</v>
      </c>
      <c r="K55" s="128">
        <f t="shared" si="41"/>
        <v>3.8000000000000012</v>
      </c>
      <c r="L55" s="129">
        <f t="shared" si="37"/>
        <v>3.9000000000000012</v>
      </c>
      <c r="M55" s="130">
        <f>M54+0.4</f>
        <v>15.8</v>
      </c>
    </row>
    <row r="56" spans="2:13" x14ac:dyDescent="0.2">
      <c r="B56" s="71">
        <f t="shared" si="43"/>
        <v>4</v>
      </c>
      <c r="C56" s="127">
        <f t="shared" si="42"/>
        <v>5.4565118899200004E-3</v>
      </c>
      <c r="D56" s="127">
        <f t="shared" si="42"/>
        <v>5.1181004492800008E-3</v>
      </c>
      <c r="K56" s="128">
        <f t="shared" si="41"/>
        <v>3.9000000000000012</v>
      </c>
      <c r="L56" s="129">
        <f t="shared" si="37"/>
        <v>4.0000000000000009</v>
      </c>
      <c r="M56" s="130">
        <f t="shared" ref="M56:M58" si="44">M55+0.4</f>
        <v>16.2</v>
      </c>
    </row>
    <row r="57" spans="2:13" x14ac:dyDescent="0.2">
      <c r="B57" s="71">
        <f t="shared" si="43"/>
        <v>5</v>
      </c>
      <c r="C57" s="127">
        <f>C47 * 1.12 * 0.003412</f>
        <v>5.4565118899200004E-3</v>
      </c>
      <c r="D57" s="127">
        <f t="shared" si="42"/>
        <v>4.8521653167924172E-3</v>
      </c>
      <c r="K57" s="128">
        <f t="shared" si="41"/>
        <v>4.0000000000000009</v>
      </c>
      <c r="L57" s="129">
        <f t="shared" si="37"/>
        <v>4.1000000000000005</v>
      </c>
      <c r="M57" s="130">
        <f t="shared" si="44"/>
        <v>16.599999999999998</v>
      </c>
    </row>
    <row r="58" spans="2:13" x14ac:dyDescent="0.2">
      <c r="B58" s="71">
        <f t="shared" si="43"/>
        <v>6</v>
      </c>
      <c r="C58" s="127">
        <f>C48 * 1.12 * 0.003412</f>
        <v>5.3768272230400012E-3</v>
      </c>
      <c r="D58" s="127">
        <f t="shared" si="42"/>
        <v>5.1715547520000014E-3</v>
      </c>
      <c r="K58" s="128">
        <f t="shared" si="41"/>
        <v>4.1000000000000005</v>
      </c>
      <c r="L58" s="129">
        <f t="shared" si="37"/>
        <v>4.2</v>
      </c>
      <c r="M58" s="130">
        <f t="shared" si="44"/>
        <v>16.999999999999996</v>
      </c>
    </row>
    <row r="59" spans="2:13" x14ac:dyDescent="0.2">
      <c r="B59" s="71">
        <f t="shared" si="43"/>
        <v>7</v>
      </c>
      <c r="C59" s="127">
        <f t="shared" ref="C59:D60" si="45">C49 * 1.12 * 0.003412</f>
        <v>5.5063893247999998E-3</v>
      </c>
      <c r="D59" s="127">
        <f t="shared" si="45"/>
        <v>5.0545523339054566E-3</v>
      </c>
    </row>
    <row r="60" spans="2:13" x14ac:dyDescent="0.2">
      <c r="B60" s="71">
        <f t="shared" si="43"/>
        <v>8</v>
      </c>
      <c r="C60" s="127"/>
      <c r="D60" s="127">
        <f t="shared" si="45"/>
        <v>4.3369522560000014E-3</v>
      </c>
    </row>
    <row r="61" spans="2:13" x14ac:dyDescent="0.2">
      <c r="B61" s="131" t="s">
        <v>1092</v>
      </c>
      <c r="C61" s="99"/>
      <c r="D61" s="99"/>
    </row>
    <row r="62" spans="2:13" x14ac:dyDescent="0.2">
      <c r="B62" s="71" t="s">
        <v>1033</v>
      </c>
      <c r="C62" s="99" t="s">
        <v>1046</v>
      </c>
      <c r="D62" s="99" t="s">
        <v>1047</v>
      </c>
    </row>
    <row r="63" spans="2:13" x14ac:dyDescent="0.2">
      <c r="B63" s="76" t="s">
        <v>1093</v>
      </c>
      <c r="C63" s="58"/>
      <c r="D63" s="58"/>
    </row>
    <row r="64" spans="2:13" x14ac:dyDescent="0.2">
      <c r="B64" s="71">
        <v>0</v>
      </c>
      <c r="C64" s="132">
        <f t="shared" ref="C64:C71" si="46">Q7</f>
        <v>0.86932165968253994</v>
      </c>
      <c r="D64" s="132">
        <f t="shared" ref="D64:D72" si="47">Q20</f>
        <v>0.60992971651162775</v>
      </c>
    </row>
    <row r="65" spans="2:4" x14ac:dyDescent="0.2">
      <c r="B65" s="71">
        <f>B64+1</f>
        <v>1</v>
      </c>
      <c r="C65" s="132">
        <f t="shared" si="46"/>
        <v>0.63743455999999998</v>
      </c>
      <c r="D65" s="132">
        <f t="shared" si="47"/>
        <v>0.60992971651162775</v>
      </c>
    </row>
    <row r="66" spans="2:4" x14ac:dyDescent="0.2">
      <c r="B66" s="71">
        <f t="shared" ref="B66:B72" si="48">B65+1</f>
        <v>2</v>
      </c>
      <c r="C66" s="132">
        <f t="shared" si="46"/>
        <v>0.37837300093023285</v>
      </c>
      <c r="D66" s="132">
        <f t="shared" si="47"/>
        <v>0.60992971651162775</v>
      </c>
    </row>
    <row r="67" spans="2:4" x14ac:dyDescent="0.2">
      <c r="B67" s="71">
        <f t="shared" si="48"/>
        <v>3</v>
      </c>
      <c r="C67" s="132">
        <f t="shared" si="46"/>
        <v>0.88525754666666678</v>
      </c>
      <c r="D67" s="132">
        <f t="shared" si="47"/>
        <v>0.53241033666666637</v>
      </c>
    </row>
    <row r="68" spans="2:4" x14ac:dyDescent="0.2">
      <c r="B68" s="71">
        <f t="shared" si="48"/>
        <v>4</v>
      </c>
      <c r="C68" s="132">
        <f t="shared" si="46"/>
        <v>0.88525754666666678</v>
      </c>
      <c r="D68" s="132">
        <f t="shared" si="47"/>
        <v>0.36175146399999991</v>
      </c>
    </row>
    <row r="69" spans="2:4" x14ac:dyDescent="0.2">
      <c r="B69" s="71">
        <f t="shared" si="48"/>
        <v>5</v>
      </c>
      <c r="C69" s="132">
        <f t="shared" si="46"/>
        <v>0.88525754666666678</v>
      </c>
      <c r="D69" s="132">
        <f t="shared" si="47"/>
        <v>0.33189882079620858</v>
      </c>
    </row>
    <row r="70" spans="2:4" x14ac:dyDescent="0.2">
      <c r="B70" s="71">
        <f t="shared" si="48"/>
        <v>6</v>
      </c>
      <c r="C70" s="132">
        <f t="shared" si="46"/>
        <v>0.73610655999999985</v>
      </c>
      <c r="D70" s="132">
        <f t="shared" si="47"/>
        <v>0.19940402799999979</v>
      </c>
    </row>
    <row r="71" spans="2:4" x14ac:dyDescent="0.2">
      <c r="B71" s="71">
        <f t="shared" si="48"/>
        <v>7</v>
      </c>
      <c r="C71" s="132">
        <f t="shared" si="46"/>
        <v>0.5267864920353984</v>
      </c>
      <c r="D71" s="132">
        <f t="shared" si="47"/>
        <v>0.19677339521853132</v>
      </c>
    </row>
    <row r="72" spans="2:4" x14ac:dyDescent="0.2">
      <c r="B72" s="71">
        <f t="shared" si="48"/>
        <v>8</v>
      </c>
      <c r="C72" s="132"/>
      <c r="D72" s="132">
        <f t="shared" si="47"/>
        <v>0.1197291304844289</v>
      </c>
    </row>
    <row r="73" spans="2:4" x14ac:dyDescent="0.2">
      <c r="B73" s="76" t="s">
        <v>1094</v>
      </c>
      <c r="C73" s="58"/>
      <c r="D73" s="91"/>
    </row>
    <row r="74" spans="2:4" x14ac:dyDescent="0.2">
      <c r="B74" s="71">
        <v>0</v>
      </c>
      <c r="C74" s="133">
        <f t="shared" ref="C74:D78" si="49">C64*eff_EWH / eff_GWH * 3412 / 1000000</f>
        <v>3.9548340037824344E-3</v>
      </c>
      <c r="D74" s="133">
        <f t="shared" si="49"/>
        <v>2.7747735903168986E-3</v>
      </c>
    </row>
    <row r="75" spans="2:4" x14ac:dyDescent="0.2">
      <c r="B75" s="71">
        <f>B74+1</f>
        <v>1</v>
      </c>
      <c r="C75" s="133">
        <f t="shared" si="49"/>
        <v>2.8999022916266662E-3</v>
      </c>
      <c r="D75" s="133">
        <f t="shared" ref="D75" si="50">D65*eff_EWH / eff_GWH * 3412 / 1000000</f>
        <v>2.7747735903168986E-3</v>
      </c>
    </row>
    <row r="76" spans="2:4" x14ac:dyDescent="0.2">
      <c r="B76" s="71">
        <f t="shared" ref="B76:B82" si="51">B75+1</f>
        <v>2</v>
      </c>
      <c r="C76" s="133">
        <f t="shared" si="49"/>
        <v>1.7213449055652724E-3</v>
      </c>
      <c r="D76" s="133">
        <f t="shared" ref="D76" si="52">D66*eff_EWH / eff_GWH * 3412 / 1000000</f>
        <v>2.7747735903168986E-3</v>
      </c>
    </row>
    <row r="77" spans="2:4" x14ac:dyDescent="0.2">
      <c r="B77" s="71">
        <f t="shared" si="51"/>
        <v>3</v>
      </c>
      <c r="C77" s="133">
        <f t="shared" si="49"/>
        <v>4.0273316656355565E-3</v>
      </c>
      <c r="D77" s="133">
        <f t="shared" ref="D77" si="53">D67*eff_EWH / eff_GWH * 3412 / 1000000</f>
        <v>2.4221120916088877E-3</v>
      </c>
    </row>
    <row r="78" spans="2:4" x14ac:dyDescent="0.2">
      <c r="B78" s="71">
        <f t="shared" si="51"/>
        <v>4</v>
      </c>
      <c r="C78" s="133">
        <f t="shared" si="49"/>
        <v>4.0273316656355565E-3</v>
      </c>
      <c r="D78" s="133">
        <f t="shared" ref="D78" si="54">D68*eff_EWH / eff_GWH * 3412 / 1000000</f>
        <v>1.6457279935573328E-3</v>
      </c>
    </row>
    <row r="79" spans="2:4" x14ac:dyDescent="0.2">
      <c r="B79" s="71">
        <f t="shared" si="51"/>
        <v>5</v>
      </c>
      <c r="C79" s="133">
        <f>C69*eff_EWH / eff_GWH * 3412 / 1000000</f>
        <v>4.0273316656355565E-3</v>
      </c>
      <c r="D79" s="133">
        <f t="shared" ref="D79" si="55">D69*eff_EWH / eff_GWH * 3412 / 1000000</f>
        <v>1.5099183687422183E-3</v>
      </c>
    </row>
    <row r="80" spans="2:4" x14ac:dyDescent="0.2">
      <c r="B80" s="71">
        <f t="shared" si="51"/>
        <v>6</v>
      </c>
      <c r="C80" s="133">
        <f>C70*eff_EWH / eff_GWH * 3412 / 1000000</f>
        <v>3.3487941102933322E-3</v>
      </c>
      <c r="D80" s="133">
        <f t="shared" ref="D80" si="56">D70*eff_EWH / eff_GWH * 3412 / 1000000</f>
        <v>9.0715539138133227E-4</v>
      </c>
    </row>
    <row r="81" spans="2:4" x14ac:dyDescent="0.2">
      <c r="B81" s="71">
        <f t="shared" si="51"/>
        <v>7</v>
      </c>
      <c r="C81" s="133">
        <f>C71*eff_EWH / eff_GWH * 3412 / 1000000</f>
        <v>2.3965273477663724E-3</v>
      </c>
      <c r="D81" s="133">
        <f t="shared" ref="D81" si="57">D71*eff_EWH / eff_GWH * 3412 / 1000000</f>
        <v>8.9518776598083842E-4</v>
      </c>
    </row>
    <row r="82" spans="2:4" x14ac:dyDescent="0.2">
      <c r="B82" s="71">
        <f t="shared" si="51"/>
        <v>8</v>
      </c>
      <c r="C82" s="133"/>
      <c r="D82" s="133">
        <f t="shared" ref="D82" si="58">D72*eff_EWH / eff_GWH * 3412 / 1000000</f>
        <v>5.4468772428382852E-4</v>
      </c>
    </row>
    <row r="83" spans="2:4" x14ac:dyDescent="0.2">
      <c r="B83" s="76" t="s">
        <v>1095</v>
      </c>
      <c r="C83" s="91"/>
      <c r="D83" s="91"/>
    </row>
    <row r="84" spans="2:4" x14ac:dyDescent="0.2">
      <c r="B84" s="71">
        <v>0</v>
      </c>
      <c r="C84" s="133">
        <f t="shared" ref="C84:D88" si="59">C64*eff_EWH / eff_OWH * 3412 / 1000000</f>
        <v>3.9548340037824344E-3</v>
      </c>
      <c r="D84" s="133">
        <f t="shared" si="59"/>
        <v>2.7747735903168986E-3</v>
      </c>
    </row>
    <row r="85" spans="2:4" x14ac:dyDescent="0.2">
      <c r="B85" s="71">
        <f>B84+1</f>
        <v>1</v>
      </c>
      <c r="C85" s="133">
        <f t="shared" si="59"/>
        <v>2.8999022916266662E-3</v>
      </c>
      <c r="D85" s="133">
        <f t="shared" ref="D85" si="60">D65*eff_EWH / eff_OWH * 3412 / 1000000</f>
        <v>2.7747735903168986E-3</v>
      </c>
    </row>
    <row r="86" spans="2:4" x14ac:dyDescent="0.2">
      <c r="B86" s="71">
        <f t="shared" ref="B86:B92" si="61">B85+1</f>
        <v>2</v>
      </c>
      <c r="C86" s="133">
        <f t="shared" si="59"/>
        <v>1.7213449055652724E-3</v>
      </c>
      <c r="D86" s="133">
        <f t="shared" ref="D86" si="62">D66*eff_EWH / eff_OWH * 3412 / 1000000</f>
        <v>2.7747735903168986E-3</v>
      </c>
    </row>
    <row r="87" spans="2:4" x14ac:dyDescent="0.2">
      <c r="B87" s="71">
        <f t="shared" si="61"/>
        <v>3</v>
      </c>
      <c r="C87" s="133">
        <f t="shared" si="59"/>
        <v>4.0273316656355565E-3</v>
      </c>
      <c r="D87" s="133">
        <f t="shared" ref="D87" si="63">D67*eff_EWH / eff_OWH * 3412 / 1000000</f>
        <v>2.4221120916088877E-3</v>
      </c>
    </row>
    <row r="88" spans="2:4" x14ac:dyDescent="0.2">
      <c r="B88" s="71">
        <f t="shared" si="61"/>
        <v>4</v>
      </c>
      <c r="C88" s="133">
        <f t="shared" si="59"/>
        <v>4.0273316656355565E-3</v>
      </c>
      <c r="D88" s="133">
        <f t="shared" ref="D88" si="64">D68*eff_EWH / eff_OWH * 3412 / 1000000</f>
        <v>1.6457279935573328E-3</v>
      </c>
    </row>
    <row r="89" spans="2:4" x14ac:dyDescent="0.2">
      <c r="B89" s="71">
        <f t="shared" si="61"/>
        <v>5</v>
      </c>
      <c r="C89" s="133">
        <f>C69*eff_EWH / eff_OWH * 3412 / 1000000</f>
        <v>4.0273316656355565E-3</v>
      </c>
      <c r="D89" s="133">
        <f t="shared" ref="D89" si="65">D69*eff_EWH / eff_OWH * 3412 / 1000000</f>
        <v>1.5099183687422183E-3</v>
      </c>
    </row>
    <row r="90" spans="2:4" x14ac:dyDescent="0.2">
      <c r="B90" s="71">
        <f t="shared" si="61"/>
        <v>6</v>
      </c>
      <c r="C90" s="133">
        <f>C70*eff_EWH / eff_OWH * 3412 / 1000000</f>
        <v>3.3487941102933322E-3</v>
      </c>
      <c r="D90" s="133">
        <f t="shared" ref="D90" si="66">D70*eff_EWH / eff_OWH * 3412 / 1000000</f>
        <v>9.0715539138133227E-4</v>
      </c>
    </row>
    <row r="91" spans="2:4" x14ac:dyDescent="0.2">
      <c r="B91" s="71">
        <f t="shared" si="61"/>
        <v>7</v>
      </c>
      <c r="C91" s="133">
        <f>C71*eff_EWH / eff_OWH * 3412 / 1000000</f>
        <v>2.3965273477663724E-3</v>
      </c>
      <c r="D91" s="133">
        <f t="shared" ref="D91" si="67">D71*eff_EWH / eff_OWH * 3412 / 1000000</f>
        <v>8.9518776598083842E-4</v>
      </c>
    </row>
    <row r="92" spans="2:4" x14ac:dyDescent="0.2">
      <c r="B92" s="71">
        <f t="shared" si="61"/>
        <v>8</v>
      </c>
      <c r="C92" s="133"/>
      <c r="D92" s="133">
        <f t="shared" ref="D92" si="68">D72*eff_EWH / eff_OWH * 3412 / 1000000</f>
        <v>5.4468772428382852E-4</v>
      </c>
    </row>
  </sheetData>
  <pageMargins left="0" right="0" top="1" bottom="1" header="0.5" footer="0.5"/>
  <pageSetup scale="26" orientation="landscape" horizontalDpi="1200" verticalDpi="1200" r:id="rId1"/>
  <headerFooter alignWithMargins="0"/>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B1:T58"/>
  <sheetViews>
    <sheetView topLeftCell="D13" workbookViewId="0">
      <selection activeCell="R15" sqref="R15"/>
    </sheetView>
  </sheetViews>
  <sheetFormatPr defaultRowHeight="11.25" x14ac:dyDescent="0.2"/>
  <cols>
    <col min="1" max="1" width="3.7109375" style="235" customWidth="1"/>
    <col min="2" max="2" width="13.140625" style="235" customWidth="1"/>
    <col min="3" max="4" width="12.7109375" style="235" customWidth="1"/>
    <col min="5" max="5" width="6.85546875" style="235" customWidth="1"/>
    <col min="6" max="6" width="11.42578125" style="235" customWidth="1"/>
    <col min="7" max="7" width="16" style="235" customWidth="1"/>
    <col min="8" max="8" width="9.140625" style="235"/>
    <col min="9" max="9" width="12.85546875" style="235" customWidth="1"/>
    <col min="10" max="10" width="11.5703125" style="235" customWidth="1"/>
    <col min="11" max="11" width="10.7109375" style="235" customWidth="1"/>
    <col min="12" max="12" width="9.140625" style="235"/>
    <col min="13" max="13" width="17.5703125" style="235" customWidth="1"/>
    <col min="14" max="16384" width="9.140625" style="235"/>
  </cols>
  <sheetData>
    <row r="1" spans="2:20" s="232" customFormat="1" x14ac:dyDescent="0.2">
      <c r="B1" s="231" t="s">
        <v>1499</v>
      </c>
      <c r="C1" s="231"/>
      <c r="D1" s="48" t="s">
        <v>1020</v>
      </c>
    </row>
    <row r="3" spans="2:20" x14ac:dyDescent="0.2">
      <c r="B3" s="233" t="s">
        <v>1500</v>
      </c>
      <c r="C3" s="234"/>
      <c r="D3" s="234"/>
      <c r="F3" s="236" t="s">
        <v>1501</v>
      </c>
      <c r="G3" s="237"/>
      <c r="H3" s="237"/>
      <c r="I3" s="238"/>
      <c r="J3" s="237"/>
      <c r="K3" s="237"/>
      <c r="M3" s="239" t="s">
        <v>1502</v>
      </c>
    </row>
    <row r="4" spans="2:20" x14ac:dyDescent="0.2">
      <c r="B4" s="240" t="s">
        <v>1503</v>
      </c>
      <c r="C4" s="237"/>
      <c r="D4" s="241"/>
      <c r="F4" s="237"/>
      <c r="G4" s="237"/>
      <c r="H4" s="242" t="s">
        <v>1502</v>
      </c>
      <c r="I4" s="243">
        <f>M4</f>
        <v>247.64777815616799</v>
      </c>
      <c r="J4" s="237"/>
      <c r="K4" s="237"/>
      <c r="M4" s="244">
        <v>247.64777815616799</v>
      </c>
    </row>
    <row r="5" spans="2:20" x14ac:dyDescent="0.2">
      <c r="B5" s="237"/>
      <c r="C5" s="245" t="s">
        <v>1046</v>
      </c>
      <c r="D5" s="245" t="s">
        <v>1047</v>
      </c>
      <c r="F5" s="237"/>
      <c r="G5" s="237"/>
      <c r="H5" s="237"/>
      <c r="I5" s="246" t="s">
        <v>1504</v>
      </c>
      <c r="J5" s="237"/>
      <c r="K5" s="237"/>
      <c r="M5" s="247" t="s">
        <v>1504</v>
      </c>
    </row>
    <row r="6" spans="2:20" x14ac:dyDescent="0.2">
      <c r="B6" s="248" t="s">
        <v>1505</v>
      </c>
      <c r="C6" s="249">
        <v>3</v>
      </c>
      <c r="D6" s="249">
        <v>11</v>
      </c>
      <c r="F6" s="246"/>
      <c r="G6" s="250"/>
      <c r="H6" s="246"/>
      <c r="I6" s="246" t="s">
        <v>1506</v>
      </c>
      <c r="J6" s="246" t="s">
        <v>995</v>
      </c>
      <c r="K6" s="246" t="s">
        <v>1507</v>
      </c>
      <c r="M6" s="247" t="s">
        <v>1506</v>
      </c>
    </row>
    <row r="7" spans="2:20" ht="15" x14ac:dyDescent="0.25">
      <c r="F7" s="251" t="s">
        <v>1033</v>
      </c>
      <c r="G7" s="252" t="s">
        <v>1034</v>
      </c>
      <c r="H7" s="251" t="s">
        <v>5</v>
      </c>
      <c r="I7" s="251" t="s">
        <v>0</v>
      </c>
      <c r="J7" s="251" t="s">
        <v>1508</v>
      </c>
      <c r="K7" s="251" t="s">
        <v>1509</v>
      </c>
      <c r="M7" s="253" t="s">
        <v>0</v>
      </c>
      <c r="O7" s="15" t="e">
        <f>#REF!</f>
        <v>#REF!</v>
      </c>
      <c r="P7" s="293" t="e">
        <f>TREND($J$8:$J$16,$H$8:$H$16,O7)</f>
        <v>#VALUE!</v>
      </c>
    </row>
    <row r="8" spans="2:20" ht="15" x14ac:dyDescent="0.25">
      <c r="F8" s="249">
        <v>0</v>
      </c>
      <c r="G8" s="237" t="str">
        <f>"Top-Loading EL" &amp; F8</f>
        <v>Top-Loading EL0</v>
      </c>
      <c r="H8" s="78">
        <v>1.26</v>
      </c>
      <c r="I8" s="237"/>
      <c r="J8" s="254">
        <v>438.08891955826118</v>
      </c>
      <c r="K8" s="254">
        <v>0</v>
      </c>
      <c r="M8" s="255"/>
      <c r="O8" s="15" t="e">
        <f>#REF!</f>
        <v>#REF!</v>
      </c>
      <c r="P8" s="293" t="e">
        <f t="shared" ref="P8:P12" si="0">TREND($J$8:$J$16,$H$8:$H$16,O8)</f>
        <v>#VALUE!</v>
      </c>
    </row>
    <row r="9" spans="2:20" ht="15" x14ac:dyDescent="0.25">
      <c r="B9" s="256" t="s">
        <v>1510</v>
      </c>
      <c r="C9" s="234"/>
      <c r="D9" s="234"/>
      <c r="F9" s="249">
        <f>F8+1</f>
        <v>1</v>
      </c>
      <c r="G9" s="237" t="str">
        <f t="shared" ref="G9:G15" si="1">"Top-Loading EL" &amp; F9</f>
        <v>Top-Loading EL1</v>
      </c>
      <c r="H9" s="78">
        <v>1.4</v>
      </c>
      <c r="I9" s="254">
        <f>M9</f>
        <v>3.1143076923076918</v>
      </c>
      <c r="J9" s="254">
        <v>442.45829325056889</v>
      </c>
      <c r="K9" s="254">
        <v>0</v>
      </c>
      <c r="L9" s="257"/>
      <c r="M9" s="255">
        <v>3.1143076923076918</v>
      </c>
      <c r="O9" s="15" t="e">
        <f>#REF!</f>
        <v>#REF!</v>
      </c>
      <c r="P9" s="293" t="e">
        <f t="shared" si="0"/>
        <v>#VALUE!</v>
      </c>
    </row>
    <row r="10" spans="2:20" ht="15" x14ac:dyDescent="0.25">
      <c r="B10" s="236" t="s">
        <v>1511</v>
      </c>
      <c r="C10" s="237"/>
      <c r="D10" s="237"/>
      <c r="F10" s="249">
        <f t="shared" ref="F10:F16" si="2">F9+1</f>
        <v>2</v>
      </c>
      <c r="G10" s="237" t="str">
        <f t="shared" si="1"/>
        <v>Top-Loading EL2</v>
      </c>
      <c r="H10" s="78">
        <v>1.72</v>
      </c>
      <c r="I10" s="254">
        <f t="shared" ref="I10:I16" si="3">M10</f>
        <v>8.4387692307692301</v>
      </c>
      <c r="J10" s="254">
        <v>449.92851278903044</v>
      </c>
      <c r="K10" s="254">
        <v>0</v>
      </c>
      <c r="L10" s="257"/>
      <c r="M10" s="255">
        <v>8.4387692307692301</v>
      </c>
      <c r="O10" s="15" t="e">
        <f>#REF!</f>
        <v>#REF!</v>
      </c>
      <c r="P10" s="293" t="e">
        <f t="shared" si="0"/>
        <v>#VALUE!</v>
      </c>
    </row>
    <row r="11" spans="2:20" ht="15" x14ac:dyDescent="0.25">
      <c r="B11" s="237"/>
      <c r="C11" s="245" t="s">
        <v>1046</v>
      </c>
      <c r="D11" s="245" t="s">
        <v>1047</v>
      </c>
      <c r="F11" s="249">
        <f t="shared" si="2"/>
        <v>3</v>
      </c>
      <c r="G11" s="237" t="str">
        <f t="shared" si="1"/>
        <v>Top-Loading EL3</v>
      </c>
      <c r="H11" s="78">
        <v>1.8</v>
      </c>
      <c r="I11" s="254">
        <f t="shared" si="3"/>
        <v>13.059999999999999</v>
      </c>
      <c r="J11" s="254">
        <v>456.41209955826116</v>
      </c>
      <c r="K11" s="254">
        <v>0</v>
      </c>
      <c r="L11" s="257"/>
      <c r="M11" s="255">
        <v>13.059999999999999</v>
      </c>
      <c r="O11" s="15" t="e">
        <f>#REF!</f>
        <v>#REF!</v>
      </c>
      <c r="P11" s="293" t="e">
        <f t="shared" si="0"/>
        <v>#VALUE!</v>
      </c>
    </row>
    <row r="12" spans="2:20" ht="15" x14ac:dyDescent="0.25">
      <c r="B12" s="258"/>
      <c r="C12" s="259">
        <v>6.9400000000000003E-2</v>
      </c>
      <c r="D12" s="259">
        <v>9.1499999999999998E-2</v>
      </c>
      <c r="F12" s="249">
        <f t="shared" si="2"/>
        <v>4</v>
      </c>
      <c r="G12" s="237" t="str">
        <f t="shared" si="1"/>
        <v>Top-Loading EL4</v>
      </c>
      <c r="H12" s="78">
        <v>1.8</v>
      </c>
      <c r="I12" s="254">
        <f t="shared" si="3"/>
        <v>16.977999999999994</v>
      </c>
      <c r="J12" s="254">
        <v>461.90905355826118</v>
      </c>
      <c r="K12" s="254">
        <v>0</v>
      </c>
      <c r="L12" s="257"/>
      <c r="M12" s="255">
        <v>16.977999999999994</v>
      </c>
      <c r="O12" s="15" t="e">
        <f>#REF!</f>
        <v>#REF!</v>
      </c>
      <c r="P12" s="293" t="e">
        <f t="shared" si="0"/>
        <v>#VALUE!</v>
      </c>
    </row>
    <row r="13" spans="2:20" ht="12.75" x14ac:dyDescent="0.2">
      <c r="B13" s="260" t="s">
        <v>1512</v>
      </c>
      <c r="C13" s="237"/>
      <c r="D13" s="261"/>
      <c r="F13" s="249">
        <f t="shared" si="2"/>
        <v>5</v>
      </c>
      <c r="G13" s="237" t="str">
        <f t="shared" si="1"/>
        <v>Top-Loading EL5</v>
      </c>
      <c r="H13" s="78">
        <v>1.8</v>
      </c>
      <c r="I13" s="337">
        <v>2</v>
      </c>
      <c r="J13" s="337">
        <v>2</v>
      </c>
      <c r="K13" s="337">
        <v>6</v>
      </c>
      <c r="L13" s="257"/>
      <c r="M13" s="255">
        <v>14.235399999999998</v>
      </c>
    </row>
    <row r="14" spans="2:20" ht="56.25" x14ac:dyDescent="0.2">
      <c r="B14" s="262" t="s">
        <v>1033</v>
      </c>
      <c r="C14" s="245" t="s">
        <v>1046</v>
      </c>
      <c r="D14" s="245" t="s">
        <v>1047</v>
      </c>
      <c r="F14" s="249">
        <f t="shared" si="2"/>
        <v>6</v>
      </c>
      <c r="G14" s="237" t="str">
        <f t="shared" si="1"/>
        <v>Top-Loading EL6</v>
      </c>
      <c r="H14" s="78">
        <v>2</v>
      </c>
      <c r="I14" s="254">
        <f t="shared" si="3"/>
        <v>25.286169230769229</v>
      </c>
      <c r="J14" s="254">
        <v>473.56541498903039</v>
      </c>
      <c r="K14" s="254">
        <v>0</v>
      </c>
      <c r="L14" s="257"/>
      <c r="M14" s="255">
        <v>25.286169230769229</v>
      </c>
      <c r="R14" s="296" t="s">
        <v>1542</v>
      </c>
      <c r="S14" s="235" t="s">
        <v>1523</v>
      </c>
      <c r="T14" s="235" t="s">
        <v>1548</v>
      </c>
    </row>
    <row r="15" spans="2:20" ht="15" x14ac:dyDescent="0.25">
      <c r="B15" s="249">
        <v>0</v>
      </c>
      <c r="C15" s="263">
        <v>413.02975897502409</v>
      </c>
      <c r="D15" s="263">
        <v>939.83810926533465</v>
      </c>
      <c r="F15" s="262">
        <f t="shared" si="2"/>
        <v>7</v>
      </c>
      <c r="G15" s="264" t="str">
        <f t="shared" si="1"/>
        <v>Top-Loading EL7</v>
      </c>
      <c r="H15" s="78">
        <v>2.2599999999999998</v>
      </c>
      <c r="I15" s="254">
        <f t="shared" si="3"/>
        <v>60.648630769230756</v>
      </c>
      <c r="J15" s="265">
        <v>523.17894852749191</v>
      </c>
      <c r="K15" s="265">
        <v>0</v>
      </c>
      <c r="L15" s="257"/>
      <c r="M15" s="266">
        <v>60.648630769230756</v>
      </c>
      <c r="P15" s="297" t="s">
        <v>0</v>
      </c>
      <c r="Q15" s="15" t="e">
        <f>O7</f>
        <v>#REF!</v>
      </c>
      <c r="R15" s="295" t="e">
        <f>P7*#REF!+'Incremental Cost'!P25*#REF!</f>
        <v>#VALUE!</v>
      </c>
    </row>
    <row r="16" spans="2:20" ht="15" x14ac:dyDescent="0.25">
      <c r="B16" s="249">
        <f>B15+1</f>
        <v>1</v>
      </c>
      <c r="C16" s="263">
        <v>417.14919976075635</v>
      </c>
      <c r="D16" s="263">
        <v>945.47459302023447</v>
      </c>
      <c r="F16" s="262">
        <f t="shared" si="2"/>
        <v>8</v>
      </c>
      <c r="G16" s="264" t="str">
        <f>"Top-Loading EL" &amp; F16</f>
        <v>Top-Loading EL8</v>
      </c>
      <c r="H16" s="80">
        <v>2.4700000000000002</v>
      </c>
      <c r="I16" s="254">
        <f t="shared" si="3"/>
        <v>69.790630769230759</v>
      </c>
      <c r="J16" s="265">
        <v>536.00517452749193</v>
      </c>
      <c r="K16" s="265">
        <v>0</v>
      </c>
      <c r="L16" s="257"/>
      <c r="M16" s="266">
        <v>69.790630769230759</v>
      </c>
      <c r="P16" s="297" t="s">
        <v>15</v>
      </c>
      <c r="Q16" s="15" t="e">
        <f t="shared" ref="Q16:Q20" si="4">O8</f>
        <v>#REF!</v>
      </c>
      <c r="R16" s="295" t="e">
        <f>P8*#REF!+'Incremental Cost'!P26*#REF!</f>
        <v>#VALUE!</v>
      </c>
      <c r="S16" s="295" t="e">
        <f>R16-$R$15</f>
        <v>#VALUE!</v>
      </c>
      <c r="T16" s="295">
        <v>225</v>
      </c>
    </row>
    <row r="17" spans="2:20" ht="15" x14ac:dyDescent="0.25">
      <c r="B17" s="249">
        <f t="shared" ref="B17:B23" si="5">B16+1</f>
        <v>2</v>
      </c>
      <c r="C17" s="263">
        <v>424.19211465249202</v>
      </c>
      <c r="D17" s="263">
        <v>941.52905439180461</v>
      </c>
      <c r="P17" s="297" t="s">
        <v>3</v>
      </c>
      <c r="Q17" s="15" t="e">
        <f t="shared" si="4"/>
        <v>#REF!</v>
      </c>
      <c r="R17" s="295" t="e">
        <f>P9*#REF!+'Incremental Cost'!P27*#REF!</f>
        <v>#VALUE!</v>
      </c>
      <c r="S17" s="295" t="e">
        <f t="shared" ref="S17:S20" si="6">R17-$R$15</f>
        <v>#VALUE!</v>
      </c>
      <c r="T17" s="295">
        <v>250</v>
      </c>
    </row>
    <row r="18" spans="2:20" ht="15" x14ac:dyDescent="0.25">
      <c r="B18" s="249">
        <f t="shared" si="5"/>
        <v>3</v>
      </c>
      <c r="C18" s="263">
        <v>430.30483323777207</v>
      </c>
      <c r="D18" s="263">
        <v>944.41955888149687</v>
      </c>
      <c r="P18" s="297" t="s">
        <v>4</v>
      </c>
      <c r="Q18" s="15" t="e">
        <f t="shared" si="4"/>
        <v>#REF!</v>
      </c>
      <c r="R18" s="295" t="e">
        <f>P10*#REF!+'Incremental Cost'!P28*#REF!</f>
        <v>#VALUE!</v>
      </c>
      <c r="S18" s="295" t="e">
        <f t="shared" si="6"/>
        <v>#VALUE!</v>
      </c>
      <c r="T18" s="295">
        <v>350</v>
      </c>
    </row>
    <row r="19" spans="2:20" ht="15" x14ac:dyDescent="0.25">
      <c r="B19" s="249">
        <f t="shared" si="5"/>
        <v>4</v>
      </c>
      <c r="C19" s="263">
        <v>435.48735551659644</v>
      </c>
      <c r="D19" s="263">
        <v>948.7553156160352</v>
      </c>
      <c r="P19" s="297" t="s">
        <v>1402</v>
      </c>
      <c r="Q19" s="15" t="e">
        <f t="shared" si="4"/>
        <v>#REF!</v>
      </c>
      <c r="R19" s="295" t="e">
        <f>P11*#REF!+'Incremental Cost'!P29*#REF!</f>
        <v>#VALUE!</v>
      </c>
      <c r="S19" s="295" t="e">
        <f t="shared" si="6"/>
        <v>#VALUE!</v>
      </c>
      <c r="T19" s="295">
        <v>500</v>
      </c>
    </row>
    <row r="20" spans="2:20" ht="15" x14ac:dyDescent="0.25">
      <c r="B20" s="249">
        <f t="shared" si="5"/>
        <v>5</v>
      </c>
      <c r="C20" s="263">
        <v>431.85958992141934</v>
      </c>
      <c r="D20" s="263">
        <v>964.65309030934293</v>
      </c>
      <c r="P20" s="297" t="s">
        <v>1468</v>
      </c>
      <c r="Q20" s="15" t="e">
        <f t="shared" si="4"/>
        <v>#REF!</v>
      </c>
      <c r="R20" s="295" t="e">
        <f>P12*#REF!+'Incremental Cost'!P30*#REF!</f>
        <v>#VALUE!</v>
      </c>
      <c r="S20" s="295" t="e">
        <f t="shared" si="6"/>
        <v>#VALUE!</v>
      </c>
      <c r="T20" s="295">
        <v>510</v>
      </c>
    </row>
    <row r="21" spans="2:20" x14ac:dyDescent="0.2">
      <c r="B21" s="249">
        <f t="shared" si="5"/>
        <v>6</v>
      </c>
      <c r="C21" s="263">
        <v>446.47696045143687</v>
      </c>
      <c r="D21" s="263">
        <v>997.89389194080456</v>
      </c>
      <c r="F21" s="236" t="s">
        <v>1513</v>
      </c>
      <c r="G21" s="237"/>
      <c r="H21" s="237"/>
      <c r="I21" s="238"/>
      <c r="J21" s="237"/>
      <c r="K21" s="237"/>
      <c r="M21" s="239" t="s">
        <v>1502</v>
      </c>
    </row>
    <row r="22" spans="2:20" x14ac:dyDescent="0.2">
      <c r="B22" s="249">
        <f t="shared" si="5"/>
        <v>7</v>
      </c>
      <c r="C22" s="263">
        <v>493.25254614749292</v>
      </c>
      <c r="D22" s="263">
        <v>1017.3469871564337</v>
      </c>
      <c r="F22" s="237"/>
      <c r="G22" s="237"/>
      <c r="H22" s="242" t="s">
        <v>1502</v>
      </c>
      <c r="I22" s="243">
        <f>M22</f>
        <v>518.13038461538451</v>
      </c>
      <c r="J22" s="237"/>
      <c r="K22" s="237"/>
      <c r="M22" s="244">
        <v>518.13038461538451</v>
      </c>
    </row>
    <row r="23" spans="2:20" x14ac:dyDescent="0.2">
      <c r="B23" s="249">
        <f t="shared" si="5"/>
        <v>8</v>
      </c>
      <c r="C23" s="263">
        <v>505.34509813141648</v>
      </c>
      <c r="D23" s="263">
        <v>1045.5872160207277</v>
      </c>
      <c r="F23" s="237"/>
      <c r="G23" s="237"/>
      <c r="H23" s="237"/>
      <c r="I23" s="246" t="s">
        <v>1504</v>
      </c>
      <c r="J23" s="237"/>
      <c r="K23" s="237"/>
      <c r="M23" s="247" t="s">
        <v>1504</v>
      </c>
    </row>
    <row r="24" spans="2:20" x14ac:dyDescent="0.2">
      <c r="F24" s="246"/>
      <c r="G24" s="250"/>
      <c r="H24" s="246"/>
      <c r="I24" s="246" t="s">
        <v>1514</v>
      </c>
      <c r="J24" s="246" t="s">
        <v>995</v>
      </c>
      <c r="K24" s="246" t="s">
        <v>1507</v>
      </c>
      <c r="M24" s="247" t="s">
        <v>1506</v>
      </c>
    </row>
    <row r="25" spans="2:20" ht="15" x14ac:dyDescent="0.25">
      <c r="B25" s="233" t="s">
        <v>1515</v>
      </c>
      <c r="C25" s="234"/>
      <c r="D25" s="234"/>
      <c r="F25" s="251" t="s">
        <v>1033</v>
      </c>
      <c r="G25" s="252" t="s">
        <v>1034</v>
      </c>
      <c r="H25" s="251" t="s">
        <v>5</v>
      </c>
      <c r="I25" s="251" t="s">
        <v>0</v>
      </c>
      <c r="J25" s="251" t="s">
        <v>1508</v>
      </c>
      <c r="K25" s="251" t="s">
        <v>1509</v>
      </c>
      <c r="M25" s="253" t="s">
        <v>0</v>
      </c>
      <c r="O25" s="15" t="e">
        <f>O7</f>
        <v>#REF!</v>
      </c>
      <c r="P25" s="294" t="e">
        <f>TREND($J$26:$J$34,$H$26:$H$34,O25)</f>
        <v>#VALUE!</v>
      </c>
    </row>
    <row r="26" spans="2:20" ht="15" x14ac:dyDescent="0.25">
      <c r="B26" s="236" t="s">
        <v>1516</v>
      </c>
      <c r="C26" s="237"/>
      <c r="D26" s="267">
        <v>0.88161484678341806</v>
      </c>
      <c r="F26" s="249">
        <v>0</v>
      </c>
      <c r="G26" s="237" t="str">
        <f>"Front-Loading EL" &amp; F26</f>
        <v>Front-Loading EL0</v>
      </c>
      <c r="H26" s="78">
        <v>1.72</v>
      </c>
      <c r="I26" s="237"/>
      <c r="J26" s="254">
        <v>976.67577499999993</v>
      </c>
      <c r="K26" s="254">
        <v>0</v>
      </c>
      <c r="M26" s="255"/>
      <c r="O26" s="15" t="e">
        <f t="shared" ref="O26:O30" si="7">O8</f>
        <v>#REF!</v>
      </c>
      <c r="P26" s="294" t="e">
        <f t="shared" ref="P26:P30" si="8">TREND($J$26:$J$34,$H$26:$H$34,O26)</f>
        <v>#VALUE!</v>
      </c>
    </row>
    <row r="27" spans="2:20" ht="15" x14ac:dyDescent="0.25">
      <c r="F27" s="249">
        <f t="shared" ref="F27:F34" si="9">F26+1</f>
        <v>1</v>
      </c>
      <c r="G27" s="237" t="str">
        <f t="shared" ref="G27:G34" si="10">"Front-Loading EL" &amp; F27</f>
        <v>Front-Loading EL1</v>
      </c>
      <c r="H27" s="78">
        <v>1.72</v>
      </c>
      <c r="I27" s="254">
        <f>M27</f>
        <v>3.9179999999999993</v>
      </c>
      <c r="J27" s="254">
        <v>982.53318499999989</v>
      </c>
      <c r="K27" s="254">
        <v>0</v>
      </c>
      <c r="M27" s="255">
        <v>3.9179999999999993</v>
      </c>
      <c r="O27" s="15" t="e">
        <f t="shared" si="7"/>
        <v>#REF!</v>
      </c>
      <c r="P27" s="294" t="e">
        <f t="shared" si="8"/>
        <v>#VALUE!</v>
      </c>
    </row>
    <row r="28" spans="2:20" ht="15" x14ac:dyDescent="0.25">
      <c r="B28" s="256" t="s">
        <v>1021</v>
      </c>
      <c r="C28" s="234"/>
      <c r="D28" s="234"/>
      <c r="F28" s="249">
        <f t="shared" si="9"/>
        <v>2</v>
      </c>
      <c r="G28" s="237" t="str">
        <f t="shared" si="10"/>
        <v>Front-Loading EL2</v>
      </c>
      <c r="H28" s="78">
        <v>1.72</v>
      </c>
      <c r="I28" s="254">
        <f t="shared" ref="I28:I34" si="11">M28</f>
        <v>1.1753999999999998</v>
      </c>
      <c r="J28" s="254">
        <v>978.43299799999988</v>
      </c>
      <c r="K28" s="254">
        <v>0</v>
      </c>
      <c r="M28" s="255">
        <v>1.1753999999999998</v>
      </c>
      <c r="O28" s="15" t="e">
        <f t="shared" si="7"/>
        <v>#REF!</v>
      </c>
      <c r="P28" s="294" t="e">
        <f t="shared" si="8"/>
        <v>#VALUE!</v>
      </c>
    </row>
    <row r="29" spans="2:20" ht="15" x14ac:dyDescent="0.25">
      <c r="B29" s="268" t="s">
        <v>1023</v>
      </c>
      <c r="C29" s="269"/>
      <c r="D29" s="269"/>
      <c r="F29" s="249">
        <f t="shared" si="9"/>
        <v>3</v>
      </c>
      <c r="G29" s="237" t="str">
        <f t="shared" si="10"/>
        <v>Front-Loading EL3</v>
      </c>
      <c r="H29" s="78">
        <v>1.8</v>
      </c>
      <c r="I29" s="254">
        <f t="shared" si="11"/>
        <v>3.1846307692307687</v>
      </c>
      <c r="J29" s="254">
        <v>981.43679799999995</v>
      </c>
      <c r="K29" s="254">
        <v>0</v>
      </c>
      <c r="M29" s="255">
        <v>3.1846307692307687</v>
      </c>
      <c r="O29" s="15" t="e">
        <f t="shared" si="7"/>
        <v>#REF!</v>
      </c>
      <c r="P29" s="294" t="e">
        <f t="shared" si="8"/>
        <v>#VALUE!</v>
      </c>
    </row>
    <row r="30" spans="2:20" ht="15" x14ac:dyDescent="0.25">
      <c r="B30" s="270" t="s">
        <v>1517</v>
      </c>
      <c r="C30" s="269"/>
      <c r="D30" s="269"/>
      <c r="F30" s="249">
        <f t="shared" si="9"/>
        <v>4</v>
      </c>
      <c r="G30" s="237" t="str">
        <f t="shared" si="10"/>
        <v>Front-Loading EL4</v>
      </c>
      <c r="H30" s="78">
        <v>2</v>
      </c>
      <c r="I30" s="254">
        <f t="shared" si="11"/>
        <v>6.1984769230769219</v>
      </c>
      <c r="J30" s="254">
        <v>985.94249799999989</v>
      </c>
      <c r="K30" s="254">
        <v>0</v>
      </c>
      <c r="M30" s="255">
        <v>6.1984769230769219</v>
      </c>
      <c r="O30" s="15" t="e">
        <f t="shared" si="7"/>
        <v>#REF!</v>
      </c>
      <c r="P30" s="294" t="e">
        <f t="shared" si="8"/>
        <v>#VALUE!</v>
      </c>
    </row>
    <row r="31" spans="2:20" x14ac:dyDescent="0.2">
      <c r="B31" s="271" t="s">
        <v>1033</v>
      </c>
      <c r="C31" s="272" t="s">
        <v>1046</v>
      </c>
      <c r="D31" s="272" t="s">
        <v>1047</v>
      </c>
      <c r="F31" s="249">
        <f t="shared" si="9"/>
        <v>5</v>
      </c>
      <c r="G31" s="237" t="str">
        <f t="shared" si="10"/>
        <v>Front-Loading EL5</v>
      </c>
      <c r="H31" s="78">
        <v>2.2000000000000002</v>
      </c>
      <c r="I31" s="254">
        <f t="shared" si="11"/>
        <v>17.249246153846151</v>
      </c>
      <c r="J31" s="254">
        <v>1002.4633979999999</v>
      </c>
      <c r="K31" s="254">
        <v>0</v>
      </c>
      <c r="M31" s="255">
        <v>17.249246153846151</v>
      </c>
    </row>
    <row r="32" spans="2:20" x14ac:dyDescent="0.2">
      <c r="B32" s="273">
        <v>0</v>
      </c>
      <c r="C32" s="274">
        <f t="shared" ref="C32:C38" si="12">C15 + K8</f>
        <v>413.02975897502409</v>
      </c>
      <c r="D32" s="274">
        <f>D15 + K26</f>
        <v>939.83810926533465</v>
      </c>
      <c r="F32" s="249">
        <f t="shared" si="9"/>
        <v>6</v>
      </c>
      <c r="G32" s="237" t="str">
        <f t="shared" si="10"/>
        <v>Front-Loading EL6</v>
      </c>
      <c r="H32" s="78">
        <v>2.4</v>
      </c>
      <c r="I32" s="254">
        <f t="shared" si="11"/>
        <v>40.355399999999996</v>
      </c>
      <c r="J32" s="254">
        <v>1037.0070979999998</v>
      </c>
      <c r="K32" s="254">
        <v>0</v>
      </c>
      <c r="M32" s="255">
        <v>40.355399999999996</v>
      </c>
    </row>
    <row r="33" spans="2:13" x14ac:dyDescent="0.2">
      <c r="B33" s="273">
        <f>B32+1</f>
        <v>1</v>
      </c>
      <c r="C33" s="274">
        <f t="shared" si="12"/>
        <v>417.14919976075635</v>
      </c>
      <c r="D33" s="274">
        <f t="shared" ref="D33:D40" si="13">D16 + K27</f>
        <v>945.47459302023447</v>
      </c>
      <c r="F33" s="249">
        <f t="shared" si="9"/>
        <v>7</v>
      </c>
      <c r="G33" s="237" t="str">
        <f t="shared" si="10"/>
        <v>Front-Loading EL7</v>
      </c>
      <c r="H33" s="78">
        <v>2.6</v>
      </c>
      <c r="I33" s="254">
        <f t="shared" si="11"/>
        <v>53.877523076923069</v>
      </c>
      <c r="J33" s="254">
        <v>1057.2226719999999</v>
      </c>
      <c r="K33" s="254">
        <v>0</v>
      </c>
      <c r="M33" s="255">
        <v>53.877523076923069</v>
      </c>
    </row>
    <row r="34" spans="2:13" x14ac:dyDescent="0.2">
      <c r="B34" s="273">
        <f t="shared" ref="B34:B40" si="14">B33+1</f>
        <v>2</v>
      </c>
      <c r="C34" s="274">
        <f t="shared" si="12"/>
        <v>424.19211465249202</v>
      </c>
      <c r="D34" s="274">
        <f t="shared" si="13"/>
        <v>941.52905439180461</v>
      </c>
      <c r="F34" s="249">
        <f t="shared" si="9"/>
        <v>8</v>
      </c>
      <c r="G34" s="237" t="str">
        <f t="shared" si="10"/>
        <v>Front-Loading EL8</v>
      </c>
      <c r="H34" s="78">
        <v>2.89</v>
      </c>
      <c r="I34" s="254">
        <f t="shared" si="11"/>
        <v>73.507707692307676</v>
      </c>
      <c r="J34" s="254">
        <v>1086.569798</v>
      </c>
      <c r="K34" s="254">
        <v>0</v>
      </c>
      <c r="M34" s="255">
        <v>73.507707692307676</v>
      </c>
    </row>
    <row r="35" spans="2:13" x14ac:dyDescent="0.2">
      <c r="B35" s="273">
        <f t="shared" si="14"/>
        <v>3</v>
      </c>
      <c r="C35" s="274">
        <f t="shared" si="12"/>
        <v>430.30483323777207</v>
      </c>
      <c r="D35" s="274">
        <f t="shared" si="13"/>
        <v>944.41955888149687</v>
      </c>
      <c r="M35" s="275"/>
    </row>
    <row r="36" spans="2:13" x14ac:dyDescent="0.2">
      <c r="B36" s="273">
        <f t="shared" si="14"/>
        <v>4</v>
      </c>
      <c r="C36" s="274">
        <f t="shared" si="12"/>
        <v>435.48735551659644</v>
      </c>
      <c r="D36" s="274">
        <f t="shared" si="13"/>
        <v>948.7553156160352</v>
      </c>
      <c r="F36" s="276" t="s">
        <v>1518</v>
      </c>
      <c r="G36" s="277"/>
      <c r="H36" s="278"/>
      <c r="I36" s="278"/>
    </row>
    <row r="37" spans="2:13" x14ac:dyDescent="0.2">
      <c r="B37" s="273">
        <f t="shared" si="14"/>
        <v>5</v>
      </c>
      <c r="C37" s="274">
        <f t="shared" si="12"/>
        <v>437.85958992141934</v>
      </c>
      <c r="D37" s="274">
        <f t="shared" si="13"/>
        <v>964.65309030934293</v>
      </c>
      <c r="F37" s="279"/>
      <c r="G37" s="280" t="s">
        <v>1519</v>
      </c>
      <c r="H37" s="281" t="s">
        <v>1520</v>
      </c>
      <c r="I37" s="281" t="s">
        <v>1521</v>
      </c>
    </row>
    <row r="38" spans="2:13" x14ac:dyDescent="0.2">
      <c r="B38" s="273">
        <f t="shared" si="14"/>
        <v>6</v>
      </c>
      <c r="C38" s="274">
        <f t="shared" si="12"/>
        <v>446.47696045143687</v>
      </c>
      <c r="D38" s="274">
        <f t="shared" si="13"/>
        <v>997.89389194080456</v>
      </c>
      <c r="F38" s="279"/>
      <c r="G38" s="280"/>
      <c r="H38" s="282">
        <v>1.22</v>
      </c>
      <c r="I38" s="282">
        <v>1.22</v>
      </c>
    </row>
    <row r="39" spans="2:13" x14ac:dyDescent="0.2">
      <c r="B39" s="273">
        <f t="shared" si="14"/>
        <v>7</v>
      </c>
      <c r="C39" s="274">
        <f>C22 + K15</f>
        <v>493.25254614749292</v>
      </c>
      <c r="D39" s="274">
        <f t="shared" si="13"/>
        <v>1017.3469871564337</v>
      </c>
      <c r="F39" s="279"/>
      <c r="G39" s="280" t="s">
        <v>1522</v>
      </c>
      <c r="H39" s="283" t="s">
        <v>0</v>
      </c>
      <c r="I39" s="283" t="s">
        <v>1523</v>
      </c>
    </row>
    <row r="40" spans="2:13" x14ac:dyDescent="0.2">
      <c r="B40" s="273">
        <f t="shared" si="14"/>
        <v>8</v>
      </c>
      <c r="C40" s="274">
        <f>C23 + K16</f>
        <v>505.34509813141648</v>
      </c>
      <c r="D40" s="274">
        <f t="shared" si="13"/>
        <v>1045.5872160207277</v>
      </c>
      <c r="F40" s="279"/>
      <c r="G40" s="280"/>
      <c r="H40" s="282">
        <v>1.45</v>
      </c>
      <c r="I40" s="282">
        <v>1.17</v>
      </c>
    </row>
    <row r="42" spans="2:13" x14ac:dyDescent="0.2">
      <c r="F42" s="284" t="s">
        <v>1524</v>
      </c>
      <c r="G42" s="284"/>
      <c r="H42" s="284"/>
    </row>
    <row r="43" spans="2:13" x14ac:dyDescent="0.2">
      <c r="F43" s="279"/>
      <c r="G43" s="279"/>
      <c r="H43" s="285" t="s">
        <v>1525</v>
      </c>
    </row>
    <row r="44" spans="2:13" x14ac:dyDescent="0.2">
      <c r="F44" s="286">
        <v>1</v>
      </c>
      <c r="G44" s="279" t="s">
        <v>1526</v>
      </c>
      <c r="H44" s="287">
        <v>5.5472498946618508E-2</v>
      </c>
      <c r="J44" s="288"/>
      <c r="K44" s="288"/>
    </row>
    <row r="45" spans="2:13" x14ac:dyDescent="0.2">
      <c r="F45" s="286">
        <v>2</v>
      </c>
      <c r="G45" s="279" t="s">
        <v>1527</v>
      </c>
      <c r="H45" s="287">
        <v>6.6247157818981967E-2</v>
      </c>
      <c r="J45" s="288"/>
      <c r="K45" s="288"/>
    </row>
    <row r="46" spans="2:13" x14ac:dyDescent="0.2">
      <c r="F46" s="286">
        <v>3</v>
      </c>
      <c r="G46" s="279" t="s">
        <v>1528</v>
      </c>
      <c r="H46" s="287">
        <v>6.9424913734572602E-2</v>
      </c>
      <c r="J46" s="288"/>
      <c r="K46" s="288"/>
    </row>
    <row r="47" spans="2:13" x14ac:dyDescent="0.2">
      <c r="F47" s="286">
        <v>4</v>
      </c>
      <c r="G47" s="279" t="s">
        <v>1529</v>
      </c>
      <c r="H47" s="287">
        <v>6.8578910126123091E-2</v>
      </c>
      <c r="J47" s="288"/>
      <c r="K47" s="288"/>
    </row>
    <row r="48" spans="2:13" x14ac:dyDescent="0.2">
      <c r="F48" s="286">
        <v>5</v>
      </c>
      <c r="G48" s="279" t="s">
        <v>1530</v>
      </c>
      <c r="H48" s="287">
        <v>6.4382739151626414E-2</v>
      </c>
      <c r="J48" s="288"/>
      <c r="K48" s="288"/>
    </row>
    <row r="49" spans="6:11" x14ac:dyDescent="0.2">
      <c r="F49" s="286">
        <v>6</v>
      </c>
      <c r="G49" s="279" t="s">
        <v>1531</v>
      </c>
      <c r="H49" s="287">
        <v>7.9045295429041901E-2</v>
      </c>
      <c r="J49" s="288"/>
      <c r="K49" s="288"/>
    </row>
    <row r="50" spans="6:11" x14ac:dyDescent="0.2">
      <c r="F50" s="286">
        <v>7</v>
      </c>
      <c r="G50" s="279" t="s">
        <v>1532</v>
      </c>
      <c r="H50" s="287">
        <v>8.4196092613900819E-2</v>
      </c>
      <c r="J50" s="288"/>
      <c r="K50" s="288"/>
    </row>
    <row r="51" spans="6:11" x14ac:dyDescent="0.2">
      <c r="F51" s="286">
        <v>8</v>
      </c>
      <c r="G51" s="279" t="s">
        <v>1533</v>
      </c>
      <c r="H51" s="287">
        <v>6.4997973368246156E-2</v>
      </c>
      <c r="J51" s="288"/>
      <c r="K51" s="288"/>
    </row>
    <row r="52" spans="6:11" x14ac:dyDescent="0.2">
      <c r="F52" s="286">
        <v>9</v>
      </c>
      <c r="G52" s="279" t="s">
        <v>1534</v>
      </c>
      <c r="H52" s="287">
        <v>5.2115338899666228E-2</v>
      </c>
      <c r="J52" s="288"/>
      <c r="K52" s="288"/>
    </row>
    <row r="53" spans="6:11" x14ac:dyDescent="0.2">
      <c r="F53" s="286">
        <v>10</v>
      </c>
      <c r="G53" s="279" t="s">
        <v>1535</v>
      </c>
      <c r="H53" s="287">
        <v>8.4500000000000006E-2</v>
      </c>
      <c r="J53" s="288"/>
      <c r="K53" s="288"/>
    </row>
    <row r="54" spans="6:11" x14ac:dyDescent="0.2">
      <c r="F54" s="286">
        <v>11</v>
      </c>
      <c r="G54" s="279" t="s">
        <v>1536</v>
      </c>
      <c r="H54" s="287">
        <v>9.1499999999999998E-2</v>
      </c>
      <c r="J54" s="288"/>
      <c r="K54" s="288"/>
    </row>
    <row r="55" spans="6:11" x14ac:dyDescent="0.2">
      <c r="F55" s="286">
        <v>12</v>
      </c>
      <c r="G55" s="279" t="s">
        <v>1537</v>
      </c>
      <c r="H55" s="287">
        <v>8.0500000000000002E-2</v>
      </c>
      <c r="J55" s="288"/>
      <c r="K55" s="288"/>
    </row>
    <row r="56" spans="6:11" x14ac:dyDescent="0.2">
      <c r="F56" s="289">
        <v>13</v>
      </c>
      <c r="G56" s="290" t="s">
        <v>1538</v>
      </c>
      <c r="H56" s="291">
        <v>6.7000000000000004E-2</v>
      </c>
      <c r="J56" s="288"/>
      <c r="K56" s="288"/>
    </row>
    <row r="57" spans="6:11" x14ac:dyDescent="0.2">
      <c r="F57" s="279" t="s">
        <v>1539</v>
      </c>
      <c r="G57" s="292" t="s">
        <v>1540</v>
      </c>
      <c r="H57" s="292" t="s">
        <v>1541</v>
      </c>
    </row>
    <row r="58" spans="6:11" x14ac:dyDescent="0.2">
      <c r="F58" s="279"/>
      <c r="G58" s="292">
        <v>7.165925715443093E-2</v>
      </c>
      <c r="H58" s="292">
        <v>7.0643855824705809E-2</v>
      </c>
    </row>
  </sheetData>
  <conditionalFormatting sqref="B6:D6 B3:D4">
    <cfRule type="expression" dxfId="0" priority="1" stopIfTrue="1">
      <formula>NOT(optCB)</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2:N36"/>
  <sheetViews>
    <sheetView workbookViewId="0">
      <selection activeCell="H16" sqref="H16"/>
    </sheetView>
  </sheetViews>
  <sheetFormatPr defaultRowHeight="15" x14ac:dyDescent="0.25"/>
  <cols>
    <col min="1" max="1" width="25.42578125" customWidth="1"/>
    <col min="2" max="2" width="14.28515625" customWidth="1"/>
    <col min="3" max="3" width="10.5703125" bestFit="1" customWidth="1"/>
    <col min="4" max="4" width="13.42578125" customWidth="1"/>
    <col min="5" max="5" width="12.7109375" customWidth="1"/>
    <col min="6" max="6" width="14.140625" customWidth="1"/>
    <col min="8" max="8" width="9.140625" customWidth="1"/>
  </cols>
  <sheetData>
    <row r="2" spans="1:10" x14ac:dyDescent="0.25">
      <c r="A2" s="2" t="s">
        <v>12</v>
      </c>
    </row>
    <row r="4" spans="1:10" x14ac:dyDescent="0.25">
      <c r="A4" t="s">
        <v>13</v>
      </c>
      <c r="B4">
        <v>277</v>
      </c>
      <c r="C4" t="s">
        <v>969</v>
      </c>
    </row>
    <row r="6" spans="1:10" x14ac:dyDescent="0.25">
      <c r="A6" s="2" t="s">
        <v>983</v>
      </c>
    </row>
    <row r="7" spans="1:10" s="14" customFormat="1" ht="45" x14ac:dyDescent="0.25">
      <c r="B7" s="17" t="s">
        <v>966</v>
      </c>
      <c r="C7" s="17" t="s">
        <v>967</v>
      </c>
      <c r="D7" s="17" t="s">
        <v>968</v>
      </c>
      <c r="E7" s="17" t="s">
        <v>980</v>
      </c>
      <c r="F7" s="17" t="s">
        <v>981</v>
      </c>
    </row>
    <row r="8" spans="1:10" x14ac:dyDescent="0.25">
      <c r="A8" t="s">
        <v>0</v>
      </c>
      <c r="B8" s="20">
        <v>1.26</v>
      </c>
      <c r="C8" s="15" t="e">
        <f>AVERAGE(#REF!,#REF!,#REF!,#REF!,#REF!)</f>
        <v>#REF!</v>
      </c>
      <c r="D8" s="15">
        <v>3.23</v>
      </c>
      <c r="E8" s="15">
        <f>D8/B8*$B$4</f>
        <v>710.08730158730157</v>
      </c>
      <c r="F8" s="15" t="e">
        <f>D8/C8*$B$4</f>
        <v>#REF!</v>
      </c>
      <c r="G8" s="10"/>
      <c r="H8" s="11"/>
      <c r="I8" s="11"/>
      <c r="J8" s="11"/>
    </row>
    <row r="9" spans="1:10" x14ac:dyDescent="0.25">
      <c r="A9" t="s">
        <v>14</v>
      </c>
      <c r="B9" s="20">
        <v>2</v>
      </c>
      <c r="C9" s="15" t="e">
        <f>AVERAGE(#REF!,#REF!)</f>
        <v>#REF!</v>
      </c>
      <c r="D9" s="15">
        <v>3.23</v>
      </c>
      <c r="E9" s="15">
        <f t="shared" ref="E9:E11" si="0">D9/B9*$B$4</f>
        <v>447.35500000000002</v>
      </c>
      <c r="F9" s="15" t="e">
        <f t="shared" ref="F9:F11" si="1">D9/C9*$B$4</f>
        <v>#REF!</v>
      </c>
      <c r="G9" s="10"/>
      <c r="H9" s="12"/>
      <c r="I9" s="12"/>
      <c r="J9" s="13"/>
    </row>
    <row r="10" spans="1:10" x14ac:dyDescent="0.25">
      <c r="A10" t="s">
        <v>16</v>
      </c>
      <c r="B10" s="20">
        <v>2.4</v>
      </c>
      <c r="C10" s="15" t="e">
        <f>AVERAGE(#REF!)</f>
        <v>#REF!</v>
      </c>
      <c r="D10" s="15">
        <v>3.23</v>
      </c>
      <c r="E10" s="15">
        <f t="shared" si="0"/>
        <v>372.79583333333335</v>
      </c>
      <c r="F10" s="15" t="e">
        <f t="shared" si="1"/>
        <v>#REF!</v>
      </c>
      <c r="G10" s="10"/>
      <c r="H10" s="12"/>
      <c r="I10" s="12"/>
      <c r="J10" s="13"/>
    </row>
    <row r="11" spans="1:10" x14ac:dyDescent="0.25">
      <c r="A11" t="s">
        <v>17</v>
      </c>
      <c r="B11" s="20">
        <v>2</v>
      </c>
      <c r="C11" s="15" t="e">
        <f>AVERAGE(#REF!,#REF!)</f>
        <v>#REF!</v>
      </c>
      <c r="D11" s="15">
        <v>3.23</v>
      </c>
      <c r="E11" s="15">
        <f t="shared" si="0"/>
        <v>447.35500000000002</v>
      </c>
      <c r="F11" s="15" t="e">
        <f t="shared" si="1"/>
        <v>#REF!</v>
      </c>
      <c r="G11" s="4"/>
      <c r="H11" s="3"/>
    </row>
    <row r="13" spans="1:10" x14ac:dyDescent="0.25">
      <c r="A13" s="2" t="s">
        <v>984</v>
      </c>
      <c r="B13" t="s">
        <v>977</v>
      </c>
    </row>
    <row r="14" spans="1:10" x14ac:dyDescent="0.25">
      <c r="B14" s="508" t="s">
        <v>6</v>
      </c>
      <c r="C14" s="508"/>
      <c r="D14" s="508"/>
      <c r="E14" s="508" t="s">
        <v>7</v>
      </c>
      <c r="F14" s="508"/>
      <c r="G14" s="508"/>
      <c r="H14" s="508" t="s">
        <v>11</v>
      </c>
      <c r="I14" s="508"/>
      <c r="J14" s="508"/>
    </row>
    <row r="15" spans="1:10" x14ac:dyDescent="0.25">
      <c r="B15" s="20" t="s">
        <v>8</v>
      </c>
      <c r="C15" s="20" t="s">
        <v>9</v>
      </c>
      <c r="D15" s="20" t="s">
        <v>10</v>
      </c>
      <c r="E15" s="20" t="s">
        <v>8</v>
      </c>
      <c r="F15" s="20" t="s">
        <v>9</v>
      </c>
      <c r="G15" s="20" t="s">
        <v>10</v>
      </c>
      <c r="H15" s="20" t="s">
        <v>8</v>
      </c>
      <c r="I15" s="20" t="s">
        <v>9</v>
      </c>
      <c r="J15" s="20" t="s">
        <v>10</v>
      </c>
    </row>
    <row r="16" spans="1:10" x14ac:dyDescent="0.25">
      <c r="A16" t="s">
        <v>0</v>
      </c>
      <c r="B16" s="20">
        <v>7</v>
      </c>
      <c r="C16" s="20">
        <v>26</v>
      </c>
      <c r="D16" s="20">
        <v>67</v>
      </c>
      <c r="E16" s="20" t="s">
        <v>976</v>
      </c>
      <c r="F16" s="20" t="s">
        <v>976</v>
      </c>
      <c r="G16" s="20" t="s">
        <v>976</v>
      </c>
      <c r="H16" s="20">
        <v>7</v>
      </c>
      <c r="I16" s="20">
        <v>26</v>
      </c>
      <c r="J16" s="20">
        <v>67</v>
      </c>
    </row>
    <row r="17" spans="1:14" x14ac:dyDescent="0.25">
      <c r="A17" t="s">
        <v>14</v>
      </c>
      <c r="B17" s="20">
        <v>7</v>
      </c>
      <c r="C17" s="20">
        <v>26</v>
      </c>
      <c r="D17" s="20">
        <v>67</v>
      </c>
      <c r="E17" s="16">
        <f t="shared" ref="E17:G17" si="2">AVERAGE(E18:E20)</f>
        <v>10.333333333333334</v>
      </c>
      <c r="F17" s="16">
        <f t="shared" si="2"/>
        <v>18.666666666666668</v>
      </c>
      <c r="G17" s="16">
        <f t="shared" si="2"/>
        <v>71</v>
      </c>
      <c r="H17" s="20">
        <v>7</v>
      </c>
      <c r="I17" s="20">
        <v>26</v>
      </c>
      <c r="J17" s="20">
        <v>67</v>
      </c>
    </row>
    <row r="18" spans="1:14" x14ac:dyDescent="0.25">
      <c r="A18" t="s">
        <v>15</v>
      </c>
      <c r="B18" s="20">
        <v>7</v>
      </c>
      <c r="C18" s="20">
        <v>26</v>
      </c>
      <c r="D18" s="20">
        <v>67</v>
      </c>
      <c r="E18" s="20">
        <v>10</v>
      </c>
      <c r="F18" s="20">
        <v>22</v>
      </c>
      <c r="G18" s="20">
        <v>68</v>
      </c>
      <c r="H18" s="20">
        <v>7</v>
      </c>
      <c r="I18" s="20">
        <v>26</v>
      </c>
      <c r="J18" s="20">
        <v>67</v>
      </c>
    </row>
    <row r="19" spans="1:14" x14ac:dyDescent="0.25">
      <c r="A19" t="s">
        <v>3</v>
      </c>
      <c r="B19" s="20">
        <v>7</v>
      </c>
      <c r="C19" s="20">
        <v>26</v>
      </c>
      <c r="D19" s="20">
        <v>67</v>
      </c>
      <c r="E19" s="20">
        <v>10</v>
      </c>
      <c r="F19" s="20">
        <v>21</v>
      </c>
      <c r="G19" s="20">
        <v>69</v>
      </c>
      <c r="H19" s="20">
        <v>7</v>
      </c>
      <c r="I19" s="20">
        <v>26</v>
      </c>
      <c r="J19" s="20">
        <v>67</v>
      </c>
    </row>
    <row r="20" spans="1:14" x14ac:dyDescent="0.25">
      <c r="A20" t="s">
        <v>16</v>
      </c>
      <c r="B20" s="20">
        <v>7</v>
      </c>
      <c r="C20" s="20">
        <v>26</v>
      </c>
      <c r="D20" s="20">
        <v>67</v>
      </c>
      <c r="E20" s="20">
        <v>11</v>
      </c>
      <c r="F20" s="20">
        <v>13</v>
      </c>
      <c r="G20" s="20">
        <v>76</v>
      </c>
      <c r="H20" s="20">
        <v>7</v>
      </c>
      <c r="I20" s="20">
        <v>26</v>
      </c>
      <c r="J20" s="20">
        <v>67</v>
      </c>
      <c r="L20" t="s">
        <v>979</v>
      </c>
    </row>
    <row r="21" spans="1:14" x14ac:dyDescent="0.25">
      <c r="A21" t="s">
        <v>17</v>
      </c>
      <c r="B21" s="20">
        <v>7</v>
      </c>
      <c r="C21" s="20">
        <v>26</v>
      </c>
      <c r="D21" s="20">
        <v>67</v>
      </c>
      <c r="E21" s="20">
        <f t="shared" ref="E21:G21" si="3">AVERAGE(E18:E19)</f>
        <v>10</v>
      </c>
      <c r="F21" s="20">
        <f t="shared" si="3"/>
        <v>21.5</v>
      </c>
      <c r="G21" s="20">
        <f t="shared" si="3"/>
        <v>68.5</v>
      </c>
      <c r="H21" s="20">
        <v>7</v>
      </c>
      <c r="I21" s="20">
        <v>26</v>
      </c>
      <c r="J21" s="20">
        <v>67</v>
      </c>
    </row>
    <row r="23" spans="1:14" x14ac:dyDescent="0.25">
      <c r="A23" s="2" t="s">
        <v>982</v>
      </c>
    </row>
    <row r="24" spans="1:14" x14ac:dyDescent="0.25">
      <c r="B24" s="508" t="s">
        <v>974</v>
      </c>
      <c r="C24" s="508"/>
      <c r="D24" s="508"/>
      <c r="E24" s="508"/>
      <c r="F24" s="508" t="s">
        <v>975</v>
      </c>
      <c r="G24" s="508"/>
      <c r="H24" s="508"/>
      <c r="I24" s="508"/>
    </row>
    <row r="25" spans="1:14" x14ac:dyDescent="0.25">
      <c r="B25" s="20" t="s">
        <v>970</v>
      </c>
      <c r="C25" s="20" t="s">
        <v>972</v>
      </c>
      <c r="D25" s="20" t="s">
        <v>971</v>
      </c>
      <c r="E25" s="20" t="s">
        <v>973</v>
      </c>
      <c r="F25" s="20" t="s">
        <v>970</v>
      </c>
      <c r="G25" s="20" t="s">
        <v>972</v>
      </c>
      <c r="H25" s="20" t="s">
        <v>971</v>
      </c>
      <c r="I25" s="20" t="s">
        <v>973</v>
      </c>
    </row>
    <row r="26" spans="1:14" x14ac:dyDescent="0.25">
      <c r="A26" t="s">
        <v>0</v>
      </c>
      <c r="B26" s="19">
        <f>$E8</f>
        <v>710.08730158730157</v>
      </c>
      <c r="C26" s="19">
        <f>$E8*($H$16+$J$16)/100</f>
        <v>525.46460317460321</v>
      </c>
      <c r="D26" s="19">
        <f>$E8*($H$16+$I$16)/100</f>
        <v>234.3288095238095</v>
      </c>
      <c r="E26" s="19">
        <f>$E8*$H$16/100</f>
        <v>49.706111111111113</v>
      </c>
      <c r="F26" s="19" t="e">
        <f>$F8</f>
        <v>#REF!</v>
      </c>
      <c r="G26" s="19" t="e">
        <f>$F8*($H$16+$J$16)/100</f>
        <v>#REF!</v>
      </c>
      <c r="H26" s="19" t="e">
        <f>$F8*($H$16+$I$16)/100</f>
        <v>#REF!</v>
      </c>
      <c r="I26" s="19" t="e">
        <f>$F8*$H$16/100</f>
        <v>#REF!</v>
      </c>
      <c r="K26" s="18"/>
    </row>
    <row r="27" spans="1:14" x14ac:dyDescent="0.25">
      <c r="A27" t="s">
        <v>14</v>
      </c>
      <c r="B27" s="19">
        <f t="shared" ref="B27:B29" si="4">$E9</f>
        <v>447.35500000000002</v>
      </c>
      <c r="C27" s="19">
        <f>$E9*($H$17+$J$17)/100</f>
        <v>331.04270000000002</v>
      </c>
      <c r="D27" s="19">
        <f>$E9*($H$17+$I$17)/100</f>
        <v>147.62715</v>
      </c>
      <c r="E27" s="19">
        <f>$E9*$H$17/100</f>
        <v>31.31485</v>
      </c>
      <c r="F27" s="19" t="e">
        <f>$F9</f>
        <v>#REF!</v>
      </c>
      <c r="G27" s="19" t="e">
        <f>$F9*($H$17+$J$17)/100</f>
        <v>#REF!</v>
      </c>
      <c r="H27" s="19" t="e">
        <f>$F9*($H$17+$I$17)/100</f>
        <v>#REF!</v>
      </c>
      <c r="I27" s="19" t="e">
        <f>$F9*$H$17/100</f>
        <v>#REF!</v>
      </c>
      <c r="K27" s="18"/>
    </row>
    <row r="28" spans="1:14" x14ac:dyDescent="0.25">
      <c r="A28" t="s">
        <v>16</v>
      </c>
      <c r="B28" s="19">
        <f t="shared" si="4"/>
        <v>372.79583333333335</v>
      </c>
      <c r="C28" s="19">
        <f>$E10*($H$20+$J$20)/100</f>
        <v>275.86891666666668</v>
      </c>
      <c r="D28" s="19">
        <f>$E10*($H$20+$I$20)/100</f>
        <v>123.02262500000001</v>
      </c>
      <c r="E28" s="19">
        <f>$E10*$H$20/100</f>
        <v>26.095708333333331</v>
      </c>
      <c r="F28" s="19" t="e">
        <f>$F10</f>
        <v>#REF!</v>
      </c>
      <c r="G28" s="19" t="e">
        <f>$F10*($H$20+$J$20)/100</f>
        <v>#REF!</v>
      </c>
      <c r="H28" s="19" t="e">
        <f>$F10*($H$20+$I$20)/100</f>
        <v>#REF!</v>
      </c>
      <c r="I28" s="19" t="e">
        <f>$F10*$H$20/100</f>
        <v>#REF!</v>
      </c>
      <c r="K28" s="18"/>
    </row>
    <row r="29" spans="1:14" x14ac:dyDescent="0.25">
      <c r="A29" t="s">
        <v>17</v>
      </c>
      <c r="B29" s="19">
        <f t="shared" si="4"/>
        <v>447.35500000000002</v>
      </c>
      <c r="C29" s="19">
        <f>$E11*($H$21+$J$21)/100</f>
        <v>331.04270000000002</v>
      </c>
      <c r="D29" s="19">
        <f>$E11*($H$21+$I$21)/100</f>
        <v>147.62715</v>
      </c>
      <c r="E29" s="19">
        <f>$E11*$H$21/100</f>
        <v>31.31485</v>
      </c>
      <c r="F29" s="19" t="e">
        <f>$F11</f>
        <v>#REF!</v>
      </c>
      <c r="G29" s="19" t="e">
        <f>$F11*($H$21+$J$21)/100</f>
        <v>#REF!</v>
      </c>
      <c r="H29" s="19" t="e">
        <f>$F11*($H$21+$I$21)/100</f>
        <v>#REF!</v>
      </c>
      <c r="I29" s="19" t="e">
        <f>$F11*$H$21/100</f>
        <v>#REF!</v>
      </c>
      <c r="K29" s="18"/>
    </row>
    <row r="30" spans="1:14" x14ac:dyDescent="0.25">
      <c r="B30" s="18"/>
      <c r="C30" s="18"/>
      <c r="D30" s="18"/>
      <c r="E30" s="18"/>
      <c r="F30" s="18"/>
      <c r="G30" s="18"/>
      <c r="H30" s="18"/>
      <c r="I30" s="18"/>
    </row>
    <row r="31" spans="1:14" x14ac:dyDescent="0.25">
      <c r="A31" s="2" t="s">
        <v>978</v>
      </c>
      <c r="B31" s="18"/>
      <c r="C31" s="18"/>
      <c r="D31" s="18"/>
      <c r="E31" s="18"/>
      <c r="F31" s="18"/>
      <c r="G31" s="18"/>
      <c r="H31" s="18"/>
      <c r="I31" s="18"/>
      <c r="K31" t="s">
        <v>985</v>
      </c>
    </row>
    <row r="32" spans="1:14" x14ac:dyDescent="0.25">
      <c r="B32" s="507" t="s">
        <v>974</v>
      </c>
      <c r="C32" s="507"/>
      <c r="D32" s="507"/>
      <c r="E32" s="507"/>
      <c r="F32" s="507" t="s">
        <v>975</v>
      </c>
      <c r="G32" s="507"/>
      <c r="H32" s="507"/>
      <c r="I32" s="507"/>
      <c r="K32" s="507" t="s">
        <v>974</v>
      </c>
      <c r="L32" s="507"/>
      <c r="M32" s="507"/>
      <c r="N32" s="507"/>
    </row>
    <row r="33" spans="1:14" x14ac:dyDescent="0.25">
      <c r="B33" s="19" t="s">
        <v>970</v>
      </c>
      <c r="C33" s="19" t="s">
        <v>972</v>
      </c>
      <c r="D33" s="19" t="s">
        <v>971</v>
      </c>
      <c r="E33" s="19" t="s">
        <v>973</v>
      </c>
      <c r="F33" s="19" t="s">
        <v>970</v>
      </c>
      <c r="G33" s="19" t="s">
        <v>972</v>
      </c>
      <c r="H33" s="19" t="s">
        <v>971</v>
      </c>
      <c r="I33" s="19" t="s">
        <v>973</v>
      </c>
      <c r="K33" s="19" t="s">
        <v>970</v>
      </c>
      <c r="L33" s="19" t="s">
        <v>972</v>
      </c>
      <c r="M33" s="19" t="s">
        <v>971</v>
      </c>
      <c r="N33" s="19" t="s">
        <v>973</v>
      </c>
    </row>
    <row r="34" spans="1:14" x14ac:dyDescent="0.25">
      <c r="A34" t="s">
        <v>14</v>
      </c>
      <c r="B34" s="19">
        <f>B$26-B27</f>
        <v>262.73230158730155</v>
      </c>
      <c r="C34" s="19">
        <f>C$26-C27</f>
        <v>194.42190317460319</v>
      </c>
      <c r="D34" s="19">
        <f t="shared" ref="D34:I34" si="5">D$26-D27</f>
        <v>86.701659523809496</v>
      </c>
      <c r="E34" s="19">
        <f t="shared" si="5"/>
        <v>18.391261111111113</v>
      </c>
      <c r="F34" s="19" t="e">
        <f t="shared" si="5"/>
        <v>#REF!</v>
      </c>
      <c r="G34" s="19" t="e">
        <f t="shared" si="5"/>
        <v>#REF!</v>
      </c>
      <c r="H34" s="19" t="e">
        <f t="shared" si="5"/>
        <v>#REF!</v>
      </c>
      <c r="I34" s="19" t="e">
        <f t="shared" si="5"/>
        <v>#REF!</v>
      </c>
      <c r="K34" s="19">
        <f>(3.23*(1/1.26-1/2)*277)*(0.07+(0.26*1)+(0.67*1))</f>
        <v>262.73230158730155</v>
      </c>
      <c r="L34" s="19">
        <f>(3.23*(1/1.26-1/2)*277)*(0.07+(0.26*0)+(0.67*1))</f>
        <v>194.42190317460313</v>
      </c>
      <c r="M34" s="19">
        <f>(3.23*(1/1.26-1/2)*277)*(0.07+(0.26*1)+(0.67*0))</f>
        <v>86.701659523809511</v>
      </c>
      <c r="N34" s="19">
        <f>(3.23*(1/1.26-1/2)*277)*(0.07+(0.26*0)+(0.67*0))</f>
        <v>18.39126111111111</v>
      </c>
    </row>
    <row r="35" spans="1:14" x14ac:dyDescent="0.25">
      <c r="A35" t="s">
        <v>16</v>
      </c>
      <c r="B35" s="19">
        <f t="shared" ref="B35:I36" si="6">B$26-B28</f>
        <v>337.29146825396822</v>
      </c>
      <c r="C35" s="19">
        <f t="shared" si="6"/>
        <v>249.59568650793653</v>
      </c>
      <c r="D35" s="19">
        <f t="shared" si="6"/>
        <v>111.30618452380949</v>
      </c>
      <c r="E35" s="19">
        <f t="shared" si="6"/>
        <v>23.610402777777782</v>
      </c>
      <c r="F35" s="19" t="e">
        <f t="shared" si="6"/>
        <v>#REF!</v>
      </c>
      <c r="G35" s="19" t="e">
        <f t="shared" si="6"/>
        <v>#REF!</v>
      </c>
      <c r="H35" s="19" t="e">
        <f t="shared" si="6"/>
        <v>#REF!</v>
      </c>
      <c r="I35" s="19" t="e">
        <f t="shared" si="6"/>
        <v>#REF!</v>
      </c>
      <c r="K35" s="19">
        <f>(3.23*(1/1.26-1/2.4)*277)*(0.07+(0.26*1)+(0.67*1))</f>
        <v>337.29146825396822</v>
      </c>
      <c r="L35" s="19">
        <f>(3.23*(1/1.26-1/2.4)*277)*(0.07+(0.26*0)+(0.67*1))</f>
        <v>249.59568650793648</v>
      </c>
      <c r="M35" s="19">
        <f>(3.23*(1/1.26-1/2.4)*277)*(0.07+(0.26*1)+(0.67*0))</f>
        <v>111.30618452380952</v>
      </c>
      <c r="N35" s="19">
        <f>(3.23*(1/1.26-1/2.4)*277)*(0.07+(0.26*0)+(0.67*0))</f>
        <v>23.610402777777779</v>
      </c>
    </row>
    <row r="36" spans="1:14" x14ac:dyDescent="0.25">
      <c r="A36" t="s">
        <v>17</v>
      </c>
      <c r="B36" s="19">
        <f t="shared" si="6"/>
        <v>262.73230158730155</v>
      </c>
      <c r="C36" s="19">
        <f t="shared" si="6"/>
        <v>194.42190317460319</v>
      </c>
      <c r="D36" s="19">
        <f t="shared" si="6"/>
        <v>86.701659523809496</v>
      </c>
      <c r="E36" s="19">
        <f t="shared" si="6"/>
        <v>18.391261111111113</v>
      </c>
      <c r="F36" s="19" t="e">
        <f t="shared" si="6"/>
        <v>#REF!</v>
      </c>
      <c r="G36" s="19" t="e">
        <f t="shared" si="6"/>
        <v>#REF!</v>
      </c>
      <c r="H36" s="19" t="e">
        <f t="shared" si="6"/>
        <v>#REF!</v>
      </c>
      <c r="I36" s="19" t="e">
        <f t="shared" si="6"/>
        <v>#REF!</v>
      </c>
    </row>
  </sheetData>
  <mergeCells count="8">
    <mergeCell ref="K32:N32"/>
    <mergeCell ref="B14:D14"/>
    <mergeCell ref="E14:G14"/>
    <mergeCell ref="H14:J14"/>
    <mergeCell ref="B24:E24"/>
    <mergeCell ref="F24:I24"/>
    <mergeCell ref="B32:E32"/>
    <mergeCell ref="F32:I32"/>
  </mergeCell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2:Q24"/>
  <sheetViews>
    <sheetView workbookViewId="0">
      <selection activeCell="C22" sqref="C22"/>
    </sheetView>
  </sheetViews>
  <sheetFormatPr defaultRowHeight="15" x14ac:dyDescent="0.25"/>
  <cols>
    <col min="1" max="1" width="27.5703125" customWidth="1"/>
    <col min="2" max="2" width="12.5703125" customWidth="1"/>
    <col min="3" max="3" width="13.140625" customWidth="1"/>
    <col min="6" max="6" width="12.28515625" customWidth="1"/>
    <col min="8" max="8" width="10.42578125" customWidth="1"/>
  </cols>
  <sheetData>
    <row r="2" spans="1:17" x14ac:dyDescent="0.25">
      <c r="A2" s="2" t="s">
        <v>993</v>
      </c>
    </row>
    <row r="4" spans="1:17" x14ac:dyDescent="0.25">
      <c r="B4" t="s">
        <v>6</v>
      </c>
      <c r="C4" t="s">
        <v>7</v>
      </c>
      <c r="D4" s="1" t="s">
        <v>11</v>
      </c>
      <c r="F4" s="23" t="s">
        <v>1484</v>
      </c>
      <c r="G4" s="24"/>
      <c r="H4" s="24"/>
      <c r="I4" s="24"/>
      <c r="J4" s="24"/>
      <c r="K4" s="24"/>
      <c r="L4" s="24"/>
      <c r="M4" s="24"/>
      <c r="N4" s="24"/>
      <c r="O4" s="24"/>
      <c r="P4" s="24"/>
      <c r="Q4" s="25"/>
    </row>
    <row r="5" spans="1:17" x14ac:dyDescent="0.25">
      <c r="F5" s="26"/>
      <c r="G5" s="27"/>
      <c r="H5" s="27"/>
      <c r="I5" s="27"/>
      <c r="J5" s="27"/>
      <c r="K5" s="27"/>
      <c r="L5" s="27"/>
      <c r="M5" s="27"/>
      <c r="N5" s="27"/>
      <c r="O5" s="27"/>
      <c r="P5" s="27"/>
      <c r="Q5" s="28"/>
    </row>
    <row r="6" spans="1:17" x14ac:dyDescent="0.25">
      <c r="A6" t="s">
        <v>994</v>
      </c>
      <c r="B6" s="29">
        <v>466.1</v>
      </c>
      <c r="C6" s="30"/>
      <c r="F6" s="26"/>
      <c r="G6" s="27" t="s">
        <v>5</v>
      </c>
      <c r="H6" s="27" t="s">
        <v>995</v>
      </c>
      <c r="I6" s="27"/>
      <c r="J6" s="27"/>
      <c r="K6" s="27"/>
      <c r="L6" s="27"/>
      <c r="M6" s="27"/>
      <c r="N6" s="27"/>
      <c r="O6" s="27"/>
      <c r="P6" s="27"/>
      <c r="Q6" s="28"/>
    </row>
    <row r="7" spans="1:17" x14ac:dyDescent="0.25">
      <c r="B7" s="30"/>
      <c r="C7" s="30"/>
      <c r="F7" s="26"/>
      <c r="G7" s="31">
        <v>1.26</v>
      </c>
      <c r="H7" s="32">
        <v>466.09611999999998</v>
      </c>
      <c r="I7" s="27"/>
      <c r="J7" s="27"/>
      <c r="K7" s="27"/>
      <c r="L7" s="27"/>
      <c r="M7" s="27"/>
      <c r="N7" s="27"/>
      <c r="O7" s="27"/>
      <c r="P7" s="27"/>
      <c r="Q7" s="28"/>
    </row>
    <row r="8" spans="1:17" x14ac:dyDescent="0.25">
      <c r="A8" t="s">
        <v>996</v>
      </c>
      <c r="B8" s="29">
        <f>501.41</f>
        <v>501.41</v>
      </c>
      <c r="C8" s="29">
        <v>981.41</v>
      </c>
      <c r="F8" s="26"/>
      <c r="G8" s="31">
        <v>1.4</v>
      </c>
      <c r="H8" s="32">
        <v>470.44542000000001</v>
      </c>
      <c r="I8" s="27"/>
      <c r="J8" s="31">
        <v>1.72</v>
      </c>
      <c r="K8" s="32">
        <v>477.88131999999996</v>
      </c>
      <c r="L8" s="27"/>
      <c r="M8" s="27"/>
      <c r="N8" s="27"/>
      <c r="O8" s="27"/>
      <c r="P8" s="27"/>
      <c r="Q8" s="28"/>
    </row>
    <row r="9" spans="1:17" x14ac:dyDescent="0.25">
      <c r="A9" t="s">
        <v>997</v>
      </c>
      <c r="B9" s="30">
        <f>B8-$B$6</f>
        <v>35.31</v>
      </c>
      <c r="C9" s="30">
        <f>C8-$B$6</f>
        <v>515.30999999999995</v>
      </c>
      <c r="F9" s="26"/>
      <c r="G9" s="31">
        <v>1.72</v>
      </c>
      <c r="H9" s="32">
        <v>477.88131999999996</v>
      </c>
      <c r="I9" s="27"/>
      <c r="J9" s="31">
        <v>1.8</v>
      </c>
      <c r="K9" s="32">
        <v>485.97663</v>
      </c>
      <c r="L9" s="27"/>
      <c r="M9" s="27"/>
      <c r="N9" s="27"/>
      <c r="O9" s="27"/>
      <c r="P9" s="27"/>
      <c r="Q9" s="28"/>
    </row>
    <row r="10" spans="1:17" x14ac:dyDescent="0.25">
      <c r="A10" t="s">
        <v>998</v>
      </c>
      <c r="B10" s="33">
        <v>5269625</v>
      </c>
      <c r="C10" s="33">
        <v>3022077</v>
      </c>
      <c r="F10" s="26"/>
      <c r="G10" s="31">
        <v>1.8</v>
      </c>
      <c r="H10" s="32">
        <v>485.97663</v>
      </c>
      <c r="I10" s="27"/>
      <c r="J10" s="31">
        <v>2</v>
      </c>
      <c r="K10" s="32">
        <v>501.40962999999999</v>
      </c>
      <c r="L10" s="27"/>
      <c r="M10" s="27"/>
      <c r="N10" s="27"/>
      <c r="O10" s="27"/>
      <c r="P10" s="27"/>
      <c r="Q10" s="28"/>
    </row>
    <row r="11" spans="1:17" x14ac:dyDescent="0.25">
      <c r="A11" t="s">
        <v>999</v>
      </c>
      <c r="B11" s="34">
        <f>B10/(B10+C10)</f>
        <v>0.63552995512863342</v>
      </c>
      <c r="C11" s="34">
        <f>C10/(B10+C10)</f>
        <v>0.36447004487136658</v>
      </c>
      <c r="F11" s="26"/>
      <c r="G11" s="31">
        <v>2</v>
      </c>
      <c r="H11" s="32">
        <v>501.40962999999999</v>
      </c>
      <c r="I11" s="27"/>
      <c r="J11" s="31">
        <v>2.2599999999999998</v>
      </c>
      <c r="K11" s="32">
        <v>550.79522999999995</v>
      </c>
      <c r="L11" s="27"/>
      <c r="M11" s="27"/>
      <c r="N11" s="27"/>
      <c r="O11" s="27"/>
      <c r="P11" s="27"/>
      <c r="Q11" s="28"/>
    </row>
    <row r="12" spans="1:17" x14ac:dyDescent="0.25">
      <c r="A12" t="s">
        <v>1000</v>
      </c>
      <c r="D12" s="30">
        <f>$B$9*$B$11+$C$9*$C$11</f>
        <v>210.25562153825595</v>
      </c>
      <c r="F12" s="26"/>
      <c r="G12" s="31">
        <v>2.2599999999999998</v>
      </c>
      <c r="H12" s="32">
        <v>550.79522999999995</v>
      </c>
      <c r="I12" s="27"/>
      <c r="J12" s="27"/>
      <c r="K12" s="27"/>
      <c r="L12" s="27"/>
      <c r="M12" s="27"/>
      <c r="N12" s="27"/>
      <c r="O12" s="27"/>
      <c r="P12" s="27"/>
      <c r="Q12" s="28"/>
    </row>
    <row r="13" spans="1:17" x14ac:dyDescent="0.25">
      <c r="F13" s="35"/>
      <c r="G13" s="36"/>
      <c r="H13" s="27"/>
      <c r="I13" s="27"/>
      <c r="J13" s="27"/>
      <c r="K13" s="27"/>
      <c r="L13" s="27"/>
      <c r="M13" s="27"/>
      <c r="N13" s="27"/>
      <c r="O13" s="27"/>
      <c r="P13" s="27"/>
      <c r="Q13" s="28"/>
    </row>
    <row r="14" spans="1:17" x14ac:dyDescent="0.25">
      <c r="A14" t="s">
        <v>1001</v>
      </c>
      <c r="B14" s="29">
        <v>550.79999999999995</v>
      </c>
      <c r="C14" s="29">
        <v>997.86</v>
      </c>
      <c r="F14" s="26" t="s">
        <v>1002</v>
      </c>
      <c r="G14" s="37">
        <v>2.4</v>
      </c>
      <c r="H14" s="38">
        <f>185.87*($G$14*$G$14)-608.41*$G$14+976.15</f>
        <v>586.57720000000006</v>
      </c>
      <c r="I14" s="27"/>
      <c r="J14" s="27"/>
      <c r="K14" s="27"/>
      <c r="L14" s="27"/>
      <c r="M14" s="27"/>
      <c r="N14" s="27"/>
      <c r="O14" s="27"/>
      <c r="P14" s="27"/>
      <c r="Q14" s="28"/>
    </row>
    <row r="15" spans="1:17" x14ac:dyDescent="0.25">
      <c r="A15" t="s">
        <v>1003</v>
      </c>
      <c r="B15" s="30">
        <f>B14-$B$6</f>
        <v>84.699999999999932</v>
      </c>
      <c r="C15" s="30">
        <f>C14-$B$6</f>
        <v>531.76</v>
      </c>
      <c r="F15" s="26"/>
      <c r="G15" s="15" t="e">
        <f>#REF!</f>
        <v>#REF!</v>
      </c>
      <c r="H15" s="38" t="e">
        <f>185.87*(G15^2)-608.41*G15+976.15</f>
        <v>#REF!</v>
      </c>
      <c r="I15" s="27"/>
      <c r="J15" s="27"/>
      <c r="K15" s="27"/>
      <c r="L15" s="27"/>
      <c r="M15" s="27"/>
      <c r="N15" s="27"/>
      <c r="O15" s="27"/>
      <c r="P15" s="27"/>
      <c r="Q15" s="28"/>
    </row>
    <row r="16" spans="1:17" x14ac:dyDescent="0.25">
      <c r="A16" t="s">
        <v>1004</v>
      </c>
      <c r="B16">
        <v>31</v>
      </c>
      <c r="C16">
        <v>50</v>
      </c>
      <c r="F16" s="26"/>
      <c r="G16" s="15" t="e">
        <f>#REF!</f>
        <v>#REF!</v>
      </c>
      <c r="H16" s="38" t="e">
        <f t="shared" ref="H16:H20" si="0">185.87*(G16^2)-608.41*G16+976.15</f>
        <v>#REF!</v>
      </c>
      <c r="I16" s="220" t="e">
        <f>H16-$H$15</f>
        <v>#REF!</v>
      </c>
      <c r="J16" s="27"/>
      <c r="K16" s="27"/>
      <c r="L16" s="27"/>
      <c r="M16" s="27"/>
      <c r="N16" s="27"/>
      <c r="O16" s="27"/>
      <c r="P16" s="27"/>
      <c r="Q16" s="28"/>
    </row>
    <row r="17" spans="1:17" x14ac:dyDescent="0.25">
      <c r="A17" t="s">
        <v>999</v>
      </c>
      <c r="B17" s="34">
        <f>B16/(B16+C16)</f>
        <v>0.38271604938271603</v>
      </c>
      <c r="C17" s="34">
        <f>C16/(B16+C16)</f>
        <v>0.61728395061728392</v>
      </c>
      <c r="F17" s="26"/>
      <c r="G17" s="15" t="e">
        <f>#REF!</f>
        <v>#REF!</v>
      </c>
      <c r="H17" s="38" t="e">
        <f t="shared" si="0"/>
        <v>#REF!</v>
      </c>
      <c r="I17" s="220" t="e">
        <f t="shared" ref="I17:I20" si="1">H17-$H$15</f>
        <v>#REF!</v>
      </c>
      <c r="J17" s="27"/>
      <c r="K17" s="27"/>
      <c r="L17" s="27"/>
      <c r="M17" s="27"/>
      <c r="N17" s="27"/>
      <c r="O17" s="27"/>
      <c r="P17" s="27"/>
      <c r="Q17" s="28"/>
    </row>
    <row r="18" spans="1:17" x14ac:dyDescent="0.25">
      <c r="A18" t="s">
        <v>1005</v>
      </c>
      <c r="D18" s="30">
        <f>$B$15*$B$17+$C$15*$C$17</f>
        <v>360.66296296296292</v>
      </c>
      <c r="F18" s="26"/>
      <c r="G18" s="15" t="e">
        <f>#REF!</f>
        <v>#REF!</v>
      </c>
      <c r="H18" s="38" t="e">
        <f t="shared" si="0"/>
        <v>#REF!</v>
      </c>
      <c r="I18" s="220" t="e">
        <f t="shared" si="1"/>
        <v>#REF!</v>
      </c>
      <c r="J18" s="27"/>
      <c r="K18" s="27"/>
      <c r="L18" s="27"/>
      <c r="M18" s="27"/>
      <c r="N18" s="27"/>
      <c r="O18" s="27"/>
      <c r="P18" s="27"/>
      <c r="Q18" s="28"/>
    </row>
    <row r="19" spans="1:17" x14ac:dyDescent="0.25">
      <c r="F19" s="26"/>
      <c r="G19" s="15" t="e">
        <f>#REF!</f>
        <v>#REF!</v>
      </c>
      <c r="H19" s="38" t="e">
        <f t="shared" si="0"/>
        <v>#REF!</v>
      </c>
      <c r="I19" s="220" t="e">
        <f t="shared" si="1"/>
        <v>#REF!</v>
      </c>
      <c r="J19" s="27"/>
      <c r="K19" s="27"/>
      <c r="L19" s="27"/>
      <c r="M19" s="27"/>
      <c r="N19" s="27"/>
      <c r="O19" s="27"/>
      <c r="P19" s="27"/>
      <c r="Q19" s="28"/>
    </row>
    <row r="20" spans="1:17" x14ac:dyDescent="0.25">
      <c r="A20" t="s">
        <v>1006</v>
      </c>
      <c r="B20" s="29">
        <f>H14</f>
        <v>586.57720000000006</v>
      </c>
      <c r="C20" s="29">
        <v>1032.24</v>
      </c>
      <c r="F20" s="26"/>
      <c r="G20" s="15" t="e">
        <f>#REF!</f>
        <v>#REF!</v>
      </c>
      <c r="H20" s="38" t="e">
        <f t="shared" si="0"/>
        <v>#REF!</v>
      </c>
      <c r="I20" s="220" t="e">
        <f t="shared" si="1"/>
        <v>#REF!</v>
      </c>
      <c r="J20" s="27"/>
      <c r="K20" s="27"/>
      <c r="L20" s="27"/>
      <c r="M20" s="27"/>
      <c r="N20" s="27"/>
      <c r="O20" s="27"/>
      <c r="P20" s="27"/>
      <c r="Q20" s="28"/>
    </row>
    <row r="21" spans="1:17" x14ac:dyDescent="0.25">
      <c r="A21" t="s">
        <v>1007</v>
      </c>
      <c r="B21" s="30">
        <f>B20-$B$6</f>
        <v>120.47720000000004</v>
      </c>
      <c r="C21" s="30">
        <f>C20-$B$6</f>
        <v>566.14</v>
      </c>
      <c r="F21" s="39"/>
      <c r="G21" s="40"/>
      <c r="H21" s="40"/>
      <c r="I21" s="40"/>
      <c r="J21" s="40"/>
      <c r="K21" s="40"/>
      <c r="L21" s="40"/>
      <c r="M21" s="40"/>
      <c r="N21" s="40"/>
      <c r="O21" s="40"/>
      <c r="P21" s="40"/>
      <c r="Q21" s="41"/>
    </row>
    <row r="22" spans="1:17" x14ac:dyDescent="0.25">
      <c r="A22" t="s">
        <v>1008</v>
      </c>
      <c r="B22">
        <v>53</v>
      </c>
      <c r="C22">
        <v>165</v>
      </c>
    </row>
    <row r="23" spans="1:17" x14ac:dyDescent="0.25">
      <c r="A23" t="s">
        <v>999</v>
      </c>
      <c r="B23" s="34">
        <f>B22/(B22+C22)</f>
        <v>0.24311926605504589</v>
      </c>
      <c r="C23" s="34">
        <f>C22/(B22+C22)</f>
        <v>0.75688073394495414</v>
      </c>
    </row>
    <row r="24" spans="1:17" x14ac:dyDescent="0.25">
      <c r="A24" t="s">
        <v>1009</v>
      </c>
      <c r="D24" s="30">
        <f>$B$21*$B$23+$C$21*$C$23</f>
        <v>457.7907871559633</v>
      </c>
    </row>
  </sheetData>
  <pageMargins left="0.7" right="0.7" top="0.75" bottom="0.75" header="0.3" footer="0.3"/>
  <pageSetup orientation="portrait" r:id="rId1"/>
  <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pageSetUpPr fitToPage="1"/>
  </sheetPr>
  <dimension ref="B1:BD91"/>
  <sheetViews>
    <sheetView topLeftCell="T2" workbookViewId="0">
      <selection activeCell="X7" sqref="X7"/>
    </sheetView>
  </sheetViews>
  <sheetFormatPr defaultRowHeight="11.25" x14ac:dyDescent="0.2"/>
  <cols>
    <col min="1" max="1" width="3.7109375" style="51" customWidth="1"/>
    <col min="2" max="2" width="6.7109375" style="51" customWidth="1"/>
    <col min="3" max="4" width="12.7109375" style="51" customWidth="1"/>
    <col min="5" max="5" width="3.7109375" style="51" customWidth="1"/>
    <col min="6" max="6" width="6.7109375" style="51" customWidth="1"/>
    <col min="7" max="7" width="14.85546875" style="51" customWidth="1"/>
    <col min="8" max="8" width="7.7109375" style="51" customWidth="1"/>
    <col min="9" max="9" width="9.7109375" style="51" customWidth="1"/>
    <col min="10" max="10" width="10.7109375" style="51" customWidth="1"/>
    <col min="11" max="11" width="8.7109375" style="51" customWidth="1"/>
    <col min="12" max="12" width="9.7109375" style="51" customWidth="1"/>
    <col min="13" max="14" width="10.7109375" style="51" customWidth="1"/>
    <col min="15" max="15" width="9" style="51" customWidth="1"/>
    <col min="16" max="16" width="10.5703125" style="51" customWidth="1"/>
    <col min="17" max="17" width="11.140625" style="51" customWidth="1"/>
    <col min="18" max="18" width="10.85546875" style="51" customWidth="1"/>
    <col min="19" max="19" width="9.42578125" style="51" customWidth="1"/>
    <col min="20" max="20" width="11" style="51" customWidth="1"/>
    <col min="21" max="21" width="11.140625" style="51" customWidth="1"/>
    <col min="22" max="22" width="12" style="51" customWidth="1"/>
    <col min="23" max="24" width="9.140625" style="51"/>
    <col min="25" max="25" width="11" style="51" customWidth="1"/>
    <col min="26" max="16384" width="9.140625" style="51"/>
  </cols>
  <sheetData>
    <row r="1" spans="2:56" s="47" customFormat="1" x14ac:dyDescent="0.2">
      <c r="B1" s="47" t="s">
        <v>1019</v>
      </c>
      <c r="D1" s="48" t="s">
        <v>1020</v>
      </c>
      <c r="F1" s="49"/>
      <c r="G1" s="49"/>
      <c r="H1" s="49"/>
      <c r="I1" s="49"/>
      <c r="AE1" s="50"/>
      <c r="AF1" s="50"/>
      <c r="AG1" s="50"/>
      <c r="AH1" s="50"/>
      <c r="AI1" s="50"/>
      <c r="AJ1" s="50"/>
      <c r="AK1" s="50"/>
      <c r="AL1" s="50"/>
      <c r="AM1" s="50"/>
      <c r="AN1" s="50"/>
      <c r="AO1" s="50"/>
      <c r="AP1" s="50"/>
      <c r="AQ1" s="50"/>
      <c r="AR1" s="50"/>
      <c r="AS1" s="50"/>
      <c r="AT1" s="50"/>
      <c r="AU1" s="50"/>
      <c r="AV1" s="50"/>
      <c r="AW1" s="50"/>
      <c r="AX1" s="50"/>
      <c r="AY1" s="50"/>
      <c r="AZ1" s="50"/>
      <c r="BA1" s="50"/>
      <c r="BB1" s="50"/>
      <c r="BC1" s="50"/>
      <c r="BD1" s="50"/>
    </row>
    <row r="3" spans="2:56" x14ac:dyDescent="0.2">
      <c r="B3" s="53" t="s">
        <v>1021</v>
      </c>
      <c r="C3" s="54"/>
      <c r="D3" s="54"/>
      <c r="F3" s="55" t="s">
        <v>1022</v>
      </c>
      <c r="G3" s="56"/>
      <c r="H3" s="56"/>
      <c r="I3" s="56"/>
      <c r="J3" s="56"/>
      <c r="K3" s="56"/>
      <c r="L3" s="56"/>
      <c r="M3" s="56"/>
      <c r="N3" s="56"/>
      <c r="O3" s="56"/>
      <c r="P3" s="56"/>
      <c r="Q3" s="56"/>
      <c r="R3" s="56"/>
      <c r="S3" s="56"/>
      <c r="T3" s="56"/>
      <c r="U3" s="56"/>
      <c r="Y3" s="56"/>
    </row>
    <row r="4" spans="2:56" ht="12.75" customHeight="1" x14ac:dyDescent="0.2">
      <c r="B4" s="57" t="s">
        <v>1023</v>
      </c>
      <c r="C4" s="58"/>
      <c r="D4" s="58"/>
      <c r="F4" s="59"/>
      <c r="G4" s="60"/>
      <c r="H4" s="61" t="s">
        <v>1024</v>
      </c>
      <c r="I4" s="60"/>
      <c r="J4" s="60"/>
      <c r="K4" s="567" t="s">
        <v>1485</v>
      </c>
      <c r="L4" s="61" t="s">
        <v>1025</v>
      </c>
      <c r="M4" s="62"/>
      <c r="N4" s="62" t="s">
        <v>1026</v>
      </c>
      <c r="O4" s="62" t="s">
        <v>8</v>
      </c>
      <c r="P4" s="63" t="s">
        <v>1015</v>
      </c>
      <c r="Q4" s="62" t="s">
        <v>9</v>
      </c>
      <c r="R4" s="62" t="s">
        <v>1027</v>
      </c>
      <c r="S4" s="62" t="s">
        <v>1028</v>
      </c>
      <c r="T4" s="65" t="s">
        <v>1031</v>
      </c>
      <c r="U4" s="221" t="s">
        <v>1486</v>
      </c>
      <c r="X4" s="51" t="s">
        <v>1030</v>
      </c>
      <c r="Y4" s="65" t="s">
        <v>1031</v>
      </c>
      <c r="Z4" s="51" t="s">
        <v>1015</v>
      </c>
    </row>
    <row r="5" spans="2:56" x14ac:dyDescent="0.2">
      <c r="B5" s="66" t="s">
        <v>1032</v>
      </c>
      <c r="C5" s="58"/>
      <c r="D5" s="58"/>
      <c r="F5" s="67" t="s">
        <v>1033</v>
      </c>
      <c r="G5" s="68" t="s">
        <v>1034</v>
      </c>
      <c r="H5" s="67" t="s">
        <v>1035</v>
      </c>
      <c r="I5" s="67" t="s">
        <v>5</v>
      </c>
      <c r="J5" s="67" t="s">
        <v>1036</v>
      </c>
      <c r="K5" s="568"/>
      <c r="L5" s="67" t="s">
        <v>1037</v>
      </c>
      <c r="M5" s="67" t="s">
        <v>1038</v>
      </c>
      <c r="N5" s="67" t="s">
        <v>1039</v>
      </c>
      <c r="O5" s="67" t="s">
        <v>1040</v>
      </c>
      <c r="P5" s="69" t="s">
        <v>1041</v>
      </c>
      <c r="Q5" s="67" t="s">
        <v>1042</v>
      </c>
      <c r="R5" s="67" t="s">
        <v>1043</v>
      </c>
      <c r="S5" s="67" t="s">
        <v>1043</v>
      </c>
      <c r="T5" s="70" t="s">
        <v>1045</v>
      </c>
      <c r="U5" s="222" t="s">
        <v>1487</v>
      </c>
      <c r="Y5" s="70" t="s">
        <v>1045</v>
      </c>
    </row>
    <row r="6" spans="2:56" x14ac:dyDescent="0.2">
      <c r="B6" s="71" t="s">
        <v>1033</v>
      </c>
      <c r="C6" s="58" t="s">
        <v>1046</v>
      </c>
      <c r="D6" s="58" t="s">
        <v>1047</v>
      </c>
      <c r="F6" s="60"/>
      <c r="G6" s="60"/>
      <c r="H6" s="72" t="s">
        <v>1048</v>
      </c>
      <c r="I6" s="72" t="s">
        <v>1049</v>
      </c>
      <c r="J6" s="72" t="s">
        <v>1049</v>
      </c>
      <c r="K6" s="72" t="s">
        <v>1050</v>
      </c>
      <c r="L6" s="72" t="s">
        <v>1051</v>
      </c>
      <c r="M6" s="72" t="s">
        <v>1052</v>
      </c>
      <c r="N6" s="72" t="s">
        <v>1026</v>
      </c>
      <c r="O6" s="72" t="s">
        <v>1026</v>
      </c>
      <c r="P6" s="73" t="s">
        <v>1053</v>
      </c>
      <c r="Q6" s="72" t="s">
        <v>1053</v>
      </c>
      <c r="R6" s="72" t="s">
        <v>1054</v>
      </c>
      <c r="S6" s="72" t="s">
        <v>1054</v>
      </c>
      <c r="T6" s="75"/>
      <c r="U6" s="223"/>
      <c r="Y6" s="75"/>
    </row>
    <row r="7" spans="2:56" x14ac:dyDescent="0.2">
      <c r="B7" s="76" t="s">
        <v>1055</v>
      </c>
      <c r="C7" s="58"/>
      <c r="D7" s="58"/>
      <c r="F7" s="77">
        <v>0</v>
      </c>
      <c r="G7" s="60" t="str">
        <f>"Top-Loading EL" &amp; F7</f>
        <v>Top-Loading EL0</v>
      </c>
      <c r="H7" s="78">
        <v>0</v>
      </c>
      <c r="I7" s="78">
        <v>1.26</v>
      </c>
      <c r="J7" s="78">
        <v>0.83977999999999997</v>
      </c>
      <c r="K7" s="78">
        <v>9.9214000000000002</v>
      </c>
      <c r="L7" s="78">
        <v>3.0880000000000001</v>
      </c>
      <c r="M7" s="79">
        <v>0.51900000000000002</v>
      </c>
      <c r="N7" s="81">
        <f>L7 / J7</f>
        <v>3.6771535402129132</v>
      </c>
      <c r="O7" s="81">
        <v>0.27900000000000003</v>
      </c>
      <c r="P7" s="82">
        <f t="shared" ref="P7:P15" si="0">((IF(U7="Manual", $H$50, $I$50) * VLOOKUP(VOL+0.001, LoadWt, 3)) +(IF(U7="Manual", 0, $I$51) * VLOOKUP(VOL+0.001, LoadWt, 4)) +(IF(U7="Manual", $H$52, $I$52) * VLOOKUP(VOL+0.001, LoadWt, 5)))* (RMC-4%) * DEF * TestProcedure_DUF</f>
        <v>2.1556551960000001</v>
      </c>
      <c r="Q7" s="80">
        <f>N7 - O7 - P7 - ((H7/1000)*(8760-295-40)/295)</f>
        <v>1.2424983442129132</v>
      </c>
      <c r="R7" s="83">
        <f t="shared" ref="R7:R15" si="1">Q7 / (kWh2HW * delWaterTemp * effEWH)</f>
        <v>6.9027685789606288</v>
      </c>
      <c r="S7" s="84">
        <f t="shared" ref="S7:S15" si="2">K7 * VOL</f>
        <v>30.637283200000002</v>
      </c>
      <c r="T7" s="86">
        <f>Q7/SUM(O7:Q7)</f>
        <v>0.33789678092717623</v>
      </c>
      <c r="U7" s="224" t="s">
        <v>1189</v>
      </c>
      <c r="X7" s="85">
        <f>O7/SUM(O7,P7,Q7)</f>
        <v>7.5873905440414516E-2</v>
      </c>
      <c r="Y7" s="86">
        <f t="shared" ref="Y7:Y15" si="3">Q7/SUM(O7:Q7)</f>
        <v>0.33789678092717623</v>
      </c>
      <c r="Z7" s="85">
        <f>P7/SUM(O7,P7,Q7)</f>
        <v>0.58622931363240927</v>
      </c>
      <c r="AB7" s="51" t="s">
        <v>989</v>
      </c>
      <c r="AC7" s="87">
        <f>AVERAGE(X7:X12)</f>
        <v>5.5691225377747421E-2</v>
      </c>
      <c r="AD7" s="87">
        <f t="shared" ref="AD7:AE7" si="4">AVERAGE(Y7:Y12)</f>
        <v>0.36548391178998335</v>
      </c>
      <c r="AE7" s="87">
        <f t="shared" si="4"/>
        <v>0.5788248628322693</v>
      </c>
    </row>
    <row r="8" spans="2:56" x14ac:dyDescent="0.2">
      <c r="B8" s="71">
        <v>0</v>
      </c>
      <c r="C8" s="88">
        <f t="shared" ref="C8:C16" si="5">O7</f>
        <v>0.27900000000000003</v>
      </c>
      <c r="D8" s="88">
        <f>O24</f>
        <v>0.11323633000000001</v>
      </c>
      <c r="F8" s="77">
        <v>1</v>
      </c>
      <c r="G8" s="60" t="str">
        <f t="shared" ref="G8:G15" si="6">"Top-Loading EL" &amp; F8</f>
        <v>Top-Loading EL1</v>
      </c>
      <c r="H8" s="78">
        <v>0</v>
      </c>
      <c r="I8" s="78">
        <v>1.4</v>
      </c>
      <c r="J8" s="225">
        <v>0.97809999999999997</v>
      </c>
      <c r="K8" s="225">
        <v>9.9214000000000002</v>
      </c>
      <c r="L8" s="78">
        <v>3.3774999999999999</v>
      </c>
      <c r="M8" s="79">
        <v>0.53600000000000003</v>
      </c>
      <c r="N8" s="81">
        <f t="shared" ref="N8:N15" si="7">L8 / J8</f>
        <v>3.4531234025150801</v>
      </c>
      <c r="O8" s="81">
        <v>0.28100000000000003</v>
      </c>
      <c r="P8" s="82">
        <f t="shared" si="0"/>
        <v>2.4281553024</v>
      </c>
      <c r="Q8" s="80">
        <f t="shared" ref="Q8:Q15" si="8">N8 - O8 - P8 - ((H8/1000)*(8760-295-40)/295)</f>
        <v>0.74396810011507997</v>
      </c>
      <c r="R8" s="83">
        <f t="shared" si="1"/>
        <v>4.1331561117504441</v>
      </c>
      <c r="S8" s="84">
        <f t="shared" si="2"/>
        <v>33.509528500000002</v>
      </c>
      <c r="T8" s="86">
        <f>Q8/SUM(O8:Q8)</f>
        <v>0.21544787526944775</v>
      </c>
      <c r="U8" s="224" t="s">
        <v>1189</v>
      </c>
      <c r="X8" s="85">
        <f t="shared" ref="X8:X15" si="9">O8/SUM(O8,P8,Q8)</f>
        <v>8.1375603256846799E-2</v>
      </c>
      <c r="Y8" s="86">
        <f t="shared" si="3"/>
        <v>0.21544787526944775</v>
      </c>
      <c r="Z8" s="85">
        <f t="shared" ref="Z8:Z15" si="10">P8/SUM(O8,P8,Q8)</f>
        <v>0.70317652147370546</v>
      </c>
      <c r="AB8" s="51" t="s">
        <v>990</v>
      </c>
      <c r="AC8" s="87">
        <f>X13</f>
        <v>3.3402509114830212E-2</v>
      </c>
      <c r="AD8" s="87">
        <f t="shared" ref="AD8:AE9" si="11">Y13</f>
        <v>0.40347231335598899</v>
      </c>
      <c r="AE8" s="87">
        <f t="shared" si="11"/>
        <v>0.56312517752918068</v>
      </c>
    </row>
    <row r="9" spans="2:56" x14ac:dyDescent="0.2">
      <c r="B9" s="71">
        <f>B8+1</f>
        <v>1</v>
      </c>
      <c r="C9" s="88">
        <f t="shared" si="5"/>
        <v>0.28100000000000003</v>
      </c>
      <c r="D9" s="88">
        <f t="shared" ref="D9:D16" si="12">O25</f>
        <v>0.11323633000000001</v>
      </c>
      <c r="F9" s="77">
        <f>F8+1</f>
        <v>2</v>
      </c>
      <c r="G9" s="60" t="str">
        <f t="shared" si="6"/>
        <v>Top-Loading EL2</v>
      </c>
      <c r="H9" s="78">
        <v>0</v>
      </c>
      <c r="I9" s="78">
        <v>1.72</v>
      </c>
      <c r="J9" s="78">
        <v>1.29426</v>
      </c>
      <c r="K9" s="78">
        <v>8.4403000000000006</v>
      </c>
      <c r="L9" s="78">
        <v>3.3774999999999999</v>
      </c>
      <c r="M9" s="79">
        <v>0.48799999999999999</v>
      </c>
      <c r="N9" s="81">
        <f t="shared" si="7"/>
        <v>2.6095993077125152</v>
      </c>
      <c r="O9" s="81">
        <v>0.22800000000000001</v>
      </c>
      <c r="P9" s="82">
        <f t="shared" si="0"/>
        <v>1.6889313504000001</v>
      </c>
      <c r="Q9" s="80">
        <f t="shared" si="8"/>
        <v>0.69266795731251496</v>
      </c>
      <c r="R9" s="83">
        <f t="shared" si="1"/>
        <v>3.8481553184028612</v>
      </c>
      <c r="S9" s="84">
        <f t="shared" si="2"/>
        <v>28.50711325</v>
      </c>
      <c r="T9" s="86">
        <f t="shared" ref="T9:T15" si="13">Q9/SUM(O9:Q9)</f>
        <v>0.26543077140822963</v>
      </c>
      <c r="U9" s="224" t="s">
        <v>1488</v>
      </c>
      <c r="X9" s="85">
        <f t="shared" si="9"/>
        <v>8.7369735011102886E-2</v>
      </c>
      <c r="Y9" s="86">
        <f t="shared" si="3"/>
        <v>0.26543077140822963</v>
      </c>
      <c r="Z9" s="85">
        <f t="shared" si="10"/>
        <v>0.64719949358066742</v>
      </c>
      <c r="AB9" s="51" t="s">
        <v>991</v>
      </c>
      <c r="AC9" s="87">
        <f>X14</f>
        <v>3.56091910605097E-2</v>
      </c>
      <c r="AD9" s="87">
        <f t="shared" si="11"/>
        <v>0.31156710466975907</v>
      </c>
      <c r="AE9" s="87">
        <f t="shared" si="11"/>
        <v>0.65282370426973135</v>
      </c>
    </row>
    <row r="10" spans="2:56" x14ac:dyDescent="0.2">
      <c r="B10" s="71">
        <f t="shared" ref="B10:B16" si="14">B9+1</f>
        <v>2</v>
      </c>
      <c r="C10" s="88">
        <f t="shared" si="5"/>
        <v>0.22800000000000001</v>
      </c>
      <c r="D10" s="88">
        <f t="shared" si="12"/>
        <v>0.11323633000000001</v>
      </c>
      <c r="F10" s="77">
        <f t="shared" ref="F10:F15" si="15">F9+1</f>
        <v>3</v>
      </c>
      <c r="G10" s="60" t="str">
        <f t="shared" si="6"/>
        <v>Top-Loading EL3</v>
      </c>
      <c r="H10" s="78">
        <v>2.2999999999999998</v>
      </c>
      <c r="I10" s="78">
        <v>1.8</v>
      </c>
      <c r="J10" s="78">
        <v>1.33538</v>
      </c>
      <c r="K10" s="78">
        <v>7.9466000000000001</v>
      </c>
      <c r="L10" s="78">
        <v>3.7634999999999996</v>
      </c>
      <c r="M10" s="79">
        <v>0.379</v>
      </c>
      <c r="N10" s="81">
        <f t="shared" si="7"/>
        <v>2.8182989111713517</v>
      </c>
      <c r="O10" s="81">
        <v>8.2000000000000003E-2</v>
      </c>
      <c r="P10" s="82">
        <f t="shared" si="0"/>
        <v>1.4071580153999999</v>
      </c>
      <c r="Q10" s="80">
        <f t="shared" si="8"/>
        <v>1.2634544550933859</v>
      </c>
      <c r="R10" s="83">
        <f t="shared" si="1"/>
        <v>7.0191914171854775</v>
      </c>
      <c r="S10" s="84">
        <f t="shared" si="2"/>
        <v>29.907029099999999</v>
      </c>
      <c r="T10" s="86">
        <f t="shared" si="13"/>
        <v>0.45900193675534756</v>
      </c>
      <c r="U10" s="224" t="s">
        <v>1488</v>
      </c>
      <c r="X10" s="85">
        <f t="shared" si="9"/>
        <v>2.9789881750155008E-2</v>
      </c>
      <c r="Y10" s="86">
        <f t="shared" si="3"/>
        <v>0.45900193675534756</v>
      </c>
      <c r="Z10" s="85">
        <f t="shared" si="10"/>
        <v>0.51120818149449754</v>
      </c>
    </row>
    <row r="11" spans="2:56" x14ac:dyDescent="0.2">
      <c r="B11" s="71">
        <f t="shared" si="14"/>
        <v>3</v>
      </c>
      <c r="C11" s="88">
        <f t="shared" si="5"/>
        <v>8.2000000000000003E-2</v>
      </c>
      <c r="D11" s="88">
        <f t="shared" si="12"/>
        <v>0.11323633000000001</v>
      </c>
      <c r="F11" s="77">
        <f t="shared" si="15"/>
        <v>4</v>
      </c>
      <c r="G11" s="60" t="str">
        <f t="shared" si="6"/>
        <v>Top-Loading EL4</v>
      </c>
      <c r="H11" s="78">
        <v>1.7</v>
      </c>
      <c r="I11" s="78">
        <v>1.8</v>
      </c>
      <c r="J11" s="78">
        <v>1.34362</v>
      </c>
      <c r="K11" s="78">
        <v>7.9466000000000001</v>
      </c>
      <c r="L11" s="78">
        <v>3.7634999999999996</v>
      </c>
      <c r="M11" s="79">
        <v>0.379</v>
      </c>
      <c r="N11" s="81">
        <f t="shared" si="7"/>
        <v>2.8010151679790414</v>
      </c>
      <c r="O11" s="81">
        <v>8.2000000000000003E-2</v>
      </c>
      <c r="P11" s="82">
        <f t="shared" si="0"/>
        <v>1.4071580153999999</v>
      </c>
      <c r="Q11" s="80">
        <f t="shared" si="8"/>
        <v>1.2633063051214146</v>
      </c>
      <c r="R11" s="83">
        <f t="shared" si="1"/>
        <v>7.0183683617856367</v>
      </c>
      <c r="S11" s="84">
        <f t="shared" si="2"/>
        <v>29.907029099999999</v>
      </c>
      <c r="T11" s="86">
        <f t="shared" si="13"/>
        <v>0.45897281781371085</v>
      </c>
      <c r="U11" s="224" t="s">
        <v>1488</v>
      </c>
      <c r="X11" s="85">
        <f t="shared" si="9"/>
        <v>2.9791485175170697E-2</v>
      </c>
      <c r="Y11" s="86">
        <f t="shared" si="3"/>
        <v>0.45897281781371085</v>
      </c>
      <c r="Z11" s="85">
        <f t="shared" si="10"/>
        <v>0.51123569701111848</v>
      </c>
    </row>
    <row r="12" spans="2:56" x14ac:dyDescent="0.2">
      <c r="B12" s="71">
        <f t="shared" si="14"/>
        <v>4</v>
      </c>
      <c r="C12" s="88">
        <f>O11</f>
        <v>8.2000000000000003E-2</v>
      </c>
      <c r="D12" s="88">
        <f t="shared" si="12"/>
        <v>0.16322645599999999</v>
      </c>
      <c r="E12" s="85"/>
      <c r="F12" s="77">
        <f t="shared" si="15"/>
        <v>5</v>
      </c>
      <c r="G12" s="60" t="str">
        <f t="shared" si="6"/>
        <v>Top-Loading EL5</v>
      </c>
      <c r="H12" s="78">
        <v>0.08</v>
      </c>
      <c r="I12" s="78">
        <v>1.8</v>
      </c>
      <c r="J12" s="78">
        <v>1.3733</v>
      </c>
      <c r="K12" s="78">
        <v>7.9466000000000001</v>
      </c>
      <c r="L12" s="78">
        <v>3.7634999999999996</v>
      </c>
      <c r="M12" s="79">
        <v>0.379</v>
      </c>
      <c r="N12" s="81">
        <f t="shared" si="7"/>
        <v>2.7404791378431512</v>
      </c>
      <c r="O12" s="81">
        <v>8.2000000000000003E-2</v>
      </c>
      <c r="P12" s="82">
        <f t="shared" si="0"/>
        <v>1.4071580153999999</v>
      </c>
      <c r="Q12" s="80">
        <f t="shared" si="8"/>
        <v>1.2490363766804398</v>
      </c>
      <c r="R12" s="83">
        <v>4.9180974814814826</v>
      </c>
      <c r="S12" s="84">
        <v>29.25</v>
      </c>
      <c r="T12" s="86">
        <v>0.40858040615384617</v>
      </c>
      <c r="U12" s="224" t="s">
        <v>1488</v>
      </c>
      <c r="X12" s="85">
        <f t="shared" si="9"/>
        <v>2.99467416327946E-2</v>
      </c>
      <c r="Y12" s="86">
        <f t="shared" si="3"/>
        <v>0.4561532885659883</v>
      </c>
      <c r="Z12" s="85">
        <f t="shared" si="10"/>
        <v>0.5138999698012171</v>
      </c>
    </row>
    <row r="13" spans="2:56" x14ac:dyDescent="0.2">
      <c r="B13" s="71">
        <f t="shared" si="14"/>
        <v>5</v>
      </c>
      <c r="C13" s="88">
        <f>O12</f>
        <v>8.2000000000000003E-2</v>
      </c>
      <c r="D13" s="88">
        <f t="shared" si="12"/>
        <v>0.153667647450237</v>
      </c>
      <c r="F13" s="77">
        <f t="shared" si="15"/>
        <v>6</v>
      </c>
      <c r="G13" s="60" t="str">
        <f t="shared" si="6"/>
        <v>Top-Loading EL6</v>
      </c>
      <c r="H13" s="78">
        <v>0.08</v>
      </c>
      <c r="I13" s="78">
        <v>2</v>
      </c>
      <c r="J13" s="78">
        <v>1.5709</v>
      </c>
      <c r="K13" s="78">
        <v>6.4655000000000005</v>
      </c>
      <c r="L13" s="78">
        <v>3.86</v>
      </c>
      <c r="M13" s="79">
        <v>0.36599999999999999</v>
      </c>
      <c r="N13" s="81">
        <f>L13 / J13</f>
        <v>2.4571901457763063</v>
      </c>
      <c r="O13" s="81">
        <v>8.2000000000000003E-2</v>
      </c>
      <c r="P13" s="82">
        <f t="shared" si="0"/>
        <v>1.3824190392</v>
      </c>
      <c r="Q13" s="80">
        <f t="shared" si="8"/>
        <v>0.99048636081359465</v>
      </c>
      <c r="R13" s="83">
        <f t="shared" si="1"/>
        <v>5.5027020045199704</v>
      </c>
      <c r="S13" s="84">
        <f t="shared" si="2"/>
        <v>24.95683</v>
      </c>
      <c r="T13" s="86">
        <f t="shared" si="13"/>
        <v>0.40347231335598899</v>
      </c>
      <c r="U13" s="224" t="s">
        <v>1488</v>
      </c>
      <c r="X13" s="85">
        <f t="shared" si="9"/>
        <v>3.3402509114830212E-2</v>
      </c>
      <c r="Y13" s="86">
        <f t="shared" si="3"/>
        <v>0.40347231335598899</v>
      </c>
      <c r="Z13" s="85">
        <f t="shared" si="10"/>
        <v>0.56312517752918068</v>
      </c>
    </row>
    <row r="14" spans="2:56" x14ac:dyDescent="0.2">
      <c r="B14" s="71">
        <f t="shared" si="14"/>
        <v>6</v>
      </c>
      <c r="C14" s="88">
        <f t="shared" si="5"/>
        <v>8.2000000000000003E-2</v>
      </c>
      <c r="D14" s="88">
        <f t="shared" si="12"/>
        <v>0.16382397200000001</v>
      </c>
      <c r="F14" s="77">
        <f t="shared" si="15"/>
        <v>7</v>
      </c>
      <c r="G14" s="60" t="str">
        <f t="shared" si="6"/>
        <v>Top-Loading EL7</v>
      </c>
      <c r="H14" s="78">
        <v>0.08</v>
      </c>
      <c r="I14" s="78">
        <v>2.2599999999999998</v>
      </c>
      <c r="J14" s="78">
        <v>1.8277799999999997</v>
      </c>
      <c r="K14" s="78">
        <v>4.964652000000001</v>
      </c>
      <c r="L14" s="78">
        <v>3.9564999999999997</v>
      </c>
      <c r="M14" s="79">
        <v>0.36599999999999999</v>
      </c>
      <c r="N14" s="81">
        <f t="shared" si="7"/>
        <v>2.164647824136384</v>
      </c>
      <c r="O14" s="81">
        <v>7.6999999999999999E-2</v>
      </c>
      <c r="P14" s="82">
        <f t="shared" si="0"/>
        <v>1.4116418747999999</v>
      </c>
      <c r="Q14" s="80">
        <f t="shared" si="8"/>
        <v>0.67372120357367227</v>
      </c>
      <c r="R14" s="83">
        <f t="shared" si="1"/>
        <v>3.7428955754092903</v>
      </c>
      <c r="S14" s="84">
        <f t="shared" si="2"/>
        <v>19.642645638000001</v>
      </c>
      <c r="T14" s="86">
        <f t="shared" si="13"/>
        <v>0.31156710466975907</v>
      </c>
      <c r="U14" s="224" t="s">
        <v>1488</v>
      </c>
      <c r="X14" s="85">
        <f t="shared" si="9"/>
        <v>3.56091910605097E-2</v>
      </c>
      <c r="Y14" s="86">
        <f t="shared" si="3"/>
        <v>0.31156710466975907</v>
      </c>
      <c r="Z14" s="85">
        <f t="shared" si="10"/>
        <v>0.65282370426973135</v>
      </c>
    </row>
    <row r="15" spans="2:56" x14ac:dyDescent="0.2">
      <c r="B15" s="71">
        <f t="shared" si="14"/>
        <v>7</v>
      </c>
      <c r="C15" s="88">
        <f t="shared" si="5"/>
        <v>7.6999999999999999E-2</v>
      </c>
      <c r="D15" s="88">
        <f t="shared" si="12"/>
        <v>0.1668235398863637</v>
      </c>
      <c r="F15" s="226">
        <f t="shared" si="15"/>
        <v>8</v>
      </c>
      <c r="G15" s="227" t="str">
        <f t="shared" si="6"/>
        <v>Top-Loading EL8</v>
      </c>
      <c r="H15" s="80">
        <v>0.08</v>
      </c>
      <c r="I15" s="80">
        <v>2.4700000000000002</v>
      </c>
      <c r="J15" s="80">
        <v>2.0352600000000001</v>
      </c>
      <c r="K15" s="80">
        <v>4.0957400000000002</v>
      </c>
      <c r="L15" s="80">
        <v>4.3425000000000002</v>
      </c>
      <c r="M15" s="79">
        <v>0.34799999999999998</v>
      </c>
      <c r="N15" s="81">
        <f t="shared" si="7"/>
        <v>2.1336340320155656</v>
      </c>
      <c r="O15" s="81">
        <v>8.2000000000000003E-2</v>
      </c>
      <c r="P15" s="82">
        <f t="shared" si="0"/>
        <v>1.3889170680000003</v>
      </c>
      <c r="Q15" s="80">
        <f t="shared" si="8"/>
        <v>0.66043221825285359</v>
      </c>
      <c r="R15" s="83">
        <f t="shared" si="1"/>
        <v>3.6690678791825202</v>
      </c>
      <c r="S15" s="84">
        <f t="shared" si="2"/>
        <v>17.785750950000001</v>
      </c>
      <c r="T15" s="228">
        <f t="shared" si="13"/>
        <v>0.30986578432386647</v>
      </c>
      <c r="U15" s="224" t="s">
        <v>1488</v>
      </c>
      <c r="X15" s="85">
        <f t="shared" si="9"/>
        <v>3.8473281000396237E-2</v>
      </c>
      <c r="Y15" s="86">
        <f t="shared" si="3"/>
        <v>0.30986578432386647</v>
      </c>
      <c r="Z15" s="85">
        <f t="shared" si="10"/>
        <v>0.65166093467573727</v>
      </c>
    </row>
    <row r="16" spans="2:56" x14ac:dyDescent="0.2">
      <c r="B16" s="71">
        <f t="shared" si="14"/>
        <v>8</v>
      </c>
      <c r="C16" s="88">
        <f t="shared" si="5"/>
        <v>8.2000000000000003E-2</v>
      </c>
      <c r="D16" s="88">
        <f t="shared" si="12"/>
        <v>0.155</v>
      </c>
      <c r="X16" s="85"/>
      <c r="Y16" s="86"/>
      <c r="Z16" s="85"/>
    </row>
    <row r="17" spans="2:31" x14ac:dyDescent="0.2">
      <c r="B17" s="76" t="s">
        <v>1057</v>
      </c>
      <c r="C17" s="90"/>
      <c r="D17" s="91"/>
      <c r="X17" s="85"/>
      <c r="Y17" s="86"/>
      <c r="Z17" s="85"/>
    </row>
    <row r="18" spans="2:31" x14ac:dyDescent="0.2">
      <c r="B18" s="71">
        <v>0</v>
      </c>
      <c r="C18" s="92">
        <f t="shared" ref="C18:C26" si="16">S7</f>
        <v>30.637283200000002</v>
      </c>
      <c r="D18" s="92">
        <f t="shared" ref="D18:D26" si="17">S24</f>
        <v>24.932400000000001</v>
      </c>
      <c r="X18" s="85"/>
      <c r="Y18" s="86"/>
      <c r="Z18" s="85"/>
    </row>
    <row r="19" spans="2:31" x14ac:dyDescent="0.2">
      <c r="B19" s="71">
        <f>B18+1</f>
        <v>1</v>
      </c>
      <c r="C19" s="92">
        <f t="shared" si="16"/>
        <v>33.509528500000002</v>
      </c>
      <c r="D19" s="92">
        <f t="shared" si="17"/>
        <v>24.932400000000001</v>
      </c>
    </row>
    <row r="20" spans="2:31" x14ac:dyDescent="0.2">
      <c r="B20" s="71">
        <f t="shared" ref="B20:B26" si="18">B19+1</f>
        <v>2</v>
      </c>
      <c r="C20" s="92">
        <f t="shared" si="16"/>
        <v>28.50711325</v>
      </c>
      <c r="D20" s="92">
        <f t="shared" si="17"/>
        <v>24.932400000000001</v>
      </c>
      <c r="F20" s="55" t="s">
        <v>1056</v>
      </c>
      <c r="G20" s="56"/>
      <c r="H20" s="56"/>
      <c r="I20" s="56"/>
      <c r="J20" s="56"/>
      <c r="K20" s="56"/>
      <c r="L20" s="56"/>
      <c r="M20" s="56"/>
      <c r="N20" s="56"/>
      <c r="O20" s="56"/>
      <c r="P20" s="56"/>
      <c r="Q20" s="56"/>
      <c r="R20" s="56"/>
      <c r="S20" s="56"/>
      <c r="T20" s="56"/>
      <c r="U20" s="56"/>
      <c r="Y20" s="56"/>
    </row>
    <row r="21" spans="2:31" ht="12.75" customHeight="1" x14ac:dyDescent="0.2">
      <c r="B21" s="71">
        <f t="shared" si="18"/>
        <v>3</v>
      </c>
      <c r="C21" s="92">
        <f t="shared" si="16"/>
        <v>29.907029099999999</v>
      </c>
      <c r="D21" s="92">
        <f t="shared" si="17"/>
        <v>23.396100000000001</v>
      </c>
      <c r="F21" s="59"/>
      <c r="G21" s="60"/>
      <c r="H21" s="61" t="s">
        <v>1024</v>
      </c>
      <c r="I21" s="60"/>
      <c r="J21" s="60"/>
      <c r="K21" s="567" t="s">
        <v>1485</v>
      </c>
      <c r="L21" s="61" t="s">
        <v>1025</v>
      </c>
      <c r="M21" s="62"/>
      <c r="N21" s="62" t="s">
        <v>1026</v>
      </c>
      <c r="O21" s="62" t="s">
        <v>8</v>
      </c>
      <c r="P21" s="63" t="s">
        <v>1015</v>
      </c>
      <c r="Q21" s="62" t="s">
        <v>9</v>
      </c>
      <c r="R21" s="62" t="s">
        <v>1027</v>
      </c>
      <c r="S21" s="62" t="s">
        <v>1028</v>
      </c>
      <c r="T21" s="65" t="s">
        <v>1031</v>
      </c>
      <c r="U21" s="221" t="s">
        <v>1486</v>
      </c>
      <c r="Y21" s="65" t="s">
        <v>1031</v>
      </c>
    </row>
    <row r="22" spans="2:31" x14ac:dyDescent="0.2">
      <c r="B22" s="71">
        <f t="shared" si="18"/>
        <v>4</v>
      </c>
      <c r="C22" s="92">
        <f t="shared" si="16"/>
        <v>29.907029099999999</v>
      </c>
      <c r="D22" s="92">
        <f t="shared" si="17"/>
        <v>20.66592</v>
      </c>
      <c r="F22" s="67" t="s">
        <v>1033</v>
      </c>
      <c r="G22" s="68" t="s">
        <v>1034</v>
      </c>
      <c r="H22" s="67" t="s">
        <v>1035</v>
      </c>
      <c r="I22" s="67" t="s">
        <v>5</v>
      </c>
      <c r="J22" s="67" t="s">
        <v>1036</v>
      </c>
      <c r="K22" s="568"/>
      <c r="L22" s="67" t="s">
        <v>1037</v>
      </c>
      <c r="M22" s="67" t="s">
        <v>1038</v>
      </c>
      <c r="N22" s="67" t="s">
        <v>1039</v>
      </c>
      <c r="O22" s="67" t="s">
        <v>1040</v>
      </c>
      <c r="P22" s="69" t="s">
        <v>1041</v>
      </c>
      <c r="Q22" s="67" t="s">
        <v>1042</v>
      </c>
      <c r="R22" s="67" t="s">
        <v>1043</v>
      </c>
      <c r="S22" s="67" t="s">
        <v>1043</v>
      </c>
      <c r="T22" s="70" t="s">
        <v>1045</v>
      </c>
      <c r="U22" s="222" t="s">
        <v>1487</v>
      </c>
      <c r="X22" s="51" t="s">
        <v>1543</v>
      </c>
      <c r="Y22" s="70" t="s">
        <v>1045</v>
      </c>
      <c r="Z22" s="51" t="s">
        <v>1544</v>
      </c>
    </row>
    <row r="23" spans="2:31" x14ac:dyDescent="0.2">
      <c r="B23" s="71">
        <f t="shared" si="18"/>
        <v>5</v>
      </c>
      <c r="C23" s="92">
        <f t="shared" si="16"/>
        <v>29.25</v>
      </c>
      <c r="D23" s="92">
        <f t="shared" si="17"/>
        <v>16.138175592417063</v>
      </c>
      <c r="F23" s="60"/>
      <c r="G23" s="60"/>
      <c r="H23" s="72"/>
      <c r="I23" s="72" t="s">
        <v>1058</v>
      </c>
      <c r="J23" s="72" t="s">
        <v>1058</v>
      </c>
      <c r="K23" s="72" t="s">
        <v>1050</v>
      </c>
      <c r="L23" s="72" t="s">
        <v>1051</v>
      </c>
      <c r="M23" s="72" t="s">
        <v>1052</v>
      </c>
      <c r="N23" s="72" t="s">
        <v>1026</v>
      </c>
      <c r="O23" s="72" t="s">
        <v>1026</v>
      </c>
      <c r="P23" s="73" t="s">
        <v>1053</v>
      </c>
      <c r="Q23" s="72" t="s">
        <v>1053</v>
      </c>
      <c r="R23" s="72" t="s">
        <v>1054</v>
      </c>
      <c r="S23" s="72" t="s">
        <v>1054</v>
      </c>
      <c r="T23" s="75"/>
      <c r="U23" s="223"/>
      <c r="Y23" s="75"/>
    </row>
    <row r="24" spans="2:31" x14ac:dyDescent="0.2">
      <c r="B24" s="71">
        <f t="shared" si="18"/>
        <v>6</v>
      </c>
      <c r="C24" s="92">
        <f t="shared" si="16"/>
        <v>24.95683</v>
      </c>
      <c r="D24" s="92">
        <f t="shared" si="17"/>
        <v>15.907824000000002</v>
      </c>
      <c r="F24" s="77">
        <v>0</v>
      </c>
      <c r="G24" s="60" t="str">
        <f>"Front-Loading EL" &amp; F24</f>
        <v>Front-Loading EL0</v>
      </c>
      <c r="H24" s="78">
        <v>2.2999999999999998</v>
      </c>
      <c r="I24" s="78">
        <v>1.72</v>
      </c>
      <c r="J24" s="78">
        <v>1.3742999999999999</v>
      </c>
      <c r="K24" s="78">
        <v>8.3108000000000004</v>
      </c>
      <c r="L24" s="78">
        <v>3</v>
      </c>
      <c r="M24" s="79">
        <v>0.41399999999999998</v>
      </c>
      <c r="N24" s="81">
        <f>L24 / J24</f>
        <v>2.1829294913774286</v>
      </c>
      <c r="O24" s="81">
        <v>0.11323633000000001</v>
      </c>
      <c r="P24" s="82">
        <f t="shared" ref="P24:P32" si="19">((IF(U24="Manual", $H$50, $I$50) * VLOOKUP(VOL+0.001, LoadWt, 3)) +(IF(U24="Manual", 0, $I$51) * VLOOKUP(VOL+0.001, LoadWt, 4)) +(IF(U24="Manual", $H$52, $I$52) * VLOOKUP(VOL+0.001, LoadWt, 5)))* (RMC-4%) * DEF * TestProcedure_DUF</f>
        <v>1.3093793295</v>
      </c>
      <c r="Q24" s="80">
        <f>N24 - O24 - P24 - ((H24/1000)*(8760-295-40)/295)</f>
        <v>0.6946273911994626</v>
      </c>
      <c r="R24" s="83">
        <f t="shared" ref="R24:R27" si="20">Q24 / (kWh2HW * delWaterTemp * effEWH)</f>
        <v>3.8590410622192368</v>
      </c>
      <c r="S24" s="84">
        <f t="shared" ref="S24:S27" si="21">K24 * VOL</f>
        <v>24.932400000000001</v>
      </c>
      <c r="T24" s="86">
        <f>Q24/SUM(O24:Q24)</f>
        <v>0.328081082127053</v>
      </c>
      <c r="U24" s="224" t="s">
        <v>1488</v>
      </c>
      <c r="X24" s="85">
        <f t="shared" ref="X24:X32" si="22">O24/SUM(O24,P24,Q24)</f>
        <v>5.3482914945731291E-2</v>
      </c>
      <c r="Y24" s="86">
        <f t="shared" ref="Y24:Y32" si="23">Q24/SUM(O24:Q24)</f>
        <v>0.328081082127053</v>
      </c>
      <c r="Z24" s="85">
        <f t="shared" ref="Z24:Z32" si="24">P24/SUM(O24,P24,Q24)</f>
        <v>0.61843600292721568</v>
      </c>
      <c r="AB24" s="51" t="s">
        <v>989</v>
      </c>
      <c r="AC24" s="87">
        <f>AVERAGE(X24:X27)</f>
        <v>5.4161763107847441E-2</v>
      </c>
      <c r="AD24" s="87">
        <f t="shared" ref="AD24:AE24" si="25">AVERAGE(Y24:Y27)</f>
        <v>0.31955254693124407</v>
      </c>
      <c r="AE24" s="87">
        <f t="shared" si="25"/>
        <v>0.62628568996090839</v>
      </c>
    </row>
    <row r="25" spans="2:31" x14ac:dyDescent="0.2">
      <c r="B25" s="71">
        <f t="shared" si="18"/>
        <v>7</v>
      </c>
      <c r="C25" s="92">
        <f t="shared" si="16"/>
        <v>19.642645638000001</v>
      </c>
      <c r="D25" s="92">
        <f t="shared" si="17"/>
        <v>15.371483909090909</v>
      </c>
      <c r="F25" s="77">
        <f>F24+1</f>
        <v>1</v>
      </c>
      <c r="G25" s="60" t="str">
        <f t="shared" ref="G25:G32" si="26">"Front-Loading EL" &amp; F25</f>
        <v>Front-Loading EL1</v>
      </c>
      <c r="H25" s="78">
        <v>1.7</v>
      </c>
      <c r="I25" s="78">
        <v>1.72</v>
      </c>
      <c r="J25" s="78">
        <v>1.3891880000000001</v>
      </c>
      <c r="K25" s="78">
        <v>8.3108000000000004</v>
      </c>
      <c r="L25" s="78">
        <v>3</v>
      </c>
      <c r="M25" s="79">
        <v>0.41399999999999998</v>
      </c>
      <c r="N25" s="81">
        <f t="shared" ref="N25:N32" si="27">L25 / J25</f>
        <v>2.1595349225590774</v>
      </c>
      <c r="O25" s="81">
        <v>0.11323633000000001</v>
      </c>
      <c r="P25" s="82">
        <f t="shared" si="19"/>
        <v>1.3093793295</v>
      </c>
      <c r="Q25" s="80">
        <f t="shared" ref="Q25:Q32" si="28">N25 - O25 - P25 - ((H25/1000)*(8760-295-40)/295)</f>
        <v>0.68836841560145035</v>
      </c>
      <c r="R25" s="83">
        <f t="shared" si="20"/>
        <v>3.824268975563613</v>
      </c>
      <c r="S25" s="84">
        <f t="shared" si="21"/>
        <v>24.932400000000001</v>
      </c>
      <c r="T25" s="86">
        <f>Q25/SUM(O25:Q25)</f>
        <v>0.3260888718776187</v>
      </c>
      <c r="U25" s="224" t="s">
        <v>1488</v>
      </c>
      <c r="X25" s="85">
        <f t="shared" si="22"/>
        <v>5.3641489452997439E-2</v>
      </c>
      <c r="Y25" s="86">
        <f t="shared" si="23"/>
        <v>0.3260888718776187</v>
      </c>
      <c r="Z25" s="85">
        <f t="shared" si="24"/>
        <v>0.62026963866938378</v>
      </c>
      <c r="AB25" s="51" t="s">
        <v>990</v>
      </c>
      <c r="AC25" s="87">
        <f>X28</f>
        <v>8.2435338548835585E-2</v>
      </c>
      <c r="AD25" s="87">
        <f t="shared" ref="AD25:AE26" si="29">Y28</f>
        <v>0.20167728762039916</v>
      </c>
      <c r="AE25" s="87">
        <f t="shared" si="29"/>
        <v>0.71588737383076528</v>
      </c>
    </row>
    <row r="26" spans="2:31" x14ac:dyDescent="0.2">
      <c r="B26" s="71">
        <f t="shared" si="18"/>
        <v>8</v>
      </c>
      <c r="C26" s="92">
        <f t="shared" si="16"/>
        <v>17.785750950000001</v>
      </c>
      <c r="D26" s="92">
        <f t="shared" si="17"/>
        <v>13.239096000000002</v>
      </c>
      <c r="F26" s="77">
        <f t="shared" ref="F26:F32" si="30">F25+1</f>
        <v>2</v>
      </c>
      <c r="G26" s="60" t="str">
        <f t="shared" si="26"/>
        <v>Front-Loading EL2</v>
      </c>
      <c r="H26" s="78">
        <v>0.08</v>
      </c>
      <c r="I26" s="78">
        <v>1.72</v>
      </c>
      <c r="J26" s="78">
        <v>1.4132880000000001</v>
      </c>
      <c r="K26" s="78">
        <v>8.3108000000000004</v>
      </c>
      <c r="L26" s="78">
        <v>3</v>
      </c>
      <c r="M26" s="79">
        <v>0.41399999999999998</v>
      </c>
      <c r="N26" s="81">
        <f t="shared" si="27"/>
        <v>2.1227095963455431</v>
      </c>
      <c r="O26" s="81">
        <v>0.11323633000000001</v>
      </c>
      <c r="P26" s="82">
        <f t="shared" si="19"/>
        <v>1.3093793295</v>
      </c>
      <c r="Q26" s="80">
        <f t="shared" si="28"/>
        <v>0.69780919108283135</v>
      </c>
      <c r="R26" s="83">
        <f t="shared" si="20"/>
        <v>3.8767177282379519</v>
      </c>
      <c r="S26" s="84">
        <f t="shared" si="21"/>
        <v>24.932400000000001</v>
      </c>
      <c r="T26" s="86">
        <f>Q26/SUM(O26:Q26)</f>
        <v>0.32908932891020765</v>
      </c>
      <c r="U26" s="224" t="s">
        <v>1488</v>
      </c>
      <c r="X26" s="85">
        <f t="shared" si="22"/>
        <v>5.3402661249171479E-2</v>
      </c>
      <c r="Y26" s="86">
        <f t="shared" si="23"/>
        <v>0.32908932891020765</v>
      </c>
      <c r="Z26" s="85">
        <f t="shared" si="24"/>
        <v>0.61750800984062082</v>
      </c>
      <c r="AB26" s="51" t="s">
        <v>991</v>
      </c>
      <c r="AC26" s="87">
        <f>X29</f>
        <v>8.3098659350084772E-2</v>
      </c>
      <c r="AD26" s="87">
        <f t="shared" si="29"/>
        <v>0.19401947782580803</v>
      </c>
      <c r="AE26" s="87">
        <f t="shared" si="29"/>
        <v>0.72288186282410716</v>
      </c>
    </row>
    <row r="27" spans="2:31" x14ac:dyDescent="0.2">
      <c r="B27" s="66" t="s">
        <v>1059</v>
      </c>
      <c r="C27" s="90"/>
      <c r="D27" s="91"/>
      <c r="F27" s="77">
        <f t="shared" si="30"/>
        <v>3</v>
      </c>
      <c r="G27" s="60" t="str">
        <f t="shared" si="26"/>
        <v>Front-Loading EL3</v>
      </c>
      <c r="H27" s="78">
        <v>0.08</v>
      </c>
      <c r="I27" s="78">
        <v>1.8</v>
      </c>
      <c r="J27" s="78">
        <v>1.48512</v>
      </c>
      <c r="K27" s="78">
        <v>7.7987000000000002</v>
      </c>
      <c r="L27" s="78">
        <v>3</v>
      </c>
      <c r="M27" s="79">
        <v>0.41399999999999998</v>
      </c>
      <c r="N27" s="81">
        <f t="shared" si="27"/>
        <v>2.020038784744667</v>
      </c>
      <c r="O27" s="81">
        <v>0.11323633000000001</v>
      </c>
      <c r="P27" s="82">
        <f t="shared" si="19"/>
        <v>1.3093793295</v>
      </c>
      <c r="Q27" s="80">
        <f t="shared" si="28"/>
        <v>0.59513837948195503</v>
      </c>
      <c r="R27" s="83">
        <f t="shared" si="20"/>
        <v>3.3063243304553058</v>
      </c>
      <c r="S27" s="84">
        <f t="shared" si="21"/>
        <v>23.396100000000001</v>
      </c>
      <c r="T27" s="86">
        <f>Q27/SUM(O27:Q27)</f>
        <v>0.29495090481009684</v>
      </c>
      <c r="U27" s="224" t="s">
        <v>1488</v>
      </c>
      <c r="X27" s="85">
        <f t="shared" si="22"/>
        <v>5.6119986783489569E-2</v>
      </c>
      <c r="Y27" s="86">
        <f t="shared" si="23"/>
        <v>0.29495090481009684</v>
      </c>
      <c r="Z27" s="85">
        <f t="shared" si="24"/>
        <v>0.6489291084064136</v>
      </c>
      <c r="AB27" s="51" t="s">
        <v>992</v>
      </c>
      <c r="AC27" s="87">
        <f>AVERAGE(X30:X32)</f>
        <v>9.5426533800245475E-2</v>
      </c>
      <c r="AD27" s="87">
        <f t="shared" ref="AD27" si="31">AVERAGE(Y30:Y32)</f>
        <v>8.6939953708418505E-2</v>
      </c>
      <c r="AE27" s="87">
        <f>AVERAGE(Z30:Z32)</f>
        <v>0.81763351249133598</v>
      </c>
    </row>
    <row r="28" spans="2:31" x14ac:dyDescent="0.2">
      <c r="B28" s="71" t="s">
        <v>1033</v>
      </c>
      <c r="C28" s="58" t="s">
        <v>1046</v>
      </c>
      <c r="D28" s="58" t="s">
        <v>1047</v>
      </c>
      <c r="F28" s="77">
        <f t="shared" si="30"/>
        <v>4</v>
      </c>
      <c r="G28" s="60" t="str">
        <f t="shared" si="26"/>
        <v>Front-Loading EL4</v>
      </c>
      <c r="H28" s="78">
        <v>0.08</v>
      </c>
      <c r="I28" s="78">
        <v>2</v>
      </c>
      <c r="J28" s="225">
        <v>1.6647000000000001</v>
      </c>
      <c r="K28" s="225">
        <v>6.2624000000000004</v>
      </c>
      <c r="L28" s="78">
        <v>3.3</v>
      </c>
      <c r="M28" s="79">
        <v>0.41600000000000004</v>
      </c>
      <c r="N28" s="81">
        <f t="shared" si="27"/>
        <v>1.9823391602090465</v>
      </c>
      <c r="O28" s="81">
        <v>0.16322645599999999</v>
      </c>
      <c r="P28" s="82">
        <f t="shared" si="19"/>
        <v>1.4174959548000001</v>
      </c>
      <c r="Q28" s="80">
        <f t="shared" si="28"/>
        <v>0.39933200364633448</v>
      </c>
      <c r="R28" s="83">
        <f t="shared" ref="R28:R32" si="32">Q28 / (kWh2HW * delWaterTemp * effEWH)</f>
        <v>2.2185111313685248</v>
      </c>
      <c r="S28" s="84">
        <f t="shared" ref="S28:S32" si="33">K28 * VOL</f>
        <v>20.66592</v>
      </c>
      <c r="T28" s="86">
        <f t="shared" ref="T28:T31" si="34">Q28/SUM(O28:Q28)</f>
        <v>0.20167728762039916</v>
      </c>
      <c r="U28" s="224" t="s">
        <v>1488</v>
      </c>
      <c r="X28" s="85">
        <f t="shared" si="22"/>
        <v>8.2435338548835585E-2</v>
      </c>
      <c r="Y28" s="86">
        <f t="shared" si="23"/>
        <v>0.20167728762039916</v>
      </c>
      <c r="Z28" s="85">
        <f t="shared" si="24"/>
        <v>0.71588737383076528</v>
      </c>
      <c r="AB28" s="51" t="s">
        <v>1402</v>
      </c>
      <c r="AC28" s="87">
        <f>X32</f>
        <v>9.8063031822902866E-2</v>
      </c>
      <c r="AD28" s="87">
        <f t="shared" ref="AD28:AE28" si="35">Y32</f>
        <v>2.8017862951559107E-2</v>
      </c>
      <c r="AE28" s="87">
        <f t="shared" si="35"/>
        <v>0.87391910522553795</v>
      </c>
    </row>
    <row r="29" spans="2:31" x14ac:dyDescent="0.2">
      <c r="B29" s="71">
        <v>0</v>
      </c>
      <c r="C29" s="88">
        <f>H7</f>
        <v>0</v>
      </c>
      <c r="D29" s="88">
        <f t="shared" ref="D29:D37" si="36">H24</f>
        <v>2.2999999999999998</v>
      </c>
      <c r="F29" s="77">
        <f t="shared" si="30"/>
        <v>5</v>
      </c>
      <c r="G29" s="60" t="str">
        <f t="shared" si="26"/>
        <v>Front-Loading EL5</v>
      </c>
      <c r="H29" s="78">
        <v>0.08</v>
      </c>
      <c r="I29" s="78">
        <v>2.2000000000000002</v>
      </c>
      <c r="J29" s="225">
        <v>1.8442800000000001</v>
      </c>
      <c r="K29" s="225">
        <v>4.7261000000000006</v>
      </c>
      <c r="L29" s="78">
        <v>3.4146919431279623</v>
      </c>
      <c r="M29" s="79">
        <v>0.3863507109004739</v>
      </c>
      <c r="N29" s="81">
        <f t="shared" si="27"/>
        <v>1.8515040791680015</v>
      </c>
      <c r="O29" s="81">
        <v>0.153667647450237</v>
      </c>
      <c r="P29" s="82">
        <f t="shared" si="19"/>
        <v>1.3367671165023696</v>
      </c>
      <c r="Q29" s="80">
        <f t="shared" si="28"/>
        <v>0.35878456945268311</v>
      </c>
      <c r="R29" s="83">
        <f t="shared" si="32"/>
        <v>1.9932476080704618</v>
      </c>
      <c r="S29" s="84">
        <f t="shared" si="33"/>
        <v>16.138175592417063</v>
      </c>
      <c r="T29" s="86">
        <f t="shared" si="34"/>
        <v>0.19401947782580803</v>
      </c>
      <c r="U29" s="224" t="s">
        <v>1488</v>
      </c>
      <c r="X29" s="85">
        <f t="shared" si="22"/>
        <v>8.3098659350084772E-2</v>
      </c>
      <c r="Y29" s="86">
        <f t="shared" si="23"/>
        <v>0.19401947782580803</v>
      </c>
      <c r="Z29" s="85">
        <f t="shared" si="24"/>
        <v>0.72288186282410716</v>
      </c>
      <c r="AB29" s="51" t="s">
        <v>1468</v>
      </c>
      <c r="AC29" s="87">
        <f>X32</f>
        <v>9.8063031822902866E-2</v>
      </c>
      <c r="AD29" s="87">
        <f t="shared" ref="AD29:AE29" si="37">Y32</f>
        <v>2.8017862951559107E-2</v>
      </c>
      <c r="AE29" s="87">
        <f t="shared" si="37"/>
        <v>0.87391910522553795</v>
      </c>
    </row>
    <row r="30" spans="2:31" x14ac:dyDescent="0.2">
      <c r="B30" s="71">
        <f>B29+1</f>
        <v>1</v>
      </c>
      <c r="C30" s="88">
        <f t="shared" ref="C30:C37" si="38">H8</f>
        <v>0</v>
      </c>
      <c r="D30" s="88">
        <f t="shared" si="36"/>
        <v>1.7</v>
      </c>
      <c r="F30" s="77">
        <f t="shared" si="30"/>
        <v>6</v>
      </c>
      <c r="G30" s="60" t="str">
        <f t="shared" si="26"/>
        <v>Front-Loading EL6</v>
      </c>
      <c r="H30" s="78">
        <v>0.08</v>
      </c>
      <c r="I30" s="78">
        <v>2.4</v>
      </c>
      <c r="J30" s="225">
        <v>2.02386</v>
      </c>
      <c r="K30" s="225">
        <v>4.4188400000000003</v>
      </c>
      <c r="L30" s="78">
        <v>3.6</v>
      </c>
      <c r="M30" s="79">
        <v>0.38700000000000001</v>
      </c>
      <c r="N30" s="81">
        <f t="shared" si="27"/>
        <v>1.778779164566719</v>
      </c>
      <c r="O30" s="81">
        <v>0.16382397200000001</v>
      </c>
      <c r="P30" s="82">
        <f t="shared" si="19"/>
        <v>1.4092599960000003</v>
      </c>
      <c r="Q30" s="80">
        <f t="shared" si="28"/>
        <v>0.20341045080400677</v>
      </c>
      <c r="R30" s="83">
        <f t="shared" si="32"/>
        <v>1.1300580600222598</v>
      </c>
      <c r="S30" s="84">
        <f t="shared" si="33"/>
        <v>15.907824000000002</v>
      </c>
      <c r="T30" s="86">
        <f t="shared" si="34"/>
        <v>0.11450103566379297</v>
      </c>
      <c r="U30" s="224" t="s">
        <v>1488</v>
      </c>
      <c r="X30" s="85">
        <f t="shared" si="22"/>
        <v>9.2217555127638143E-2</v>
      </c>
      <c r="Y30" s="86">
        <f t="shared" si="23"/>
        <v>0.11450103566379297</v>
      </c>
      <c r="Z30" s="85">
        <f t="shared" si="24"/>
        <v>0.79328140920856893</v>
      </c>
    </row>
    <row r="31" spans="2:31" x14ac:dyDescent="0.2">
      <c r="B31" s="71">
        <f t="shared" ref="B31:B37" si="39">B30+1</f>
        <v>2</v>
      </c>
      <c r="C31" s="88">
        <f t="shared" si="38"/>
        <v>0</v>
      </c>
      <c r="D31" s="88">
        <f t="shared" si="36"/>
        <v>0.08</v>
      </c>
      <c r="F31" s="77">
        <f t="shared" si="30"/>
        <v>7</v>
      </c>
      <c r="G31" s="60" t="str">
        <f t="shared" si="26"/>
        <v>Front-Loading EL7</v>
      </c>
      <c r="H31" s="78">
        <v>0.08</v>
      </c>
      <c r="I31" s="78">
        <v>2.6</v>
      </c>
      <c r="J31" s="78">
        <v>2.2034400000000001</v>
      </c>
      <c r="K31" s="78">
        <v>4.0091599999999996</v>
      </c>
      <c r="L31" s="78">
        <v>3.8340909090909094</v>
      </c>
      <c r="M31" s="79">
        <v>0.3619772727272727</v>
      </c>
      <c r="N31" s="81">
        <f t="shared" si="27"/>
        <v>1.7400477930376634</v>
      </c>
      <c r="O31" s="81">
        <v>0.1668235398863637</v>
      </c>
      <c r="P31" s="82">
        <f t="shared" si="19"/>
        <v>1.3653604662818182</v>
      </c>
      <c r="Q31" s="80">
        <f t="shared" si="28"/>
        <v>0.20557904110676961</v>
      </c>
      <c r="R31" s="83">
        <f t="shared" si="32"/>
        <v>1.1421057839264979</v>
      </c>
      <c r="S31" s="84">
        <f t="shared" si="33"/>
        <v>15.371483909090909</v>
      </c>
      <c r="T31" s="86">
        <f t="shared" si="34"/>
        <v>0.11830096250990343</v>
      </c>
      <c r="U31" s="224" t="s">
        <v>1488</v>
      </c>
      <c r="X31" s="85">
        <f t="shared" si="22"/>
        <v>9.5999014450195416E-2</v>
      </c>
      <c r="Y31" s="86">
        <f t="shared" si="23"/>
        <v>0.11830096250990343</v>
      </c>
      <c r="Z31" s="85">
        <f t="shared" si="24"/>
        <v>0.78570002303990105</v>
      </c>
    </row>
    <row r="32" spans="2:31" x14ac:dyDescent="0.2">
      <c r="B32" s="71">
        <f t="shared" si="39"/>
        <v>3</v>
      </c>
      <c r="C32" s="88">
        <f t="shared" si="38"/>
        <v>2.2999999999999998</v>
      </c>
      <c r="D32" s="88">
        <f t="shared" si="36"/>
        <v>0.08</v>
      </c>
      <c r="F32" s="77">
        <f t="shared" si="30"/>
        <v>8</v>
      </c>
      <c r="G32" s="60" t="str">
        <f t="shared" si="26"/>
        <v>Front-Loading EL8</v>
      </c>
      <c r="H32" s="78">
        <v>0.08</v>
      </c>
      <c r="I32" s="78">
        <v>2.89</v>
      </c>
      <c r="J32" s="78">
        <v>2.4638310000000003</v>
      </c>
      <c r="K32" s="78">
        <v>3.3946400000000003</v>
      </c>
      <c r="L32" s="78">
        <v>3.9</v>
      </c>
      <c r="M32" s="79">
        <v>0.35899999999999999</v>
      </c>
      <c r="N32" s="81">
        <f t="shared" si="27"/>
        <v>1.5829007752560948</v>
      </c>
      <c r="O32" s="81">
        <v>0.155</v>
      </c>
      <c r="P32" s="82">
        <f t="shared" si="19"/>
        <v>1.3813305461999998</v>
      </c>
      <c r="Q32" s="80">
        <f t="shared" si="28"/>
        <v>4.4285483293383117E-2</v>
      </c>
      <c r="R32" s="83">
        <f t="shared" si="32"/>
        <v>0.24603046274101734</v>
      </c>
      <c r="S32" s="84">
        <f t="shared" si="33"/>
        <v>13.239096000000002</v>
      </c>
      <c r="T32" s="86">
        <f>Q32/SUM(O32:Q32)</f>
        <v>2.8017862951559107E-2</v>
      </c>
      <c r="U32" s="224" t="s">
        <v>1488</v>
      </c>
      <c r="X32" s="85">
        <f t="shared" si="22"/>
        <v>9.8063031822902866E-2</v>
      </c>
      <c r="Y32" s="86">
        <f t="shared" si="23"/>
        <v>2.8017862951559107E-2</v>
      </c>
      <c r="Z32" s="85">
        <f t="shared" si="24"/>
        <v>0.87391910522553795</v>
      </c>
    </row>
    <row r="33" spans="2:25" x14ac:dyDescent="0.2">
      <c r="B33" s="71">
        <f t="shared" si="39"/>
        <v>4</v>
      </c>
      <c r="C33" s="88">
        <f t="shared" si="38"/>
        <v>1.7</v>
      </c>
      <c r="D33" s="88">
        <f t="shared" si="36"/>
        <v>0.08</v>
      </c>
    </row>
    <row r="34" spans="2:25" x14ac:dyDescent="0.2">
      <c r="B34" s="71">
        <f t="shared" si="39"/>
        <v>5</v>
      </c>
      <c r="C34" s="88">
        <f t="shared" si="38"/>
        <v>0.08</v>
      </c>
      <c r="D34" s="88">
        <f t="shared" si="36"/>
        <v>0.08</v>
      </c>
      <c r="R34" s="93" t="s">
        <v>1489</v>
      </c>
      <c r="S34" s="94"/>
      <c r="T34" s="94"/>
      <c r="U34" s="94"/>
      <c r="V34" s="94"/>
      <c r="W34" s="94"/>
      <c r="Y34" s="94"/>
    </row>
    <row r="35" spans="2:25" x14ac:dyDescent="0.2">
      <c r="B35" s="71">
        <f t="shared" si="39"/>
        <v>6</v>
      </c>
      <c r="C35" s="88">
        <f t="shared" si="38"/>
        <v>0.08</v>
      </c>
      <c r="D35" s="88">
        <f t="shared" si="36"/>
        <v>0.08</v>
      </c>
      <c r="N35" s="97"/>
      <c r="R35" s="94" t="s">
        <v>1063</v>
      </c>
      <c r="S35" s="94"/>
      <c r="T35" s="94"/>
      <c r="U35" s="94"/>
      <c r="V35" s="94"/>
      <c r="W35" s="94"/>
      <c r="Y35" s="94"/>
    </row>
    <row r="36" spans="2:25" x14ac:dyDescent="0.2">
      <c r="B36" s="71">
        <f t="shared" si="39"/>
        <v>7</v>
      </c>
      <c r="C36" s="88">
        <f t="shared" si="38"/>
        <v>0.08</v>
      </c>
      <c r="D36" s="88">
        <f t="shared" si="36"/>
        <v>0.08</v>
      </c>
      <c r="F36" s="95" t="s">
        <v>1064</v>
      </c>
      <c r="G36" s="96">
        <v>0.5</v>
      </c>
      <c r="H36" s="60" t="s">
        <v>1065</v>
      </c>
      <c r="I36" s="60"/>
      <c r="J36" s="60"/>
      <c r="K36" s="60"/>
      <c r="L36" s="60"/>
      <c r="M36" s="60"/>
      <c r="N36" s="97"/>
      <c r="R36" s="98" t="s">
        <v>1066</v>
      </c>
      <c r="S36" s="94"/>
      <c r="T36" s="94"/>
      <c r="U36" s="94"/>
      <c r="V36" s="94"/>
      <c r="W36" s="94"/>
      <c r="Y36" s="94"/>
    </row>
    <row r="37" spans="2:25" x14ac:dyDescent="0.2">
      <c r="B37" s="71">
        <f t="shared" si="39"/>
        <v>8</v>
      </c>
      <c r="C37" s="88">
        <f t="shared" si="38"/>
        <v>0.08</v>
      </c>
      <c r="D37" s="88">
        <f t="shared" si="36"/>
        <v>0.08</v>
      </c>
      <c r="F37" s="95" t="s">
        <v>1067</v>
      </c>
      <c r="G37" s="96">
        <v>0.91469999999999996</v>
      </c>
      <c r="H37" s="60" t="s">
        <v>1068</v>
      </c>
      <c r="I37" s="60"/>
      <c r="J37" s="60"/>
      <c r="K37" s="60"/>
      <c r="L37" s="60"/>
      <c r="M37" s="60"/>
      <c r="N37" s="97"/>
      <c r="R37" s="94"/>
      <c r="S37" s="94"/>
      <c r="T37" s="94"/>
      <c r="U37" s="94"/>
      <c r="V37" s="94"/>
      <c r="W37" s="94"/>
      <c r="Y37" s="94"/>
    </row>
    <row r="38" spans="2:25" x14ac:dyDescent="0.2">
      <c r="B38" s="66" t="s">
        <v>1083</v>
      </c>
      <c r="C38" s="58"/>
      <c r="D38" s="58"/>
      <c r="R38" s="99" t="s">
        <v>1069</v>
      </c>
      <c r="S38" s="99"/>
      <c r="T38" s="99"/>
      <c r="U38" s="99"/>
      <c r="V38" s="99"/>
      <c r="W38" s="99"/>
      <c r="Y38" s="99"/>
    </row>
    <row r="39" spans="2:25" x14ac:dyDescent="0.2">
      <c r="B39" s="71" t="s">
        <v>1033</v>
      </c>
      <c r="C39" s="58" t="s">
        <v>1046</v>
      </c>
      <c r="D39" s="58" t="s">
        <v>1047</v>
      </c>
      <c r="F39" s="100" t="s">
        <v>1070</v>
      </c>
      <c r="G39" s="101"/>
      <c r="H39" s="102"/>
      <c r="I39" s="102"/>
      <c r="K39" s="103" t="s">
        <v>1490</v>
      </c>
      <c r="L39" s="101"/>
      <c r="M39" s="101"/>
      <c r="N39" s="101"/>
      <c r="O39" s="101"/>
      <c r="R39" s="104" t="s">
        <v>1072</v>
      </c>
      <c r="S39" s="99"/>
      <c r="T39" s="99"/>
      <c r="U39" s="99"/>
      <c r="V39" s="99"/>
      <c r="W39" s="99"/>
      <c r="Y39" s="99"/>
    </row>
    <row r="40" spans="2:25" x14ac:dyDescent="0.2">
      <c r="B40" s="76" t="s">
        <v>1088</v>
      </c>
      <c r="C40" s="58"/>
      <c r="D40" s="58"/>
      <c r="F40" s="105" t="s">
        <v>1073</v>
      </c>
      <c r="G40" s="106"/>
      <c r="H40" s="107"/>
      <c r="I40" s="108"/>
      <c r="K40" s="109" t="s">
        <v>1074</v>
      </c>
      <c r="L40" s="110"/>
      <c r="M40" s="111" t="s">
        <v>1075</v>
      </c>
      <c r="N40" s="111" t="s">
        <v>1491</v>
      </c>
      <c r="O40" s="111" t="s">
        <v>1492</v>
      </c>
      <c r="R40" s="99"/>
      <c r="S40" s="99"/>
      <c r="T40" s="99"/>
      <c r="U40" s="99"/>
      <c r="V40" s="99"/>
      <c r="W40" s="99"/>
      <c r="Y40" s="99"/>
    </row>
    <row r="41" spans="2:25" x14ac:dyDescent="0.2">
      <c r="B41" s="71">
        <v>0</v>
      </c>
      <c r="C41" s="88">
        <f t="shared" ref="C41:C42" si="40">P7 / TestProcedure_DUF</f>
        <v>2.3566800000000003</v>
      </c>
      <c r="D41" s="88">
        <f t="shared" ref="D41:D49" si="41">P24 / TestProcedure_DUF</f>
        <v>1.4314850000000001</v>
      </c>
      <c r="F41" s="112" t="s">
        <v>1076</v>
      </c>
      <c r="G41" s="106"/>
      <c r="H41" s="113">
        <v>1</v>
      </c>
      <c r="I41" s="108"/>
      <c r="K41" s="114" t="s">
        <v>1077</v>
      </c>
      <c r="L41" s="115" t="s">
        <v>1078</v>
      </c>
      <c r="M41" s="114" t="s">
        <v>1079</v>
      </c>
      <c r="N41" s="114" t="s">
        <v>1079</v>
      </c>
      <c r="O41" s="114" t="s">
        <v>1079</v>
      </c>
      <c r="R41" s="116" t="s">
        <v>1080</v>
      </c>
      <c r="S41" s="99"/>
      <c r="T41" s="99"/>
      <c r="U41" s="99"/>
      <c r="V41" s="99"/>
      <c r="W41" s="99"/>
      <c r="Y41" s="99"/>
    </row>
    <row r="42" spans="2:25" x14ac:dyDescent="0.2">
      <c r="B42" s="71">
        <f>B41+1</f>
        <v>1</v>
      </c>
      <c r="C42" s="88">
        <f t="shared" si="40"/>
        <v>2.6545920000000001</v>
      </c>
      <c r="D42" s="88">
        <f t="shared" si="41"/>
        <v>1.4314850000000001</v>
      </c>
      <c r="F42" s="112" t="s">
        <v>1081</v>
      </c>
      <c r="G42" s="106"/>
      <c r="H42" s="113">
        <v>0.75</v>
      </c>
      <c r="I42" s="108"/>
      <c r="K42" s="117" t="s">
        <v>1051</v>
      </c>
      <c r="L42" s="118" t="s">
        <v>1051</v>
      </c>
      <c r="M42" s="117" t="s">
        <v>1082</v>
      </c>
      <c r="N42" s="117" t="s">
        <v>1082</v>
      </c>
      <c r="O42" s="117" t="s">
        <v>1082</v>
      </c>
      <c r="R42" s="116"/>
      <c r="S42" s="99"/>
      <c r="T42" s="99"/>
      <c r="U42" s="99"/>
      <c r="V42" s="99"/>
      <c r="W42" s="99"/>
      <c r="Y42" s="99"/>
    </row>
    <row r="43" spans="2:25" x14ac:dyDescent="0.2">
      <c r="B43" s="71">
        <f t="shared" ref="B43:B49" si="42">B42+1</f>
        <v>2</v>
      </c>
      <c r="C43" s="88">
        <f t="shared" ref="C43:C49" si="43">P9 / TestProcedure_DUF</f>
        <v>1.8464320000000001</v>
      </c>
      <c r="D43" s="88">
        <f t="shared" si="41"/>
        <v>1.4314850000000001</v>
      </c>
      <c r="F43" s="112" t="s">
        <v>1084</v>
      </c>
      <c r="G43" s="106"/>
      <c r="H43" s="113">
        <v>0.75</v>
      </c>
      <c r="I43" s="108"/>
      <c r="K43" s="119">
        <v>2.2000000000000002</v>
      </c>
      <c r="L43" s="120">
        <f t="shared" ref="L43:L62" si="44">K43+0.1</f>
        <v>2.3000000000000003</v>
      </c>
      <c r="M43" s="121">
        <v>9.1999999999999993</v>
      </c>
      <c r="N43" s="121">
        <v>6.1</v>
      </c>
      <c r="O43" s="121">
        <v>3</v>
      </c>
      <c r="R43" s="116" t="s">
        <v>1085</v>
      </c>
      <c r="S43" s="99"/>
      <c r="T43" s="99"/>
      <c r="U43" s="99"/>
      <c r="V43" s="99"/>
      <c r="W43" s="99"/>
      <c r="Y43" s="99"/>
    </row>
    <row r="44" spans="2:25" x14ac:dyDescent="0.2">
      <c r="B44" s="71">
        <f t="shared" si="42"/>
        <v>3</v>
      </c>
      <c r="C44" s="88">
        <f t="shared" si="43"/>
        <v>1.5383819999999999</v>
      </c>
      <c r="D44" s="88">
        <f t="shared" si="41"/>
        <v>1.4314850000000001</v>
      </c>
      <c r="F44" s="122" t="s">
        <v>1086</v>
      </c>
      <c r="G44" s="106"/>
      <c r="H44" s="123">
        <v>75</v>
      </c>
      <c r="I44" s="124" t="s">
        <v>1087</v>
      </c>
      <c r="K44" s="119">
        <f>K43+0.1</f>
        <v>2.3000000000000003</v>
      </c>
      <c r="L44" s="120">
        <f t="shared" si="44"/>
        <v>2.4000000000000004</v>
      </c>
      <c r="M44" s="121">
        <v>9.6</v>
      </c>
      <c r="N44" s="121">
        <v>6.3</v>
      </c>
      <c r="O44" s="121">
        <v>3</v>
      </c>
    </row>
    <row r="45" spans="2:25" x14ac:dyDescent="0.2">
      <c r="B45" s="71">
        <f t="shared" si="42"/>
        <v>4</v>
      </c>
      <c r="C45" s="88">
        <f t="shared" si="43"/>
        <v>1.5383819999999999</v>
      </c>
      <c r="D45" s="88">
        <f t="shared" si="41"/>
        <v>1.5496840000000003</v>
      </c>
      <c r="F45" s="122" t="s">
        <v>1089</v>
      </c>
      <c r="G45" s="106"/>
      <c r="H45" s="125">
        <v>2.3999999999999998E-3</v>
      </c>
      <c r="I45" s="126" t="s">
        <v>1090</v>
      </c>
      <c r="K45" s="119">
        <f>K44+0.1</f>
        <v>2.4000000000000004</v>
      </c>
      <c r="L45" s="120">
        <f t="shared" si="44"/>
        <v>2.5000000000000004</v>
      </c>
      <c r="M45" s="121">
        <v>10</v>
      </c>
      <c r="N45" s="121">
        <v>6.5</v>
      </c>
      <c r="O45" s="121">
        <v>3</v>
      </c>
    </row>
    <row r="46" spans="2:25" x14ac:dyDescent="0.2">
      <c r="B46" s="71">
        <f t="shared" si="42"/>
        <v>5</v>
      </c>
      <c r="C46" s="88">
        <f t="shared" si="43"/>
        <v>1.5383819999999999</v>
      </c>
      <c r="D46" s="88">
        <f t="shared" si="41"/>
        <v>1.4614268246445496</v>
      </c>
      <c r="K46" s="119">
        <f>K45+0.1</f>
        <v>2.5000000000000004</v>
      </c>
      <c r="L46" s="120">
        <f t="shared" si="44"/>
        <v>2.6000000000000005</v>
      </c>
      <c r="M46" s="121">
        <v>10.5</v>
      </c>
      <c r="N46" s="121">
        <v>6.75</v>
      </c>
      <c r="O46" s="121">
        <v>3</v>
      </c>
    </row>
    <row r="47" spans="2:25" x14ac:dyDescent="0.2">
      <c r="B47" s="71">
        <f t="shared" si="42"/>
        <v>6</v>
      </c>
      <c r="C47" s="88">
        <f t="shared" si="43"/>
        <v>1.511336</v>
      </c>
      <c r="D47" s="88">
        <f t="shared" si="41"/>
        <v>1.5406800000000005</v>
      </c>
      <c r="F47" s="100" t="s">
        <v>1493</v>
      </c>
      <c r="G47" s="101"/>
      <c r="H47" s="102"/>
      <c r="I47" s="102"/>
      <c r="K47" s="119">
        <f>K46+0.1</f>
        <v>2.6000000000000005</v>
      </c>
      <c r="L47" s="120">
        <f t="shared" si="44"/>
        <v>2.7000000000000006</v>
      </c>
      <c r="M47" s="121">
        <v>10.9</v>
      </c>
      <c r="N47" s="121">
        <v>6.95</v>
      </c>
      <c r="O47" s="121">
        <v>3</v>
      </c>
    </row>
    <row r="48" spans="2:25" ht="12.75" customHeight="1" x14ac:dyDescent="0.2">
      <c r="B48" s="71">
        <f t="shared" si="42"/>
        <v>7</v>
      </c>
      <c r="C48" s="88">
        <f t="shared" si="43"/>
        <v>1.5432839999999999</v>
      </c>
      <c r="D48" s="88">
        <f t="shared" si="41"/>
        <v>1.4926866363636364</v>
      </c>
      <c r="F48" s="105"/>
      <c r="G48" s="105"/>
      <c r="H48" s="105"/>
      <c r="I48" s="105"/>
      <c r="K48" s="119">
        <v>2.7</v>
      </c>
      <c r="L48" s="120">
        <f t="shared" si="44"/>
        <v>2.8000000000000003</v>
      </c>
      <c r="M48" s="121">
        <v>11.3</v>
      </c>
      <c r="N48" s="121">
        <v>7.15</v>
      </c>
      <c r="O48" s="121">
        <v>3</v>
      </c>
    </row>
    <row r="49" spans="2:15" x14ac:dyDescent="0.2">
      <c r="B49" s="71">
        <f t="shared" si="42"/>
        <v>8</v>
      </c>
      <c r="C49" s="88">
        <f t="shared" si="43"/>
        <v>1.5184400000000005</v>
      </c>
      <c r="D49" s="88">
        <f t="shared" si="41"/>
        <v>1.510146</v>
      </c>
      <c r="F49" s="229" t="s">
        <v>1494</v>
      </c>
      <c r="G49" s="106"/>
      <c r="H49" s="113" t="s">
        <v>1189</v>
      </c>
      <c r="I49" s="108" t="s">
        <v>1488</v>
      </c>
      <c r="K49" s="119">
        <f t="shared" ref="K49:K62" si="45">K48+0.1</f>
        <v>2.8000000000000003</v>
      </c>
      <c r="L49" s="120">
        <f t="shared" si="44"/>
        <v>2.9000000000000004</v>
      </c>
      <c r="M49" s="121">
        <v>11.7</v>
      </c>
      <c r="N49" s="121">
        <v>7.35</v>
      </c>
      <c r="O49" s="121">
        <v>3</v>
      </c>
    </row>
    <row r="50" spans="2:15" ht="12.75" customHeight="1" x14ac:dyDescent="0.2">
      <c r="B50" s="76" t="s">
        <v>1091</v>
      </c>
      <c r="C50" s="58"/>
      <c r="D50" s="91"/>
      <c r="F50" s="569" t="s">
        <v>1495</v>
      </c>
      <c r="G50" s="569"/>
      <c r="H50" s="119">
        <v>0.72</v>
      </c>
      <c r="I50" s="119">
        <v>0.12</v>
      </c>
      <c r="K50" s="119">
        <f t="shared" si="45"/>
        <v>2.9000000000000004</v>
      </c>
      <c r="L50" s="120">
        <f t="shared" si="44"/>
        <v>3.0000000000000004</v>
      </c>
      <c r="M50" s="121">
        <v>12.1</v>
      </c>
      <c r="N50" s="121">
        <v>7.55</v>
      </c>
      <c r="O50" s="121">
        <v>3</v>
      </c>
    </row>
    <row r="51" spans="2:15" ht="12.75" customHeight="1" x14ac:dyDescent="0.2">
      <c r="B51" s="71">
        <v>0</v>
      </c>
      <c r="C51" s="230">
        <f>C41 * 1.12 * 0.003412</f>
        <v>9.005911219200002E-3</v>
      </c>
      <c r="D51" s="230">
        <f>D41 * 1.12 * 0.003412</f>
        <v>5.4703340384000005E-3</v>
      </c>
      <c r="F51" s="569" t="s">
        <v>1496</v>
      </c>
      <c r="G51" s="569"/>
      <c r="H51" s="119" t="s">
        <v>1497</v>
      </c>
      <c r="I51" s="119">
        <v>0.74</v>
      </c>
      <c r="K51" s="119">
        <f t="shared" si="45"/>
        <v>3.0000000000000004</v>
      </c>
      <c r="L51" s="120">
        <f t="shared" si="44"/>
        <v>3.1000000000000005</v>
      </c>
      <c r="M51" s="121">
        <v>12.5</v>
      </c>
      <c r="N51" s="121">
        <v>7.75</v>
      </c>
      <c r="O51" s="121">
        <v>3</v>
      </c>
    </row>
    <row r="52" spans="2:15" ht="12.75" customHeight="1" x14ac:dyDescent="0.2">
      <c r="B52" s="71">
        <f>B51+1</f>
        <v>1</v>
      </c>
      <c r="C52" s="230">
        <f t="shared" ref="C52:D59" si="46">C42 * 1.12 * 0.003412</f>
        <v>1.0144364052480002E-2</v>
      </c>
      <c r="D52" s="230">
        <f t="shared" si="46"/>
        <v>5.4703340384000005E-3</v>
      </c>
      <c r="F52" s="569" t="s">
        <v>1498</v>
      </c>
      <c r="G52" s="569"/>
      <c r="H52" s="119">
        <v>0.28000000000000003</v>
      </c>
      <c r="I52" s="119">
        <v>0.14000000000000001</v>
      </c>
      <c r="K52" s="119">
        <f t="shared" si="45"/>
        <v>3.1000000000000005</v>
      </c>
      <c r="L52" s="120">
        <f t="shared" si="44"/>
        <v>3.2000000000000006</v>
      </c>
      <c r="M52" s="121">
        <v>12.9</v>
      </c>
      <c r="N52" s="121">
        <v>7.95</v>
      </c>
      <c r="O52" s="121">
        <v>3</v>
      </c>
    </row>
    <row r="53" spans="2:15" x14ac:dyDescent="0.2">
      <c r="B53" s="71">
        <f t="shared" ref="B53:B59" si="47">B52+1</f>
        <v>2</v>
      </c>
      <c r="C53" s="230">
        <f t="shared" si="46"/>
        <v>7.0560291020800008E-3</v>
      </c>
      <c r="D53" s="230">
        <f t="shared" si="46"/>
        <v>5.4703340384000005E-3</v>
      </c>
      <c r="K53" s="119">
        <f t="shared" si="45"/>
        <v>3.2000000000000006</v>
      </c>
      <c r="L53" s="120">
        <f t="shared" si="44"/>
        <v>3.3000000000000007</v>
      </c>
      <c r="M53" s="121">
        <v>13.3</v>
      </c>
      <c r="N53" s="121">
        <v>8.15</v>
      </c>
      <c r="O53" s="121">
        <v>3</v>
      </c>
    </row>
    <row r="54" spans="2:15" x14ac:dyDescent="0.2">
      <c r="B54" s="71">
        <f t="shared" si="47"/>
        <v>3</v>
      </c>
      <c r="C54" s="230">
        <f t="shared" si="46"/>
        <v>5.8788345100800003E-3</v>
      </c>
      <c r="D54" s="230">
        <f t="shared" si="46"/>
        <v>5.4703340384000005E-3</v>
      </c>
      <c r="K54" s="119">
        <f t="shared" si="45"/>
        <v>3.3000000000000007</v>
      </c>
      <c r="L54" s="120">
        <f t="shared" si="44"/>
        <v>3.4000000000000008</v>
      </c>
      <c r="M54" s="121">
        <v>13.7</v>
      </c>
      <c r="N54" s="121">
        <v>8.35</v>
      </c>
      <c r="O54" s="121">
        <v>3</v>
      </c>
    </row>
    <row r="55" spans="2:15" x14ac:dyDescent="0.2">
      <c r="B55" s="71">
        <f t="shared" si="47"/>
        <v>4</v>
      </c>
      <c r="C55" s="230">
        <f t="shared" si="46"/>
        <v>5.8788345100800003E-3</v>
      </c>
      <c r="D55" s="230">
        <f t="shared" si="46"/>
        <v>5.9220244249600018E-3</v>
      </c>
      <c r="K55" s="119">
        <f t="shared" si="45"/>
        <v>3.4000000000000008</v>
      </c>
      <c r="L55" s="120">
        <f t="shared" si="44"/>
        <v>3.5000000000000009</v>
      </c>
      <c r="M55" s="121">
        <v>14.1</v>
      </c>
      <c r="N55" s="121">
        <v>8.5500000000000007</v>
      </c>
      <c r="O55" s="121">
        <v>3</v>
      </c>
    </row>
    <row r="56" spans="2:15" x14ac:dyDescent="0.2">
      <c r="B56" s="71">
        <f t="shared" si="47"/>
        <v>5</v>
      </c>
      <c r="C56" s="230">
        <f t="shared" si="46"/>
        <v>5.8788345100800003E-3</v>
      </c>
      <c r="D56" s="230">
        <f t="shared" si="46"/>
        <v>5.5847549247696688E-3</v>
      </c>
      <c r="K56" s="119">
        <f t="shared" si="45"/>
        <v>3.5000000000000009</v>
      </c>
      <c r="L56" s="120">
        <f t="shared" si="44"/>
        <v>3.600000000000001</v>
      </c>
      <c r="M56" s="121">
        <v>14.6</v>
      </c>
      <c r="N56" s="121">
        <v>8.8000000000000007</v>
      </c>
      <c r="O56" s="121">
        <v>3</v>
      </c>
    </row>
    <row r="57" spans="2:15" x14ac:dyDescent="0.2">
      <c r="B57" s="71">
        <f t="shared" si="47"/>
        <v>6</v>
      </c>
      <c r="C57" s="230">
        <f t="shared" si="46"/>
        <v>5.7754798438400014E-3</v>
      </c>
      <c r="D57" s="230">
        <f t="shared" si="46"/>
        <v>5.887616179200003E-3</v>
      </c>
      <c r="K57" s="119">
        <f t="shared" si="45"/>
        <v>3.600000000000001</v>
      </c>
      <c r="L57" s="120">
        <f t="shared" si="44"/>
        <v>3.7000000000000011</v>
      </c>
      <c r="M57" s="121">
        <v>15</v>
      </c>
      <c r="N57" s="121">
        <v>9</v>
      </c>
      <c r="O57" s="121">
        <v>3</v>
      </c>
    </row>
    <row r="58" spans="2:15" x14ac:dyDescent="0.2">
      <c r="B58" s="71">
        <f t="shared" si="47"/>
        <v>7</v>
      </c>
      <c r="C58" s="230">
        <f t="shared" si="46"/>
        <v>5.8975672089600006E-3</v>
      </c>
      <c r="D58" s="230">
        <f t="shared" si="46"/>
        <v>5.7042124196654553E-3</v>
      </c>
      <c r="K58" s="119">
        <f t="shared" si="45"/>
        <v>3.7000000000000011</v>
      </c>
      <c r="L58" s="120">
        <f t="shared" si="44"/>
        <v>3.8000000000000012</v>
      </c>
      <c r="M58" s="121">
        <v>15.4</v>
      </c>
      <c r="N58" s="121">
        <v>9.1999999999999993</v>
      </c>
      <c r="O58" s="121">
        <v>3</v>
      </c>
    </row>
    <row r="59" spans="2:15" x14ac:dyDescent="0.2">
      <c r="B59" s="71">
        <f t="shared" si="47"/>
        <v>8</v>
      </c>
      <c r="C59" s="230">
        <f t="shared" si="46"/>
        <v>5.8026273536000029E-3</v>
      </c>
      <c r="D59" s="230">
        <f t="shared" si="46"/>
        <v>5.7709323302400006E-3</v>
      </c>
      <c r="K59" s="119">
        <f t="shared" si="45"/>
        <v>3.8000000000000012</v>
      </c>
      <c r="L59" s="120">
        <f t="shared" si="44"/>
        <v>3.9000000000000012</v>
      </c>
      <c r="M59" s="121">
        <v>15.8</v>
      </c>
      <c r="N59" s="121">
        <v>9.4</v>
      </c>
      <c r="O59" s="121">
        <v>3</v>
      </c>
    </row>
    <row r="60" spans="2:15" x14ac:dyDescent="0.2">
      <c r="B60" s="131" t="s">
        <v>1092</v>
      </c>
      <c r="C60" s="99"/>
      <c r="D60" s="99"/>
      <c r="K60" s="119">
        <f t="shared" si="45"/>
        <v>3.9000000000000012</v>
      </c>
      <c r="L60" s="120">
        <f t="shared" si="44"/>
        <v>4.0000000000000009</v>
      </c>
      <c r="M60" s="121">
        <v>16.2</v>
      </c>
      <c r="N60" s="121">
        <v>9.6</v>
      </c>
      <c r="O60" s="121">
        <v>3</v>
      </c>
    </row>
    <row r="61" spans="2:15" x14ac:dyDescent="0.2">
      <c r="B61" s="71" t="s">
        <v>1033</v>
      </c>
      <c r="C61" s="99" t="s">
        <v>1046</v>
      </c>
      <c r="D61" s="99" t="s">
        <v>1047</v>
      </c>
      <c r="K61" s="119">
        <f t="shared" si="45"/>
        <v>4.0000000000000009</v>
      </c>
      <c r="L61" s="120">
        <f t="shared" si="44"/>
        <v>4.1000000000000005</v>
      </c>
      <c r="M61" s="121">
        <v>16.600000000000001</v>
      </c>
      <c r="N61" s="121">
        <v>9.8000000000000007</v>
      </c>
      <c r="O61" s="121">
        <v>3</v>
      </c>
    </row>
    <row r="62" spans="2:15" x14ac:dyDescent="0.2">
      <c r="B62" s="76" t="s">
        <v>1093</v>
      </c>
      <c r="C62" s="58"/>
      <c r="D62" s="58"/>
      <c r="K62" s="119">
        <f t="shared" si="45"/>
        <v>4.1000000000000005</v>
      </c>
      <c r="L62" s="120">
        <f t="shared" si="44"/>
        <v>4.2</v>
      </c>
      <c r="M62" s="121">
        <v>17</v>
      </c>
      <c r="N62" s="121">
        <v>10</v>
      </c>
      <c r="O62" s="121">
        <v>3</v>
      </c>
    </row>
    <row r="63" spans="2:15" x14ac:dyDescent="0.2">
      <c r="B63" s="71">
        <v>0</v>
      </c>
      <c r="C63" s="132">
        <f t="shared" ref="C63:C71" si="48">Q7</f>
        <v>1.2424983442129132</v>
      </c>
      <c r="D63" s="132">
        <f t="shared" ref="D63:D71" si="49">Q24</f>
        <v>0.6946273911994626</v>
      </c>
    </row>
    <row r="64" spans="2:15" x14ac:dyDescent="0.2">
      <c r="B64" s="71">
        <f>B63+1</f>
        <v>1</v>
      </c>
      <c r="C64" s="132">
        <f t="shared" si="48"/>
        <v>0.74396810011507997</v>
      </c>
      <c r="D64" s="132">
        <f t="shared" si="49"/>
        <v>0.68836841560145035</v>
      </c>
    </row>
    <row r="65" spans="2:4" x14ac:dyDescent="0.2">
      <c r="B65" s="71">
        <f t="shared" ref="B65:B71" si="50">B64+1</f>
        <v>2</v>
      </c>
      <c r="C65" s="132">
        <f t="shared" si="48"/>
        <v>0.69266795731251496</v>
      </c>
      <c r="D65" s="132">
        <f t="shared" si="49"/>
        <v>0.69780919108283135</v>
      </c>
    </row>
    <row r="66" spans="2:4" x14ac:dyDescent="0.2">
      <c r="B66" s="71">
        <f t="shared" si="50"/>
        <v>3</v>
      </c>
      <c r="C66" s="132">
        <f t="shared" si="48"/>
        <v>1.2634544550933859</v>
      </c>
      <c r="D66" s="132">
        <f t="shared" si="49"/>
        <v>0.59513837948195503</v>
      </c>
    </row>
    <row r="67" spans="2:4" x14ac:dyDescent="0.2">
      <c r="B67" s="71">
        <f t="shared" si="50"/>
        <v>4</v>
      </c>
      <c r="C67" s="132">
        <f t="shared" si="48"/>
        <v>1.2633063051214146</v>
      </c>
      <c r="D67" s="132">
        <f t="shared" si="49"/>
        <v>0.39933200364633448</v>
      </c>
    </row>
    <row r="68" spans="2:4" x14ac:dyDescent="0.2">
      <c r="B68" s="71">
        <f t="shared" si="50"/>
        <v>5</v>
      </c>
      <c r="C68" s="132">
        <f t="shared" si="48"/>
        <v>1.2490363766804398</v>
      </c>
      <c r="D68" s="132">
        <f t="shared" si="49"/>
        <v>0.35878456945268311</v>
      </c>
    </row>
    <row r="69" spans="2:4" x14ac:dyDescent="0.2">
      <c r="B69" s="71">
        <f t="shared" si="50"/>
        <v>6</v>
      </c>
      <c r="C69" s="132">
        <f t="shared" si="48"/>
        <v>0.99048636081359465</v>
      </c>
      <c r="D69" s="132">
        <f t="shared" si="49"/>
        <v>0.20341045080400677</v>
      </c>
    </row>
    <row r="70" spans="2:4" x14ac:dyDescent="0.2">
      <c r="B70" s="71">
        <f t="shared" si="50"/>
        <v>7</v>
      </c>
      <c r="C70" s="132">
        <f t="shared" si="48"/>
        <v>0.67372120357367227</v>
      </c>
      <c r="D70" s="132">
        <f t="shared" si="49"/>
        <v>0.20557904110676961</v>
      </c>
    </row>
    <row r="71" spans="2:4" x14ac:dyDescent="0.2">
      <c r="B71" s="71">
        <f t="shared" si="50"/>
        <v>8</v>
      </c>
      <c r="C71" s="132">
        <f t="shared" si="48"/>
        <v>0.66043221825285359</v>
      </c>
      <c r="D71" s="132">
        <f t="shared" si="49"/>
        <v>4.4285483293383117E-2</v>
      </c>
    </row>
    <row r="72" spans="2:4" x14ac:dyDescent="0.2">
      <c r="B72" s="76" t="s">
        <v>1094</v>
      </c>
      <c r="C72" s="58"/>
      <c r="D72" s="91"/>
    </row>
    <row r="73" spans="2:4" x14ac:dyDescent="0.2">
      <c r="B73" s="71">
        <v>0</v>
      </c>
      <c r="C73" s="133">
        <f t="shared" ref="C73:D80" si="51">C63*eff_EWH / eff_GWH * 3412 / 1000000</f>
        <v>5.6525391339392788E-3</v>
      </c>
      <c r="D73" s="133">
        <f t="shared" si="51"/>
        <v>3.1600915450300886E-3</v>
      </c>
    </row>
    <row r="74" spans="2:4" x14ac:dyDescent="0.2">
      <c r="B74" s="71">
        <f>B73+1</f>
        <v>1</v>
      </c>
      <c r="C74" s="133">
        <f t="shared" si="51"/>
        <v>3.384558876790204E-3</v>
      </c>
      <c r="D74" s="133">
        <f t="shared" ref="D74" si="52">D64*eff_EWH / eff_GWH * 3412 / 1000000</f>
        <v>3.1316173787095314E-3</v>
      </c>
    </row>
    <row r="75" spans="2:4" x14ac:dyDescent="0.2">
      <c r="B75" s="71">
        <f t="shared" ref="B75:B81" si="53">B74+1</f>
        <v>2</v>
      </c>
      <c r="C75" s="133">
        <f t="shared" si="51"/>
        <v>3.1511774271337349E-3</v>
      </c>
      <c r="D75" s="133">
        <f t="shared" ref="D75" si="54">D65*eff_EWH / eff_GWH * 3412 / 1000000</f>
        <v>3.1745666132994938E-3</v>
      </c>
    </row>
    <row r="76" spans="2:4" x14ac:dyDescent="0.2">
      <c r="B76" s="71">
        <f t="shared" si="53"/>
        <v>3</v>
      </c>
      <c r="C76" s="133">
        <f t="shared" si="51"/>
        <v>5.747875467704844E-3</v>
      </c>
      <c r="D76" s="133">
        <f t="shared" ref="D76" si="55">D66*eff_EWH / eff_GWH * 3412 / 1000000</f>
        <v>2.7074828677232407E-3</v>
      </c>
    </row>
    <row r="77" spans="2:4" x14ac:dyDescent="0.2">
      <c r="B77" s="71">
        <f t="shared" si="53"/>
        <v>4</v>
      </c>
      <c r="C77" s="133">
        <f t="shared" si="51"/>
        <v>5.7472014840990225E-3</v>
      </c>
      <c r="D77" s="133">
        <f t="shared" ref="D77" si="56">D67*eff_EWH / eff_GWH * 3412 / 1000000</f>
        <v>1.8166943952550576E-3</v>
      </c>
    </row>
    <row r="78" spans="2:4" x14ac:dyDescent="0.2">
      <c r="B78" s="71">
        <f t="shared" si="53"/>
        <v>5</v>
      </c>
      <c r="C78" s="133">
        <f t="shared" si="51"/>
        <v>5.6822828229782137E-3</v>
      </c>
      <c r="D78" s="133">
        <f t="shared" ref="D78" si="57">D68*eff_EWH / eff_GWH * 3412 / 1000000</f>
        <v>1.6322306012967398E-3</v>
      </c>
    </row>
    <row r="79" spans="2:4" x14ac:dyDescent="0.2">
      <c r="B79" s="71">
        <f t="shared" si="53"/>
        <v>6</v>
      </c>
      <c r="C79" s="133">
        <f t="shared" si="51"/>
        <v>4.506052617461313E-3</v>
      </c>
      <c r="D79" s="133">
        <f t="shared" ref="D79" si="58">D69*eff_EWH / eff_GWH * 3412 / 1000000</f>
        <v>9.2538194419102807E-4</v>
      </c>
    </row>
    <row r="80" spans="2:4" x14ac:dyDescent="0.2">
      <c r="B80" s="71">
        <f t="shared" si="53"/>
        <v>7</v>
      </c>
      <c r="C80" s="133">
        <f t="shared" si="51"/>
        <v>3.0649823287911596E-3</v>
      </c>
      <c r="D80" s="133">
        <f t="shared" ref="D80" si="59">D70*eff_EWH / eff_GWH * 3412 / 1000000</f>
        <v>9.3524758434173055E-4</v>
      </c>
    </row>
    <row r="81" spans="2:4" x14ac:dyDescent="0.2">
      <c r="B81" s="71">
        <f t="shared" si="53"/>
        <v>8</v>
      </c>
      <c r="C81" s="133">
        <f>C71*eff_EWH / eff_GWH * 3412 / 1000000</f>
        <v>3.0045263049049819E-3</v>
      </c>
      <c r="D81" s="133">
        <f>D71*eff_EWH / eff_GWH * 3412 / 1000000</f>
        <v>2.0146942532936428E-4</v>
      </c>
    </row>
    <row r="82" spans="2:4" x14ac:dyDescent="0.2">
      <c r="B82" s="76" t="s">
        <v>1095</v>
      </c>
      <c r="C82" s="91"/>
      <c r="D82" s="91"/>
    </row>
    <row r="83" spans="2:4" x14ac:dyDescent="0.2">
      <c r="B83" s="71">
        <v>0</v>
      </c>
      <c r="C83" s="133">
        <f t="shared" ref="C83:D91" si="60">C63*eff_EWH / eff_OWH * 3412 / 1000000</f>
        <v>5.6525391339392788E-3</v>
      </c>
      <c r="D83" s="133">
        <f t="shared" si="60"/>
        <v>3.1600915450300886E-3</v>
      </c>
    </row>
    <row r="84" spans="2:4" x14ac:dyDescent="0.2">
      <c r="B84" s="71">
        <f>B83+1</f>
        <v>1</v>
      </c>
      <c r="C84" s="133">
        <f t="shared" si="60"/>
        <v>3.384558876790204E-3</v>
      </c>
      <c r="D84" s="133">
        <f t="shared" ref="D84" si="61">D64*eff_EWH / eff_OWH * 3412 / 1000000</f>
        <v>3.1316173787095314E-3</v>
      </c>
    </row>
    <row r="85" spans="2:4" x14ac:dyDescent="0.2">
      <c r="B85" s="71">
        <f t="shared" ref="B85:B91" si="62">B84+1</f>
        <v>2</v>
      </c>
      <c r="C85" s="133">
        <f t="shared" si="60"/>
        <v>3.1511774271337349E-3</v>
      </c>
      <c r="D85" s="133">
        <f t="shared" ref="D85" si="63">D65*eff_EWH / eff_OWH * 3412 / 1000000</f>
        <v>3.1745666132994938E-3</v>
      </c>
    </row>
    <row r="86" spans="2:4" x14ac:dyDescent="0.2">
      <c r="B86" s="71">
        <f t="shared" si="62"/>
        <v>3</v>
      </c>
      <c r="C86" s="133">
        <f t="shared" si="60"/>
        <v>5.747875467704844E-3</v>
      </c>
      <c r="D86" s="133">
        <f t="shared" ref="D86" si="64">D66*eff_EWH / eff_OWH * 3412 / 1000000</f>
        <v>2.7074828677232407E-3</v>
      </c>
    </row>
    <row r="87" spans="2:4" x14ac:dyDescent="0.2">
      <c r="B87" s="71">
        <f t="shared" si="62"/>
        <v>4</v>
      </c>
      <c r="C87" s="133">
        <f t="shared" si="60"/>
        <v>5.7472014840990225E-3</v>
      </c>
      <c r="D87" s="133">
        <f t="shared" ref="D87" si="65">D67*eff_EWH / eff_OWH * 3412 / 1000000</f>
        <v>1.8166943952550576E-3</v>
      </c>
    </row>
    <row r="88" spans="2:4" x14ac:dyDescent="0.2">
      <c r="B88" s="71">
        <f t="shared" si="62"/>
        <v>5</v>
      </c>
      <c r="C88" s="133">
        <f t="shared" si="60"/>
        <v>5.6822828229782137E-3</v>
      </c>
      <c r="D88" s="133">
        <f t="shared" ref="D88" si="66">D68*eff_EWH / eff_OWH * 3412 / 1000000</f>
        <v>1.6322306012967398E-3</v>
      </c>
    </row>
    <row r="89" spans="2:4" x14ac:dyDescent="0.2">
      <c r="B89" s="71">
        <f t="shared" si="62"/>
        <v>6</v>
      </c>
      <c r="C89" s="133">
        <f t="shared" si="60"/>
        <v>4.506052617461313E-3</v>
      </c>
      <c r="D89" s="133">
        <f t="shared" ref="D89" si="67">D69*eff_EWH / eff_OWH * 3412 / 1000000</f>
        <v>9.2538194419102807E-4</v>
      </c>
    </row>
    <row r="90" spans="2:4" x14ac:dyDescent="0.2">
      <c r="B90" s="71">
        <f t="shared" si="62"/>
        <v>7</v>
      </c>
      <c r="C90" s="133">
        <f t="shared" si="60"/>
        <v>3.0649823287911596E-3</v>
      </c>
      <c r="D90" s="133">
        <f t="shared" ref="D90" si="68">D70*eff_EWH / eff_OWH * 3412 / 1000000</f>
        <v>9.3524758434173055E-4</v>
      </c>
    </row>
    <row r="91" spans="2:4" x14ac:dyDescent="0.2">
      <c r="B91" s="71">
        <f t="shared" si="62"/>
        <v>8</v>
      </c>
      <c r="C91" s="133">
        <f t="shared" si="60"/>
        <v>3.0045263049049819E-3</v>
      </c>
      <c r="D91" s="133">
        <f t="shared" ref="D91" si="69">D71*eff_EWH / eff_OWH * 3412 / 1000000</f>
        <v>2.0146942532936428E-4</v>
      </c>
    </row>
  </sheetData>
  <mergeCells count="5">
    <mergeCell ref="K4:K5"/>
    <mergeCell ref="K21:K22"/>
    <mergeCell ref="F50:G50"/>
    <mergeCell ref="F51:G51"/>
    <mergeCell ref="F52:G52"/>
  </mergeCells>
  <pageMargins left="0" right="0" top="1" bottom="1" header="0.5" footer="0.5"/>
  <pageSetup scale="24" orientation="landscape" horizontalDpi="1200" verticalDpi="1200" r:id="rId1"/>
  <headerFooter alignWithMargins="0"/>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1">
    <pageSetUpPr fitToPage="1"/>
  </sheetPr>
  <dimension ref="B1:BD92"/>
  <sheetViews>
    <sheetView zoomScaleNormal="100" workbookViewId="0">
      <selection activeCell="P2" sqref="P2"/>
    </sheetView>
  </sheetViews>
  <sheetFormatPr defaultRowHeight="12.75" x14ac:dyDescent="0.2"/>
  <cols>
    <col min="1" max="1" width="3.7109375" style="51" customWidth="1"/>
    <col min="2" max="2" width="6.7109375" style="51" customWidth="1"/>
    <col min="3" max="4" width="12.7109375" style="51" customWidth="1"/>
    <col min="5" max="5" width="3.7109375" style="51" customWidth="1"/>
    <col min="6" max="6" width="6.7109375" style="51" customWidth="1"/>
    <col min="7" max="7" width="14.85546875" style="51" customWidth="1"/>
    <col min="8" max="8" width="7.7109375" style="51" customWidth="1"/>
    <col min="9" max="9" width="9.7109375" style="51" customWidth="1"/>
    <col min="10" max="10" width="10.7109375" style="51" customWidth="1"/>
    <col min="11" max="11" width="8.7109375" style="51" customWidth="1"/>
    <col min="12" max="12" width="9.7109375" style="51" customWidth="1"/>
    <col min="13" max="14" width="10.7109375" style="51" customWidth="1"/>
    <col min="15" max="15" width="9" style="51" customWidth="1"/>
    <col min="16" max="16" width="10.5703125" style="51" customWidth="1"/>
    <col min="17" max="17" width="11.140625" style="51" customWidth="1"/>
    <col min="18" max="18" width="10.85546875" style="51" customWidth="1"/>
    <col min="19" max="19" width="9.42578125" style="51" customWidth="1"/>
    <col min="20" max="20" width="9.140625" style="52"/>
    <col min="21" max="21" width="3.85546875" style="51" customWidth="1"/>
    <col min="22" max="22" width="17.85546875" style="51" customWidth="1"/>
    <col min="23" max="24" width="9.140625" style="51"/>
    <col min="25" max="25" width="11" style="51" customWidth="1"/>
    <col min="26" max="16384" width="9.140625" style="51"/>
  </cols>
  <sheetData>
    <row r="1" spans="2:56" s="47" customFormat="1" ht="11.25" x14ac:dyDescent="0.2">
      <c r="B1" s="47" t="s">
        <v>1019</v>
      </c>
      <c r="D1" s="48" t="s">
        <v>1020</v>
      </c>
      <c r="F1" s="49"/>
      <c r="G1" s="49"/>
      <c r="H1" s="49"/>
      <c r="I1" s="49"/>
      <c r="AE1" s="50"/>
      <c r="AF1" s="50"/>
      <c r="AG1" s="50"/>
      <c r="AH1" s="50"/>
      <c r="AI1" s="50"/>
      <c r="AJ1" s="50"/>
      <c r="AK1" s="50"/>
      <c r="AL1" s="50"/>
      <c r="AM1" s="50"/>
      <c r="AN1" s="50"/>
      <c r="AO1" s="50"/>
      <c r="AP1" s="50"/>
      <c r="AQ1" s="50"/>
      <c r="AR1" s="50"/>
      <c r="AS1" s="50"/>
      <c r="AT1" s="50"/>
      <c r="AU1" s="50"/>
      <c r="AV1" s="50"/>
      <c r="AW1" s="50"/>
      <c r="AX1" s="50"/>
      <c r="AY1" s="50"/>
      <c r="AZ1" s="50"/>
      <c r="BA1" s="50"/>
      <c r="BB1" s="50"/>
      <c r="BC1" s="50"/>
      <c r="BD1" s="50"/>
    </row>
    <row r="3" spans="2:56" x14ac:dyDescent="0.2">
      <c r="B3" s="53" t="s">
        <v>1021</v>
      </c>
      <c r="C3" s="54"/>
      <c r="D3" s="54"/>
      <c r="F3" s="55" t="s">
        <v>1022</v>
      </c>
      <c r="G3" s="56"/>
      <c r="H3" s="56"/>
      <c r="I3" s="56"/>
      <c r="J3" s="56"/>
      <c r="K3" s="56"/>
      <c r="L3" s="56"/>
      <c r="M3" s="56"/>
      <c r="N3" s="56"/>
      <c r="O3" s="56"/>
      <c r="P3" s="56"/>
      <c r="Q3" s="56"/>
      <c r="R3" s="56"/>
      <c r="S3" s="56"/>
      <c r="Y3" s="56"/>
    </row>
    <row r="4" spans="2:56" x14ac:dyDescent="0.2">
      <c r="B4" s="57" t="s">
        <v>1023</v>
      </c>
      <c r="C4" s="58"/>
      <c r="D4" s="58"/>
      <c r="F4" s="59"/>
      <c r="G4" s="60"/>
      <c r="H4" s="61" t="s">
        <v>1024</v>
      </c>
      <c r="I4" s="60"/>
      <c r="J4" s="60"/>
      <c r="K4" s="60"/>
      <c r="L4" s="61" t="s">
        <v>1025</v>
      </c>
      <c r="M4" s="62"/>
      <c r="N4" s="62" t="s">
        <v>1026</v>
      </c>
      <c r="O4" s="62" t="s">
        <v>8</v>
      </c>
      <c r="P4" s="63" t="s">
        <v>1015</v>
      </c>
      <c r="Q4" s="62" t="s">
        <v>9</v>
      </c>
      <c r="R4" s="62" t="s">
        <v>1027</v>
      </c>
      <c r="S4" s="62" t="s">
        <v>1028</v>
      </c>
      <c r="V4" s="64" t="s">
        <v>1029</v>
      </c>
      <c r="X4" s="51" t="s">
        <v>1030</v>
      </c>
      <c r="Y4" s="65" t="s">
        <v>1031</v>
      </c>
      <c r="Z4" s="51" t="s">
        <v>1015</v>
      </c>
    </row>
    <row r="5" spans="2:56" x14ac:dyDescent="0.2">
      <c r="B5" s="66" t="s">
        <v>1032</v>
      </c>
      <c r="C5" s="58"/>
      <c r="D5" s="58"/>
      <c r="F5" s="67" t="s">
        <v>1033</v>
      </c>
      <c r="G5" s="68" t="s">
        <v>1034</v>
      </c>
      <c r="H5" s="67" t="s">
        <v>1035</v>
      </c>
      <c r="I5" s="67" t="s">
        <v>5</v>
      </c>
      <c r="J5" s="67" t="s">
        <v>1036</v>
      </c>
      <c r="K5" s="67" t="s">
        <v>24</v>
      </c>
      <c r="L5" s="67" t="s">
        <v>1037</v>
      </c>
      <c r="M5" s="67" t="s">
        <v>1038</v>
      </c>
      <c r="N5" s="67" t="s">
        <v>1039</v>
      </c>
      <c r="O5" s="67" t="s">
        <v>1040</v>
      </c>
      <c r="P5" s="69" t="s">
        <v>1041</v>
      </c>
      <c r="Q5" s="67" t="s">
        <v>1042</v>
      </c>
      <c r="R5" s="67" t="s">
        <v>1043</v>
      </c>
      <c r="S5" s="67" t="s">
        <v>1043</v>
      </c>
      <c r="V5" s="64" t="s">
        <v>1044</v>
      </c>
      <c r="Y5" s="70" t="s">
        <v>1045</v>
      </c>
    </row>
    <row r="6" spans="2:56" x14ac:dyDescent="0.2">
      <c r="B6" s="71" t="s">
        <v>1033</v>
      </c>
      <c r="C6" s="58" t="s">
        <v>1046</v>
      </c>
      <c r="D6" s="58" t="s">
        <v>1047</v>
      </c>
      <c r="F6" s="60"/>
      <c r="G6" s="60"/>
      <c r="H6" s="72" t="s">
        <v>1048</v>
      </c>
      <c r="I6" s="72" t="s">
        <v>1049</v>
      </c>
      <c r="J6" s="72" t="s">
        <v>1049</v>
      </c>
      <c r="K6" s="72" t="s">
        <v>1050</v>
      </c>
      <c r="L6" s="72" t="s">
        <v>1051</v>
      </c>
      <c r="M6" s="72" t="s">
        <v>1052</v>
      </c>
      <c r="N6" s="72" t="s">
        <v>1026</v>
      </c>
      <c r="O6" s="72" t="s">
        <v>1026</v>
      </c>
      <c r="P6" s="73" t="s">
        <v>1053</v>
      </c>
      <c r="Q6" s="72" t="s">
        <v>1053</v>
      </c>
      <c r="R6" s="72" t="s">
        <v>1054</v>
      </c>
      <c r="S6" s="72" t="s">
        <v>1054</v>
      </c>
      <c r="V6" s="74"/>
      <c r="Y6" s="75"/>
    </row>
    <row r="7" spans="2:56" x14ac:dyDescent="0.2">
      <c r="B7" s="76" t="s">
        <v>1055</v>
      </c>
      <c r="C7" s="58"/>
      <c r="D7" s="58"/>
      <c r="F7" s="77">
        <v>0</v>
      </c>
      <c r="G7" s="60" t="str">
        <f>"Top-Loading EL" &amp; F7</f>
        <v>Top-Loading EL0</v>
      </c>
      <c r="H7" s="78">
        <v>0</v>
      </c>
      <c r="I7" s="78">
        <v>1.26</v>
      </c>
      <c r="J7" s="78">
        <v>1.26</v>
      </c>
      <c r="K7" s="78">
        <v>9.5</v>
      </c>
      <c r="L7" s="78">
        <v>3.2</v>
      </c>
      <c r="M7" s="79">
        <v>0.51900000000000002</v>
      </c>
      <c r="N7" s="80">
        <f>L7 / I7</f>
        <v>2.53968253968254</v>
      </c>
      <c r="O7" s="81">
        <v>0.27900000000000003</v>
      </c>
      <c r="P7" s="82">
        <f t="shared" ref="P7:P14" si="0">LAF * VLOOKUP(VOL+0.001, MaxLoadWt, 3) * (RMC-4%) * DEF * TestProcedure_DUF</f>
        <v>1.3913608800000001</v>
      </c>
      <c r="Q7" s="80">
        <f>N7 - O7 - P7</f>
        <v>0.86932165968253994</v>
      </c>
      <c r="R7" s="83">
        <f t="shared" ref="R7:R14" si="1">Q7 / (kWh2HW * delWaterTemp * effEWH)</f>
        <v>4.8295647760141112</v>
      </c>
      <c r="S7" s="84">
        <f t="shared" ref="S7:S14" si="2">K7 * VOL</f>
        <v>30.400000000000002</v>
      </c>
      <c r="V7" s="74">
        <v>4.2151199999999998</v>
      </c>
      <c r="X7" s="85">
        <f>O7/SUM(O7,P7,Q7)</f>
        <v>0.10985625</v>
      </c>
      <c r="Y7" s="86">
        <f t="shared" ref="Y7:Y14" si="3">Q7/SUM(O7:Q7)</f>
        <v>0.34229540350000004</v>
      </c>
      <c r="Z7" s="85">
        <f>P7/SUM(O7,P7,Q7)</f>
        <v>0.54784834650000003</v>
      </c>
      <c r="AB7" s="51" t="s">
        <v>989</v>
      </c>
      <c r="AC7" s="87">
        <v>5.5691225377747421E-2</v>
      </c>
      <c r="AD7" s="87">
        <v>0.36548391178998335</v>
      </c>
      <c r="AE7" s="87">
        <v>0.5788248628322693</v>
      </c>
    </row>
    <row r="8" spans="2:56" x14ac:dyDescent="0.2">
      <c r="B8" s="71">
        <v>0</v>
      </c>
      <c r="C8" s="88">
        <f t="shared" ref="C8:C15" si="4">O7</f>
        <v>0.27900000000000003</v>
      </c>
      <c r="D8" s="88">
        <f t="shared" ref="D8:D16" si="5">O20</f>
        <v>0.11323633000000001</v>
      </c>
      <c r="F8" s="77">
        <v>1</v>
      </c>
      <c r="G8" s="60" t="str">
        <f t="shared" ref="G8:G14" si="6">"Top-Loading EL" &amp; F8</f>
        <v>Top-Loading EL1</v>
      </c>
      <c r="H8" s="78">
        <v>0</v>
      </c>
      <c r="I8" s="78">
        <v>1.4</v>
      </c>
      <c r="J8" s="89">
        <v>1.4</v>
      </c>
      <c r="K8" s="89">
        <v>9.5</v>
      </c>
      <c r="L8" s="78">
        <v>3.5</v>
      </c>
      <c r="M8" s="79">
        <v>0.53600000000000003</v>
      </c>
      <c r="N8" s="80">
        <f t="shared" ref="N8:N14" si="7">L8 / I8</f>
        <v>2.5</v>
      </c>
      <c r="O8" s="81">
        <v>0.28100000000000003</v>
      </c>
      <c r="P8" s="82">
        <f t="shared" si="0"/>
        <v>1.5815654399999999</v>
      </c>
      <c r="Q8" s="80">
        <f t="shared" ref="Q8:Q14" si="8">N8 - O8 - P8</f>
        <v>0.63743455999999998</v>
      </c>
      <c r="R8" s="83">
        <f t="shared" si="1"/>
        <v>3.5413031111111111</v>
      </c>
      <c r="S8" s="84">
        <f t="shared" si="2"/>
        <v>33.25</v>
      </c>
      <c r="V8" s="74">
        <v>2.7111111111111112</v>
      </c>
      <c r="X8" s="85">
        <f t="shared" ref="X8:X14" si="9">O8/SUM(O8,P8,Q8)</f>
        <v>0.11240000000000001</v>
      </c>
      <c r="Y8" s="86">
        <f t="shared" si="3"/>
        <v>0.25497382400000002</v>
      </c>
      <c r="Z8" s="85">
        <f t="shared" ref="Z8:Z14" si="10">P8/SUM(O8,P8,Q8)</f>
        <v>0.63262617599999993</v>
      </c>
      <c r="AB8" s="51" t="s">
        <v>990</v>
      </c>
      <c r="AC8" s="87">
        <v>3.3402509114830212E-2</v>
      </c>
      <c r="AD8" s="87">
        <v>0.40347231335598899</v>
      </c>
      <c r="AE8" s="87">
        <v>0.56312517752918068</v>
      </c>
    </row>
    <row r="9" spans="2:56" x14ac:dyDescent="0.2">
      <c r="B9" s="71">
        <f>B8+1</f>
        <v>1</v>
      </c>
      <c r="C9" s="88">
        <f t="shared" si="4"/>
        <v>0.28100000000000003</v>
      </c>
      <c r="D9" s="88">
        <f t="shared" si="5"/>
        <v>0.11323633000000001</v>
      </c>
      <c r="F9" s="77">
        <f>F8+1</f>
        <v>2</v>
      </c>
      <c r="G9" s="60" t="str">
        <f t="shared" si="6"/>
        <v>Top-Loading EL2</v>
      </c>
      <c r="H9" s="78">
        <v>0</v>
      </c>
      <c r="I9" s="78">
        <v>1.72</v>
      </c>
      <c r="J9" s="78">
        <v>1.72</v>
      </c>
      <c r="K9" s="78">
        <v>8</v>
      </c>
      <c r="L9" s="78">
        <v>3.5</v>
      </c>
      <c r="M9" s="79">
        <v>0.48799999999999999</v>
      </c>
      <c r="N9" s="80">
        <f t="shared" si="7"/>
        <v>2.0348837209302326</v>
      </c>
      <c r="O9" s="81">
        <v>0.22800000000000001</v>
      </c>
      <c r="P9" s="82">
        <f t="shared" si="0"/>
        <v>1.4285107199999998</v>
      </c>
      <c r="Q9" s="80">
        <f t="shared" si="8"/>
        <v>0.37837300093023285</v>
      </c>
      <c r="R9" s="83">
        <f t="shared" si="1"/>
        <v>2.1020722273901824</v>
      </c>
      <c r="S9" s="84">
        <f t="shared" si="2"/>
        <v>28</v>
      </c>
      <c r="V9" s="74">
        <v>1.8107600000000006</v>
      </c>
      <c r="X9" s="85">
        <f t="shared" si="9"/>
        <v>0.11204571428571429</v>
      </c>
      <c r="Y9" s="86">
        <f t="shared" si="3"/>
        <v>0.18594330331428585</v>
      </c>
      <c r="Z9" s="85">
        <f t="shared" si="10"/>
        <v>0.70201098239999993</v>
      </c>
      <c r="AB9" s="51" t="s">
        <v>991</v>
      </c>
      <c r="AC9" s="87">
        <v>3.56091910605097E-2</v>
      </c>
      <c r="AD9" s="87">
        <v>0.31156710466975907</v>
      </c>
      <c r="AE9" s="87">
        <v>0.65282370426973135</v>
      </c>
    </row>
    <row r="10" spans="2:56" x14ac:dyDescent="0.2">
      <c r="B10" s="71">
        <f t="shared" ref="B10:B16" si="11">B9+1</f>
        <v>2</v>
      </c>
      <c r="C10" s="88">
        <f t="shared" si="4"/>
        <v>0.22800000000000001</v>
      </c>
      <c r="D10" s="88">
        <f t="shared" si="5"/>
        <v>0.11323633000000001</v>
      </c>
      <c r="F10" s="77">
        <f t="shared" ref="F10:F14" si="12">F9+1</f>
        <v>3</v>
      </c>
      <c r="G10" s="60" t="str">
        <f t="shared" si="6"/>
        <v>Top-Loading EL3</v>
      </c>
      <c r="H10" s="78">
        <v>2.2999999999999998</v>
      </c>
      <c r="I10" s="78">
        <v>1.8</v>
      </c>
      <c r="J10" s="78">
        <v>1.75</v>
      </c>
      <c r="K10" s="78">
        <v>7.5</v>
      </c>
      <c r="L10" s="78">
        <v>3.9</v>
      </c>
      <c r="M10" s="79">
        <v>0.379</v>
      </c>
      <c r="N10" s="80">
        <f t="shared" si="7"/>
        <v>2.1666666666666665</v>
      </c>
      <c r="O10" s="81">
        <v>8.2000000000000003E-2</v>
      </c>
      <c r="P10" s="82">
        <f t="shared" si="0"/>
        <v>1.1994091199999999</v>
      </c>
      <c r="Q10" s="80">
        <f t="shared" si="8"/>
        <v>0.88525754666666678</v>
      </c>
      <c r="R10" s="83">
        <f t="shared" si="1"/>
        <v>4.9180974814814826</v>
      </c>
      <c r="S10" s="84">
        <f t="shared" si="2"/>
        <v>29.25</v>
      </c>
      <c r="V10" s="74">
        <v>4.8141400000000001</v>
      </c>
      <c r="X10" s="85">
        <f t="shared" si="9"/>
        <v>3.7846153846153842E-2</v>
      </c>
      <c r="Y10" s="86">
        <f t="shared" si="3"/>
        <v>0.40858040615384617</v>
      </c>
      <c r="Z10" s="85">
        <f t="shared" si="10"/>
        <v>0.55357343999999986</v>
      </c>
    </row>
    <row r="11" spans="2:56" x14ac:dyDescent="0.2">
      <c r="B11" s="71">
        <f t="shared" si="11"/>
        <v>3</v>
      </c>
      <c r="C11" s="88">
        <f t="shared" si="4"/>
        <v>8.2000000000000003E-2</v>
      </c>
      <c r="D11" s="88">
        <f t="shared" si="5"/>
        <v>0.11323633000000001</v>
      </c>
      <c r="F11" s="77">
        <f t="shared" si="12"/>
        <v>4</v>
      </c>
      <c r="G11" s="60" t="str">
        <f t="shared" si="6"/>
        <v>Top-Loading EL4</v>
      </c>
      <c r="H11" s="78">
        <v>1.7</v>
      </c>
      <c r="I11" s="78">
        <v>1.8</v>
      </c>
      <c r="J11" s="78">
        <v>1.76</v>
      </c>
      <c r="K11" s="78">
        <v>7.5</v>
      </c>
      <c r="L11" s="78">
        <v>3.9</v>
      </c>
      <c r="M11" s="79">
        <v>0.379</v>
      </c>
      <c r="N11" s="80">
        <f t="shared" si="7"/>
        <v>2.1666666666666665</v>
      </c>
      <c r="O11" s="81">
        <v>8.2000000000000003E-2</v>
      </c>
      <c r="P11" s="82">
        <f t="shared" si="0"/>
        <v>1.1994091199999999</v>
      </c>
      <c r="Q11" s="80">
        <f t="shared" si="8"/>
        <v>0.88525754666666678</v>
      </c>
      <c r="R11" s="83">
        <f t="shared" si="1"/>
        <v>4.9180974814814826</v>
      </c>
      <c r="S11" s="84">
        <f t="shared" si="2"/>
        <v>29.25</v>
      </c>
      <c r="V11" s="74">
        <v>4.8141400000000001</v>
      </c>
      <c r="X11" s="85">
        <f t="shared" si="9"/>
        <v>3.7846153846153842E-2</v>
      </c>
      <c r="Y11" s="86">
        <f t="shared" si="3"/>
        <v>0.40858040615384617</v>
      </c>
      <c r="Z11" s="85">
        <f t="shared" si="10"/>
        <v>0.55357343999999986</v>
      </c>
    </row>
    <row r="12" spans="2:56" x14ac:dyDescent="0.2">
      <c r="B12" s="71">
        <f t="shared" si="11"/>
        <v>4</v>
      </c>
      <c r="C12" s="88">
        <f t="shared" si="4"/>
        <v>8.2000000000000003E-2</v>
      </c>
      <c r="D12" s="88">
        <f t="shared" si="5"/>
        <v>0.16322645599999999</v>
      </c>
      <c r="E12" s="85"/>
      <c r="F12" s="77">
        <f t="shared" si="12"/>
        <v>5</v>
      </c>
      <c r="G12" s="60" t="str">
        <f t="shared" si="6"/>
        <v>Top-Loading EL5</v>
      </c>
      <c r="H12" s="78">
        <v>0.08</v>
      </c>
      <c r="I12" s="78">
        <v>1.8</v>
      </c>
      <c r="J12" s="78">
        <v>1.8</v>
      </c>
      <c r="K12" s="78">
        <v>7.5</v>
      </c>
      <c r="L12" s="78">
        <v>3.9</v>
      </c>
      <c r="M12" s="79">
        <v>0.379</v>
      </c>
      <c r="N12" s="80">
        <f t="shared" si="7"/>
        <v>2.1666666666666665</v>
      </c>
      <c r="O12" s="81">
        <v>8.2000000000000003E-2</v>
      </c>
      <c r="P12" s="82">
        <f t="shared" si="0"/>
        <v>1.1994091199999999</v>
      </c>
      <c r="Q12" s="80">
        <f t="shared" si="8"/>
        <v>0.88525754666666678</v>
      </c>
      <c r="R12" s="83">
        <f t="shared" si="1"/>
        <v>4.9180974814814826</v>
      </c>
      <c r="S12" s="84">
        <f t="shared" si="2"/>
        <v>29.25</v>
      </c>
      <c r="V12" s="74">
        <v>4.8141400000000001</v>
      </c>
      <c r="X12" s="85">
        <f t="shared" si="9"/>
        <v>3.7846153846153842E-2</v>
      </c>
      <c r="Y12" s="86">
        <f t="shared" si="3"/>
        <v>0.40858040615384617</v>
      </c>
      <c r="Z12" s="85">
        <f t="shared" si="10"/>
        <v>0.55357343999999986</v>
      </c>
    </row>
    <row r="13" spans="2:56" x14ac:dyDescent="0.2">
      <c r="B13" s="71">
        <f t="shared" si="11"/>
        <v>5</v>
      </c>
      <c r="C13" s="88">
        <f t="shared" si="4"/>
        <v>8.2000000000000003E-2</v>
      </c>
      <c r="D13" s="88">
        <f t="shared" si="5"/>
        <v>0.153667647450237</v>
      </c>
      <c r="F13" s="77">
        <f t="shared" si="12"/>
        <v>6</v>
      </c>
      <c r="G13" s="60" t="str">
        <f t="shared" si="6"/>
        <v>Top-Loading EL6</v>
      </c>
      <c r="H13" s="78">
        <v>0.08</v>
      </c>
      <c r="I13" s="78">
        <v>2</v>
      </c>
      <c r="J13" s="78">
        <v>2</v>
      </c>
      <c r="K13" s="78">
        <v>6</v>
      </c>
      <c r="L13" s="78">
        <v>4</v>
      </c>
      <c r="M13" s="79">
        <v>0.36599999999999999</v>
      </c>
      <c r="N13" s="80">
        <f t="shared" si="7"/>
        <v>2</v>
      </c>
      <c r="O13" s="81">
        <v>8.2000000000000003E-2</v>
      </c>
      <c r="P13" s="82">
        <f t="shared" si="0"/>
        <v>1.1818934400000001</v>
      </c>
      <c r="Q13" s="80">
        <f t="shared" si="8"/>
        <v>0.73610655999999985</v>
      </c>
      <c r="R13" s="83">
        <f t="shared" si="1"/>
        <v>4.0894808888888878</v>
      </c>
      <c r="S13" s="84">
        <f t="shared" si="2"/>
        <v>24</v>
      </c>
      <c r="V13" s="74">
        <v>4.4259800000000009</v>
      </c>
      <c r="X13" s="85">
        <f t="shared" si="9"/>
        <v>4.1000000000000002E-2</v>
      </c>
      <c r="Y13" s="86">
        <f t="shared" si="3"/>
        <v>0.36805327999999993</v>
      </c>
      <c r="Z13" s="85">
        <f t="shared" si="10"/>
        <v>0.59094672000000004</v>
      </c>
    </row>
    <row r="14" spans="2:56" x14ac:dyDescent="0.2">
      <c r="B14" s="71">
        <f t="shared" si="11"/>
        <v>6</v>
      </c>
      <c r="C14" s="88">
        <f t="shared" si="4"/>
        <v>8.2000000000000003E-2</v>
      </c>
      <c r="D14" s="88">
        <f t="shared" si="5"/>
        <v>0.16382397200000001</v>
      </c>
      <c r="F14" s="77">
        <f t="shared" si="12"/>
        <v>7</v>
      </c>
      <c r="G14" s="60" t="str">
        <f t="shared" si="6"/>
        <v>Top-Loading EL7</v>
      </c>
      <c r="H14" s="78">
        <v>0.08</v>
      </c>
      <c r="I14" s="78">
        <v>2.2599999999999998</v>
      </c>
      <c r="J14" s="78">
        <v>2.2599999999999998</v>
      </c>
      <c r="K14" s="78">
        <v>4.4800000000000004</v>
      </c>
      <c r="L14" s="78">
        <v>4.0999999999999996</v>
      </c>
      <c r="M14" s="79">
        <v>0.36599999999999999</v>
      </c>
      <c r="N14" s="80">
        <f t="shared" si="7"/>
        <v>1.8141592920353982</v>
      </c>
      <c r="O14" s="81">
        <v>7.6999999999999999E-2</v>
      </c>
      <c r="P14" s="82">
        <f t="shared" si="0"/>
        <v>1.2103727999999998</v>
      </c>
      <c r="Q14" s="80">
        <f t="shared" si="8"/>
        <v>0.5267864920353984</v>
      </c>
      <c r="R14" s="83">
        <f t="shared" si="1"/>
        <v>2.9265916224188802</v>
      </c>
      <c r="S14" s="84">
        <f t="shared" si="2"/>
        <v>18.367999999999999</v>
      </c>
      <c r="V14" s="74">
        <v>4.6881200000000005</v>
      </c>
      <c r="X14" s="85">
        <f t="shared" si="9"/>
        <v>4.2443902439024392E-2</v>
      </c>
      <c r="Y14" s="86">
        <f t="shared" si="3"/>
        <v>0.29037499317073179</v>
      </c>
      <c r="Z14" s="85">
        <f t="shared" si="10"/>
        <v>0.66718110439024381</v>
      </c>
    </row>
    <row r="15" spans="2:56" x14ac:dyDescent="0.2">
      <c r="B15" s="71">
        <f t="shared" si="11"/>
        <v>7</v>
      </c>
      <c r="C15" s="88">
        <f t="shared" si="4"/>
        <v>7.6999999999999999E-2</v>
      </c>
      <c r="D15" s="88">
        <f t="shared" si="5"/>
        <v>0.1668235398863637</v>
      </c>
    </row>
    <row r="16" spans="2:56" x14ac:dyDescent="0.2">
      <c r="B16" s="71">
        <f t="shared" si="11"/>
        <v>8</v>
      </c>
      <c r="C16" s="88"/>
      <c r="D16" s="88">
        <f t="shared" si="5"/>
        <v>0.17262961000000002</v>
      </c>
      <c r="F16" s="55" t="s">
        <v>1056</v>
      </c>
      <c r="G16" s="56"/>
      <c r="H16" s="56"/>
      <c r="I16" s="56"/>
      <c r="J16" s="56"/>
      <c r="K16" s="56"/>
      <c r="L16" s="56"/>
      <c r="M16" s="56"/>
      <c r="N16" s="56"/>
      <c r="O16" s="56"/>
      <c r="P16" s="56"/>
      <c r="Q16" s="56"/>
      <c r="R16" s="56"/>
      <c r="S16" s="56"/>
      <c r="Y16" s="56"/>
    </row>
    <row r="17" spans="2:31" x14ac:dyDescent="0.2">
      <c r="B17" s="76" t="s">
        <v>1057</v>
      </c>
      <c r="C17" s="90"/>
      <c r="D17" s="91"/>
      <c r="F17" s="59"/>
      <c r="G17" s="60"/>
      <c r="H17" s="61" t="s">
        <v>1024</v>
      </c>
      <c r="I17" s="60"/>
      <c r="J17" s="60"/>
      <c r="K17" s="60"/>
      <c r="L17" s="61" t="s">
        <v>1025</v>
      </c>
      <c r="M17" s="62"/>
      <c r="N17" s="62" t="s">
        <v>1026</v>
      </c>
      <c r="O17" s="62" t="s">
        <v>8</v>
      </c>
      <c r="P17" s="63" t="s">
        <v>1015</v>
      </c>
      <c r="Q17" s="62" t="s">
        <v>9</v>
      </c>
      <c r="R17" s="62" t="s">
        <v>1027</v>
      </c>
      <c r="S17" s="62" t="s">
        <v>1028</v>
      </c>
      <c r="V17" s="64" t="s">
        <v>1029</v>
      </c>
      <c r="Y17" s="65" t="s">
        <v>1031</v>
      </c>
    </row>
    <row r="18" spans="2:31" x14ac:dyDescent="0.2">
      <c r="B18" s="71">
        <v>0</v>
      </c>
      <c r="C18" s="92">
        <f t="shared" ref="C18:C25" si="13">S7</f>
        <v>30.400000000000002</v>
      </c>
      <c r="D18" s="92">
        <f t="shared" ref="D18:D26" si="14">S20</f>
        <v>24</v>
      </c>
      <c r="F18" s="67" t="s">
        <v>1033</v>
      </c>
      <c r="G18" s="68" t="s">
        <v>1034</v>
      </c>
      <c r="H18" s="67" t="s">
        <v>1035</v>
      </c>
      <c r="I18" s="67" t="s">
        <v>5</v>
      </c>
      <c r="J18" s="67" t="s">
        <v>1036</v>
      </c>
      <c r="K18" s="67" t="s">
        <v>24</v>
      </c>
      <c r="L18" s="67" t="s">
        <v>1037</v>
      </c>
      <c r="M18" s="67" t="s">
        <v>1038</v>
      </c>
      <c r="N18" s="67" t="s">
        <v>1039</v>
      </c>
      <c r="O18" s="67" t="s">
        <v>1040</v>
      </c>
      <c r="P18" s="69" t="s">
        <v>1041</v>
      </c>
      <c r="Q18" s="67" t="s">
        <v>1042</v>
      </c>
      <c r="R18" s="67" t="s">
        <v>1043</v>
      </c>
      <c r="S18" s="67" t="s">
        <v>1043</v>
      </c>
      <c r="V18" s="64" t="s">
        <v>1044</v>
      </c>
      <c r="Y18" s="70" t="s">
        <v>1045</v>
      </c>
    </row>
    <row r="19" spans="2:31" x14ac:dyDescent="0.2">
      <c r="B19" s="71">
        <f>B18+1</f>
        <v>1</v>
      </c>
      <c r="C19" s="92">
        <f t="shared" si="13"/>
        <v>33.25</v>
      </c>
      <c r="D19" s="92">
        <f t="shared" si="14"/>
        <v>22.5</v>
      </c>
      <c r="F19" s="60"/>
      <c r="G19" s="60"/>
      <c r="H19" s="72"/>
      <c r="I19" s="72" t="s">
        <v>1058</v>
      </c>
      <c r="J19" s="72" t="s">
        <v>1058</v>
      </c>
      <c r="K19" s="72" t="s">
        <v>1050</v>
      </c>
      <c r="L19" s="72" t="s">
        <v>1051</v>
      </c>
      <c r="M19" s="72" t="s">
        <v>1052</v>
      </c>
      <c r="N19" s="72" t="s">
        <v>1026</v>
      </c>
      <c r="O19" s="72" t="s">
        <v>1026</v>
      </c>
      <c r="P19" s="73" t="s">
        <v>1053</v>
      </c>
      <c r="Q19" s="72" t="s">
        <v>1053</v>
      </c>
      <c r="R19" s="72" t="s">
        <v>1054</v>
      </c>
      <c r="S19" s="72" t="s">
        <v>1054</v>
      </c>
      <c r="V19" s="74"/>
      <c r="Y19" s="75"/>
    </row>
    <row r="20" spans="2:31" x14ac:dyDescent="0.2">
      <c r="B20" s="71">
        <f t="shared" ref="B20:B26" si="15">B19+1</f>
        <v>2</v>
      </c>
      <c r="C20" s="92">
        <f t="shared" si="13"/>
        <v>28</v>
      </c>
      <c r="D20" s="92">
        <f t="shared" si="14"/>
        <v>22.5</v>
      </c>
      <c r="F20" s="77">
        <v>0</v>
      </c>
      <c r="G20" s="60" t="str">
        <f>"Front-Loading EL" &amp; F20</f>
        <v>Front-Loading EL0</v>
      </c>
      <c r="H20" s="78">
        <v>2.2999999999999998</v>
      </c>
      <c r="I20" s="78">
        <v>1.72</v>
      </c>
      <c r="J20" s="78">
        <v>1.6572897657381396</v>
      </c>
      <c r="K20" s="78">
        <v>8</v>
      </c>
      <c r="L20" s="78">
        <v>3</v>
      </c>
      <c r="M20" s="79">
        <v>0.41399999999999998</v>
      </c>
      <c r="N20" s="81">
        <f t="shared" ref="N20:N28" si="16">L20 / I20</f>
        <v>1.7441860465116279</v>
      </c>
      <c r="O20" s="81">
        <v>0.11323633000000001</v>
      </c>
      <c r="P20" s="82">
        <f t="shared" ref="P20:P28" si="17">LAF * VLOOKUP(VOL+0.001, MaxLoadWt, 3) * (RMC-4%) * DEF * TestProcedure_DUF</f>
        <v>1.02102</v>
      </c>
      <c r="Q20" s="81">
        <f t="shared" ref="Q20:Q28" si="18">N20 - O20 - P20</f>
        <v>0.60992971651162775</v>
      </c>
      <c r="R20" s="83">
        <f t="shared" ref="R20:R23" si="19">Q20 / (kWh2HW * delWaterTemp * effEWH)</f>
        <v>3.3884984250645989</v>
      </c>
      <c r="S20" s="84">
        <f t="shared" ref="S20:S23" si="20">K20 * VOL</f>
        <v>24</v>
      </c>
      <c r="V20" s="74">
        <v>2.080686</v>
      </c>
      <c r="X20" s="85">
        <f t="shared" ref="X20:X28" si="21">O20/SUM(O20,P20,Q20)</f>
        <v>6.4922162533333341E-2</v>
      </c>
      <c r="Y20" s="86">
        <f t="shared" ref="Y20:Y28" si="22">Q20/SUM(O20:Q20)</f>
        <v>0.34969303746666658</v>
      </c>
      <c r="Z20" s="85">
        <f t="shared" ref="Z20:Z28" si="23">P20/SUM(O20,P20,Q20)</f>
        <v>0.58538480000000004</v>
      </c>
      <c r="AB20" s="51" t="s">
        <v>989</v>
      </c>
      <c r="AC20" s="87">
        <v>5.4161763107847441E-2</v>
      </c>
      <c r="AD20" s="87">
        <v>0.31955254693124407</v>
      </c>
      <c r="AE20" s="87">
        <v>0.62628568996090839</v>
      </c>
    </row>
    <row r="21" spans="2:31" x14ac:dyDescent="0.2">
      <c r="B21" s="71">
        <f t="shared" si="15"/>
        <v>3</v>
      </c>
      <c r="C21" s="92">
        <f t="shared" si="13"/>
        <v>29.25</v>
      </c>
      <c r="D21" s="92">
        <f t="shared" si="14"/>
        <v>22.5</v>
      </c>
      <c r="F21" s="77">
        <f>F20+1</f>
        <v>1</v>
      </c>
      <c r="G21" s="60" t="str">
        <f t="shared" ref="G21:G28" si="24">"Front-Loading EL" &amp; F21</f>
        <v>Front-Loading EL1</v>
      </c>
      <c r="H21" s="78">
        <v>1.7</v>
      </c>
      <c r="I21" s="78">
        <v>1.72</v>
      </c>
      <c r="J21" s="78">
        <v>1.6732038719225859</v>
      </c>
      <c r="K21" s="78">
        <v>7.5</v>
      </c>
      <c r="L21" s="78">
        <v>3</v>
      </c>
      <c r="M21" s="79">
        <v>0.41399999999999998</v>
      </c>
      <c r="N21" s="81">
        <f t="shared" si="16"/>
        <v>1.7441860465116279</v>
      </c>
      <c r="O21" s="81">
        <v>0.11323633000000001</v>
      </c>
      <c r="P21" s="82">
        <f t="shared" si="17"/>
        <v>1.02102</v>
      </c>
      <c r="Q21" s="81">
        <f t="shared" si="18"/>
        <v>0.60992971651162775</v>
      </c>
      <c r="R21" s="83">
        <f t="shared" si="19"/>
        <v>3.3884984250645989</v>
      </c>
      <c r="S21" s="84">
        <f t="shared" si="20"/>
        <v>22.5</v>
      </c>
      <c r="V21" s="74">
        <v>2.080686</v>
      </c>
      <c r="X21" s="85">
        <f t="shared" si="21"/>
        <v>6.4922162533333341E-2</v>
      </c>
      <c r="Y21" s="86">
        <f t="shared" si="22"/>
        <v>0.34969303746666658</v>
      </c>
      <c r="Z21" s="85">
        <f t="shared" si="23"/>
        <v>0.58538480000000004</v>
      </c>
      <c r="AB21" s="51" t="s">
        <v>990</v>
      </c>
      <c r="AC21" s="87">
        <v>8.2435338548835585E-2</v>
      </c>
      <c r="AD21" s="87">
        <v>0.20167728762039916</v>
      </c>
      <c r="AE21" s="87">
        <v>0.71588737383076528</v>
      </c>
    </row>
    <row r="22" spans="2:31" x14ac:dyDescent="0.2">
      <c r="B22" s="71">
        <f t="shared" si="15"/>
        <v>4</v>
      </c>
      <c r="C22" s="92">
        <f t="shared" si="13"/>
        <v>29.25</v>
      </c>
      <c r="D22" s="92">
        <f t="shared" si="14"/>
        <v>19.799999999999997</v>
      </c>
      <c r="F22" s="77">
        <f t="shared" ref="F22:F28" si="25">F21+1</f>
        <v>2</v>
      </c>
      <c r="G22" s="60" t="str">
        <f t="shared" si="24"/>
        <v>Front-Loading EL2</v>
      </c>
      <c r="H22" s="78">
        <v>0.08</v>
      </c>
      <c r="I22" s="78">
        <v>1.72</v>
      </c>
      <c r="J22" s="78">
        <v>1.7177392145161119</v>
      </c>
      <c r="K22" s="78">
        <v>7.5</v>
      </c>
      <c r="L22" s="78">
        <v>3</v>
      </c>
      <c r="M22" s="79">
        <v>0.41399999999999998</v>
      </c>
      <c r="N22" s="81">
        <f t="shared" si="16"/>
        <v>1.7441860465116279</v>
      </c>
      <c r="O22" s="81">
        <v>0.11323633000000001</v>
      </c>
      <c r="P22" s="82">
        <f t="shared" si="17"/>
        <v>1.02102</v>
      </c>
      <c r="Q22" s="81">
        <f t="shared" si="18"/>
        <v>0.60992971651162775</v>
      </c>
      <c r="R22" s="83">
        <f t="shared" si="19"/>
        <v>3.3884984250645989</v>
      </c>
      <c r="S22" s="84">
        <f t="shared" si="20"/>
        <v>22.5</v>
      </c>
      <c r="V22" s="74">
        <v>2.080686</v>
      </c>
      <c r="X22" s="85">
        <f t="shared" si="21"/>
        <v>6.4922162533333341E-2</v>
      </c>
      <c r="Y22" s="86">
        <f t="shared" si="22"/>
        <v>0.34969303746666658</v>
      </c>
      <c r="Z22" s="85">
        <f t="shared" si="23"/>
        <v>0.58538480000000004</v>
      </c>
      <c r="AB22" s="51" t="s">
        <v>991</v>
      </c>
      <c r="AC22" s="87">
        <v>8.3098659350084772E-2</v>
      </c>
      <c r="AD22" s="87">
        <v>0.19401947782580803</v>
      </c>
      <c r="AE22" s="87">
        <v>0.72288186282410716</v>
      </c>
    </row>
    <row r="23" spans="2:31" x14ac:dyDescent="0.2">
      <c r="B23" s="71">
        <f t="shared" si="15"/>
        <v>5</v>
      </c>
      <c r="C23" s="92">
        <f t="shared" si="13"/>
        <v>29.25</v>
      </c>
      <c r="D23" s="92">
        <f t="shared" si="14"/>
        <v>15.366113744075831</v>
      </c>
      <c r="F23" s="77">
        <f t="shared" si="25"/>
        <v>3</v>
      </c>
      <c r="G23" s="60" t="str">
        <f t="shared" si="24"/>
        <v>Front-Loading EL3</v>
      </c>
      <c r="H23" s="78">
        <v>0.08</v>
      </c>
      <c r="I23" s="78">
        <v>1.8</v>
      </c>
      <c r="J23" s="78">
        <v>1.7975241694219679</v>
      </c>
      <c r="K23" s="78">
        <v>7.5</v>
      </c>
      <c r="L23" s="78">
        <v>3</v>
      </c>
      <c r="M23" s="79">
        <v>0.41399999999999998</v>
      </c>
      <c r="N23" s="81">
        <f t="shared" si="16"/>
        <v>1.6666666666666665</v>
      </c>
      <c r="O23" s="81">
        <v>0.11323633000000001</v>
      </c>
      <c r="P23" s="82">
        <f t="shared" si="17"/>
        <v>1.02102</v>
      </c>
      <c r="Q23" s="81">
        <f t="shared" si="18"/>
        <v>0.53241033666666637</v>
      </c>
      <c r="R23" s="83">
        <f t="shared" si="19"/>
        <v>2.9578352037037021</v>
      </c>
      <c r="S23" s="84">
        <f t="shared" si="20"/>
        <v>22.5</v>
      </c>
      <c r="V23" s="74">
        <v>2.080686</v>
      </c>
      <c r="X23" s="85">
        <f t="shared" si="21"/>
        <v>6.7941798000000012E-2</v>
      </c>
      <c r="Y23" s="86">
        <f t="shared" si="22"/>
        <v>0.31944620199999985</v>
      </c>
      <c r="Z23" s="85">
        <f t="shared" si="23"/>
        <v>0.61261200000000005</v>
      </c>
      <c r="AB23" s="51" t="s">
        <v>992</v>
      </c>
      <c r="AC23" s="87">
        <v>9.5426533800245475E-2</v>
      </c>
      <c r="AD23" s="87">
        <v>8.6939953708418505E-2</v>
      </c>
      <c r="AE23" s="87">
        <v>0.81763351249133598</v>
      </c>
    </row>
    <row r="24" spans="2:31" x14ac:dyDescent="0.2">
      <c r="B24" s="71">
        <f t="shared" si="15"/>
        <v>6</v>
      </c>
      <c r="C24" s="92">
        <f t="shared" si="13"/>
        <v>24</v>
      </c>
      <c r="D24" s="92">
        <f t="shared" si="14"/>
        <v>15.120000000000001</v>
      </c>
      <c r="F24" s="77">
        <f t="shared" si="25"/>
        <v>4</v>
      </c>
      <c r="G24" s="60" t="str">
        <f t="shared" si="24"/>
        <v>Front-Loading EL4</v>
      </c>
      <c r="H24" s="78">
        <v>0.08</v>
      </c>
      <c r="I24" s="78">
        <v>2</v>
      </c>
      <c r="J24" s="78">
        <v>1.9972213286414873</v>
      </c>
      <c r="K24" s="78">
        <v>6</v>
      </c>
      <c r="L24" s="78">
        <v>3.3</v>
      </c>
      <c r="M24" s="79">
        <v>0.41600000000000004</v>
      </c>
      <c r="N24" s="81">
        <f t="shared" si="16"/>
        <v>1.65</v>
      </c>
      <c r="O24" s="81">
        <v>0.16322645599999999</v>
      </c>
      <c r="P24" s="82">
        <f t="shared" si="17"/>
        <v>1.1250220799999999</v>
      </c>
      <c r="Q24" s="81">
        <f t="shared" si="18"/>
        <v>0.36175146399999991</v>
      </c>
      <c r="R24" s="83">
        <f t="shared" ref="R24:R28" si="26">Q24 / (kWh2HW * delWaterTemp * effEWH)</f>
        <v>2.009730355555555</v>
      </c>
      <c r="S24" s="84">
        <f t="shared" ref="S24:S28" si="27">K24 * VOL</f>
        <v>19.799999999999997</v>
      </c>
      <c r="V24" s="74">
        <v>2.5170719999999998</v>
      </c>
      <c r="X24" s="85">
        <f>O24/SUM(O24,P24,Q24)</f>
        <v>9.8925124848484855E-2</v>
      </c>
      <c r="Y24" s="86">
        <f t="shared" si="22"/>
        <v>0.21924331151515147</v>
      </c>
      <c r="Z24" s="85">
        <f t="shared" si="23"/>
        <v>0.68183156363636366</v>
      </c>
      <c r="AB24" s="51" t="s">
        <v>1402</v>
      </c>
    </row>
    <row r="25" spans="2:31" x14ac:dyDescent="0.2">
      <c r="B25" s="71">
        <f t="shared" si="15"/>
        <v>7</v>
      </c>
      <c r="C25" s="92">
        <f t="shared" si="13"/>
        <v>18.367999999999999</v>
      </c>
      <c r="D25" s="92">
        <f t="shared" si="14"/>
        <v>14.569545454545455</v>
      </c>
      <c r="F25" s="77">
        <f t="shared" si="25"/>
        <v>5</v>
      </c>
      <c r="G25" s="60" t="str">
        <f t="shared" si="24"/>
        <v>Front-Loading EL5</v>
      </c>
      <c r="H25" s="78">
        <v>0.08</v>
      </c>
      <c r="I25" s="78">
        <v>2.2000000000000002</v>
      </c>
      <c r="J25" s="78">
        <v>2.196751020872334</v>
      </c>
      <c r="K25" s="78">
        <v>4.5</v>
      </c>
      <c r="L25" s="78">
        <v>3.4146919431279623</v>
      </c>
      <c r="M25" s="79">
        <v>0.3863507109004739</v>
      </c>
      <c r="N25" s="81">
        <f t="shared" si="16"/>
        <v>1.5521327014218009</v>
      </c>
      <c r="O25" s="81">
        <v>0.153667647450237</v>
      </c>
      <c r="P25" s="82">
        <f t="shared" si="17"/>
        <v>1.0665662331753554</v>
      </c>
      <c r="Q25" s="81">
        <f t="shared" si="18"/>
        <v>0.33189882079620858</v>
      </c>
      <c r="R25" s="83">
        <f t="shared" si="26"/>
        <v>1.8438823377567144</v>
      </c>
      <c r="S25" s="84">
        <f t="shared" si="27"/>
        <v>15.366113744075831</v>
      </c>
      <c r="V25" s="74">
        <v>1.7533060331753554</v>
      </c>
      <c r="X25" s="85">
        <f t="shared" si="21"/>
        <v>9.9004194235114529E-2</v>
      </c>
      <c r="Y25" s="86">
        <f t="shared" si="22"/>
        <v>0.21383404942900766</v>
      </c>
      <c r="Z25" s="85">
        <f t="shared" si="23"/>
        <v>0.68716175633587784</v>
      </c>
      <c r="AB25" s="51" t="s">
        <v>1468</v>
      </c>
    </row>
    <row r="26" spans="2:31" x14ac:dyDescent="0.2">
      <c r="B26" s="71">
        <f t="shared" si="15"/>
        <v>8</v>
      </c>
      <c r="C26" s="92"/>
      <c r="D26" s="92">
        <f t="shared" si="14"/>
        <v>12.096</v>
      </c>
      <c r="F26" s="77">
        <f t="shared" si="25"/>
        <v>6</v>
      </c>
      <c r="G26" s="60" t="str">
        <f t="shared" si="24"/>
        <v>Front-Loading EL6</v>
      </c>
      <c r="H26" s="78">
        <v>0.08</v>
      </c>
      <c r="I26" s="78">
        <v>2.4</v>
      </c>
      <c r="J26" s="78">
        <v>2.3963326633229327</v>
      </c>
      <c r="K26" s="89">
        <v>4.2</v>
      </c>
      <c r="L26" s="78">
        <v>3.6</v>
      </c>
      <c r="M26" s="79">
        <v>0.38700000000000001</v>
      </c>
      <c r="N26" s="81">
        <f t="shared" si="16"/>
        <v>1.5</v>
      </c>
      <c r="O26" s="81">
        <v>0.16382397200000001</v>
      </c>
      <c r="P26" s="82">
        <f t="shared" si="17"/>
        <v>1.1367720000000001</v>
      </c>
      <c r="Q26" s="81">
        <f t="shared" si="18"/>
        <v>0.19940402799999979</v>
      </c>
      <c r="R26" s="83">
        <f t="shared" si="26"/>
        <v>1.1078001555555543</v>
      </c>
      <c r="S26" s="84">
        <f t="shared" si="27"/>
        <v>15.120000000000001</v>
      </c>
      <c r="V26" s="74">
        <v>1.5009100000000002</v>
      </c>
      <c r="X26" s="85">
        <f t="shared" si="21"/>
        <v>0.10921598133333334</v>
      </c>
      <c r="Y26" s="86">
        <f t="shared" si="22"/>
        <v>0.13293601866666652</v>
      </c>
      <c r="Z26" s="85">
        <f t="shared" si="23"/>
        <v>0.75784800000000008</v>
      </c>
    </row>
    <row r="27" spans="2:31" x14ac:dyDescent="0.2">
      <c r="B27" s="66" t="s">
        <v>1059</v>
      </c>
      <c r="C27" s="90"/>
      <c r="D27" s="91"/>
      <c r="F27" s="77">
        <f t="shared" si="25"/>
        <v>7</v>
      </c>
      <c r="G27" s="60" t="str">
        <f t="shared" si="24"/>
        <v>Front-Loading EL7</v>
      </c>
      <c r="H27" s="78">
        <v>0.08</v>
      </c>
      <c r="I27" s="78">
        <v>2.6</v>
      </c>
      <c r="J27" s="78">
        <v>2.5959588620005412</v>
      </c>
      <c r="K27" s="78">
        <v>3.8</v>
      </c>
      <c r="L27" s="78">
        <v>3.8340909090909094</v>
      </c>
      <c r="M27" s="79">
        <v>0.3619772727272727</v>
      </c>
      <c r="N27" s="81">
        <f t="shared" si="16"/>
        <v>1.4746503496503498</v>
      </c>
      <c r="O27" s="81">
        <v>0.1668235398863637</v>
      </c>
      <c r="P27" s="82">
        <f t="shared" si="17"/>
        <v>1.1110534145454547</v>
      </c>
      <c r="Q27" s="81">
        <f t="shared" si="18"/>
        <v>0.19677339521853132</v>
      </c>
      <c r="R27" s="83">
        <f t="shared" si="26"/>
        <v>1.0931855289918406</v>
      </c>
      <c r="S27" s="84">
        <f t="shared" si="27"/>
        <v>14.569545454545455</v>
      </c>
      <c r="V27" s="74">
        <v>1.5449343636363635</v>
      </c>
      <c r="X27" s="85">
        <f t="shared" si="21"/>
        <v>0.11312752200948432</v>
      </c>
      <c r="Y27" s="86">
        <f t="shared" si="22"/>
        <v>0.1334373231357438</v>
      </c>
      <c r="Z27" s="85">
        <f t="shared" si="23"/>
        <v>0.75343515485477186</v>
      </c>
    </row>
    <row r="28" spans="2:31" x14ac:dyDescent="0.2">
      <c r="B28" s="71" t="s">
        <v>1033</v>
      </c>
      <c r="C28" s="58" t="s">
        <v>1046</v>
      </c>
      <c r="D28" s="58" t="s">
        <v>1047</v>
      </c>
      <c r="F28" s="77">
        <f t="shared" si="25"/>
        <v>8</v>
      </c>
      <c r="G28" s="60" t="str">
        <f t="shared" si="24"/>
        <v>Front-Loading EL8</v>
      </c>
      <c r="H28" s="78">
        <v>0.08</v>
      </c>
      <c r="I28" s="78">
        <v>2.89</v>
      </c>
      <c r="J28" s="78">
        <v>2.8846839566393498</v>
      </c>
      <c r="K28" s="78">
        <v>3.36</v>
      </c>
      <c r="L28" s="78">
        <v>3.6</v>
      </c>
      <c r="M28" s="79">
        <v>0.33100000000000002</v>
      </c>
      <c r="N28" s="81">
        <f t="shared" si="16"/>
        <v>1.2456747404844291</v>
      </c>
      <c r="O28" s="81">
        <v>0.17262961000000002</v>
      </c>
      <c r="P28" s="82">
        <f t="shared" si="17"/>
        <v>0.95331600000000016</v>
      </c>
      <c r="Q28" s="81">
        <f t="shared" si="18"/>
        <v>0.1197291304844289</v>
      </c>
      <c r="R28" s="83">
        <f t="shared" si="26"/>
        <v>0.66516183602460499</v>
      </c>
      <c r="S28" s="84">
        <f t="shared" si="27"/>
        <v>12.096</v>
      </c>
      <c r="V28" s="74">
        <v>1.0628239999999998</v>
      </c>
      <c r="X28" s="85">
        <f t="shared" si="21"/>
        <v>0.13858321469444446</v>
      </c>
      <c r="Y28" s="86">
        <f t="shared" si="22"/>
        <v>9.6115885305555426E-2</v>
      </c>
      <c r="Z28" s="85">
        <f t="shared" si="23"/>
        <v>0.76530090000000017</v>
      </c>
    </row>
    <row r="29" spans="2:31" x14ac:dyDescent="0.2">
      <c r="B29" s="71">
        <v>0</v>
      </c>
      <c r="C29" s="88">
        <f>H7</f>
        <v>0</v>
      </c>
      <c r="D29" s="88">
        <f>H20</f>
        <v>2.2999999999999998</v>
      </c>
    </row>
    <row r="30" spans="2:31" x14ac:dyDescent="0.2">
      <c r="B30" s="71">
        <f>B29+1</f>
        <v>1</v>
      </c>
      <c r="C30" s="88">
        <f t="shared" ref="C30:C36" si="28">H8</f>
        <v>0</v>
      </c>
      <c r="D30" s="88">
        <f t="shared" ref="D30:D37" si="29">H21</f>
        <v>1.7</v>
      </c>
      <c r="P30" s="93" t="s">
        <v>1060</v>
      </c>
      <c r="Q30" s="94"/>
      <c r="R30" s="94"/>
      <c r="S30" s="94"/>
      <c r="U30" s="94"/>
      <c r="V30" s="94"/>
      <c r="Y30" s="94"/>
    </row>
    <row r="31" spans="2:31" x14ac:dyDescent="0.2">
      <c r="B31" s="71">
        <v>2</v>
      </c>
      <c r="C31" s="88">
        <f t="shared" si="28"/>
        <v>0</v>
      </c>
      <c r="D31" s="88">
        <f t="shared" si="29"/>
        <v>0.08</v>
      </c>
      <c r="F31" s="95" t="s">
        <v>1061</v>
      </c>
      <c r="G31" s="96">
        <v>0.52</v>
      </c>
      <c r="H31" s="60" t="s">
        <v>1062</v>
      </c>
      <c r="I31" s="60"/>
      <c r="J31" s="60"/>
      <c r="K31" s="60"/>
      <c r="L31" s="60"/>
      <c r="M31" s="60"/>
      <c r="N31" s="97"/>
      <c r="P31" s="94" t="s">
        <v>1063</v>
      </c>
      <c r="Q31" s="94"/>
      <c r="R31" s="94"/>
      <c r="S31" s="94"/>
      <c r="U31" s="94"/>
      <c r="V31" s="94"/>
      <c r="Y31" s="94"/>
    </row>
    <row r="32" spans="2:31" x14ac:dyDescent="0.2">
      <c r="B32" s="71">
        <f t="shared" ref="B32:B37" si="30">B31+1</f>
        <v>3</v>
      </c>
      <c r="C32" s="88">
        <f t="shared" si="28"/>
        <v>2.2999999999999998</v>
      </c>
      <c r="D32" s="88">
        <f t="shared" si="29"/>
        <v>0.08</v>
      </c>
      <c r="F32" s="95" t="s">
        <v>1064</v>
      </c>
      <c r="G32" s="96">
        <v>0.5</v>
      </c>
      <c r="H32" s="60" t="s">
        <v>1065</v>
      </c>
      <c r="I32" s="60"/>
      <c r="J32" s="60"/>
      <c r="K32" s="60"/>
      <c r="L32" s="60"/>
      <c r="M32" s="60"/>
      <c r="N32" s="97"/>
      <c r="P32" s="98" t="s">
        <v>1066</v>
      </c>
      <c r="Q32" s="94"/>
      <c r="R32" s="94"/>
      <c r="S32" s="94"/>
      <c r="U32" s="94"/>
      <c r="V32" s="94"/>
      <c r="Y32" s="94"/>
    </row>
    <row r="33" spans="2:25" x14ac:dyDescent="0.2">
      <c r="B33" s="71">
        <f t="shared" si="30"/>
        <v>4</v>
      </c>
      <c r="C33" s="88">
        <f t="shared" si="28"/>
        <v>1.7</v>
      </c>
      <c r="D33" s="88">
        <f t="shared" si="29"/>
        <v>0.08</v>
      </c>
      <c r="F33" s="95" t="s">
        <v>1067</v>
      </c>
      <c r="G33" s="96">
        <v>0.84</v>
      </c>
      <c r="H33" s="60" t="s">
        <v>1068</v>
      </c>
      <c r="I33" s="60"/>
      <c r="J33" s="60"/>
      <c r="K33" s="60"/>
      <c r="L33" s="60"/>
      <c r="M33" s="60"/>
      <c r="N33" s="97"/>
      <c r="P33" s="94"/>
      <c r="Q33" s="94"/>
      <c r="R33" s="94"/>
      <c r="S33" s="94"/>
      <c r="U33" s="94"/>
      <c r="V33" s="94"/>
      <c r="Y33" s="94"/>
    </row>
    <row r="34" spans="2:25" x14ac:dyDescent="0.2">
      <c r="B34" s="71">
        <f t="shared" si="30"/>
        <v>5</v>
      </c>
      <c r="C34" s="88">
        <f t="shared" si="28"/>
        <v>0.08</v>
      </c>
      <c r="D34" s="88">
        <f t="shared" si="29"/>
        <v>0.08</v>
      </c>
      <c r="P34" s="99" t="s">
        <v>1069</v>
      </c>
      <c r="Q34" s="99"/>
      <c r="R34" s="99"/>
      <c r="S34" s="99"/>
      <c r="U34" s="99"/>
      <c r="V34" s="99"/>
      <c r="Y34" s="99"/>
    </row>
    <row r="35" spans="2:25" x14ac:dyDescent="0.2">
      <c r="B35" s="71">
        <f t="shared" si="30"/>
        <v>6</v>
      </c>
      <c r="C35" s="88">
        <f t="shared" si="28"/>
        <v>0.08</v>
      </c>
      <c r="D35" s="88">
        <f t="shared" si="29"/>
        <v>0.08</v>
      </c>
      <c r="F35" s="100" t="s">
        <v>1070</v>
      </c>
      <c r="G35" s="101"/>
      <c r="H35" s="102"/>
      <c r="I35" s="102"/>
      <c r="K35" s="103" t="s">
        <v>1071</v>
      </c>
      <c r="L35" s="101"/>
      <c r="M35" s="101"/>
      <c r="P35" s="104" t="s">
        <v>1072</v>
      </c>
      <c r="Q35" s="99"/>
      <c r="R35" s="99"/>
      <c r="S35" s="99"/>
      <c r="U35" s="99"/>
      <c r="V35" s="99"/>
      <c r="Y35" s="99"/>
    </row>
    <row r="36" spans="2:25" x14ac:dyDescent="0.2">
      <c r="B36" s="71">
        <f t="shared" si="30"/>
        <v>7</v>
      </c>
      <c r="C36" s="88">
        <f t="shared" si="28"/>
        <v>0.08</v>
      </c>
      <c r="D36" s="88">
        <f t="shared" si="29"/>
        <v>0.08</v>
      </c>
      <c r="F36" s="105" t="s">
        <v>1073</v>
      </c>
      <c r="G36" s="106"/>
      <c r="H36" s="107"/>
      <c r="I36" s="108"/>
      <c r="K36" s="109" t="s">
        <v>1074</v>
      </c>
      <c r="L36" s="110"/>
      <c r="M36" s="111" t="s">
        <v>1075</v>
      </c>
      <c r="P36" s="99"/>
      <c r="Q36" s="99"/>
      <c r="R36" s="99"/>
      <c r="S36" s="99"/>
      <c r="U36" s="99"/>
      <c r="V36" s="99"/>
      <c r="Y36" s="99"/>
    </row>
    <row r="37" spans="2:25" x14ac:dyDescent="0.2">
      <c r="B37" s="71">
        <f t="shared" si="30"/>
        <v>8</v>
      </c>
      <c r="C37" s="88"/>
      <c r="D37" s="88">
        <f t="shared" si="29"/>
        <v>0.08</v>
      </c>
      <c r="F37" s="112" t="s">
        <v>1076</v>
      </c>
      <c r="G37" s="106"/>
      <c r="H37" s="113">
        <v>1</v>
      </c>
      <c r="I37" s="108"/>
      <c r="K37" s="114" t="s">
        <v>1077</v>
      </c>
      <c r="L37" s="115" t="s">
        <v>1078</v>
      </c>
      <c r="M37" s="114" t="s">
        <v>1079</v>
      </c>
      <c r="P37" s="116" t="s">
        <v>1080</v>
      </c>
      <c r="Q37" s="99"/>
      <c r="R37" s="99"/>
      <c r="S37" s="99"/>
      <c r="U37" s="99"/>
      <c r="V37" s="99"/>
      <c r="Y37" s="99"/>
    </row>
    <row r="38" spans="2:25" x14ac:dyDescent="0.2">
      <c r="B38" s="76"/>
      <c r="C38" s="90"/>
      <c r="D38" s="91"/>
      <c r="F38" s="112" t="s">
        <v>1081</v>
      </c>
      <c r="G38" s="106"/>
      <c r="H38" s="113">
        <v>0.75</v>
      </c>
      <c r="I38" s="108"/>
      <c r="K38" s="117" t="s">
        <v>1051</v>
      </c>
      <c r="L38" s="118" t="s">
        <v>1051</v>
      </c>
      <c r="M38" s="117" t="s">
        <v>1082</v>
      </c>
      <c r="P38" s="116"/>
      <c r="Q38" s="99"/>
      <c r="R38" s="99"/>
      <c r="S38" s="99"/>
      <c r="U38" s="99"/>
      <c r="V38" s="99"/>
      <c r="Y38" s="99"/>
    </row>
    <row r="39" spans="2:25" x14ac:dyDescent="0.2">
      <c r="B39" s="66" t="s">
        <v>1083</v>
      </c>
      <c r="C39" s="58"/>
      <c r="D39" s="58"/>
      <c r="F39" s="112" t="s">
        <v>1084</v>
      </c>
      <c r="G39" s="106"/>
      <c r="H39" s="113">
        <v>0.75</v>
      </c>
      <c r="I39" s="108"/>
      <c r="K39" s="119">
        <v>2.2000000000000002</v>
      </c>
      <c r="L39" s="120">
        <f t="shared" ref="L39:L58" si="31">K39+0.1</f>
        <v>2.3000000000000003</v>
      </c>
      <c r="M39" s="121">
        <v>9.1999999999999993</v>
      </c>
      <c r="P39" s="116" t="s">
        <v>1085</v>
      </c>
      <c r="Q39" s="99"/>
      <c r="R39" s="99"/>
      <c r="S39" s="99"/>
      <c r="U39" s="99"/>
      <c r="V39" s="99"/>
      <c r="Y39" s="99"/>
    </row>
    <row r="40" spans="2:25" x14ac:dyDescent="0.2">
      <c r="B40" s="71" t="s">
        <v>1033</v>
      </c>
      <c r="C40" s="58" t="s">
        <v>1046</v>
      </c>
      <c r="D40" s="58" t="s">
        <v>1047</v>
      </c>
      <c r="F40" s="122" t="s">
        <v>1086</v>
      </c>
      <c r="G40" s="106"/>
      <c r="H40" s="123">
        <v>75</v>
      </c>
      <c r="I40" s="124" t="s">
        <v>1087</v>
      </c>
      <c r="K40" s="119">
        <f>K39+0.1</f>
        <v>2.3000000000000003</v>
      </c>
      <c r="L40" s="120">
        <f t="shared" si="31"/>
        <v>2.4000000000000004</v>
      </c>
      <c r="M40" s="121">
        <v>9.6</v>
      </c>
    </row>
    <row r="41" spans="2:25" x14ac:dyDescent="0.2">
      <c r="B41" s="76" t="s">
        <v>1088</v>
      </c>
      <c r="C41" s="58"/>
      <c r="D41" s="58"/>
      <c r="F41" s="122" t="s">
        <v>1089</v>
      </c>
      <c r="G41" s="106"/>
      <c r="H41" s="125">
        <v>2.3999999999999998E-3</v>
      </c>
      <c r="I41" s="126" t="s">
        <v>1090</v>
      </c>
      <c r="K41" s="119">
        <f>K40+0.1</f>
        <v>2.4000000000000004</v>
      </c>
      <c r="L41" s="120">
        <f t="shared" si="31"/>
        <v>2.5000000000000004</v>
      </c>
      <c r="M41" s="121">
        <v>10</v>
      </c>
    </row>
    <row r="42" spans="2:25" x14ac:dyDescent="0.2">
      <c r="B42" s="71">
        <v>0</v>
      </c>
      <c r="C42" s="88">
        <f t="shared" ref="C42:C49" si="32">P7 / TestProcedure_DUF</f>
        <v>1.6563820000000002</v>
      </c>
      <c r="D42" s="88">
        <f t="shared" ref="D42:D50" si="33">P20 / TestProcedure_DUF</f>
        <v>1.2155</v>
      </c>
      <c r="K42" s="119">
        <f>K41+0.1</f>
        <v>2.5000000000000004</v>
      </c>
      <c r="L42" s="120">
        <f t="shared" si="31"/>
        <v>2.6000000000000005</v>
      </c>
      <c r="M42" s="121">
        <v>10.5</v>
      </c>
    </row>
    <row r="43" spans="2:25" x14ac:dyDescent="0.2">
      <c r="B43" s="71">
        <f>B42+1</f>
        <v>1</v>
      </c>
      <c r="C43" s="88">
        <f t="shared" si="32"/>
        <v>1.8828159999999998</v>
      </c>
      <c r="D43" s="88">
        <f t="shared" si="33"/>
        <v>1.2155</v>
      </c>
      <c r="K43" s="119">
        <f>K42+0.1</f>
        <v>2.6000000000000005</v>
      </c>
      <c r="L43" s="120">
        <f t="shared" si="31"/>
        <v>2.7000000000000006</v>
      </c>
      <c r="M43" s="121">
        <v>10.9</v>
      </c>
    </row>
    <row r="44" spans="2:25" x14ac:dyDescent="0.2">
      <c r="B44" s="71">
        <f t="shared" ref="B44:B50" si="34">B43+1</f>
        <v>2</v>
      </c>
      <c r="C44" s="88">
        <f t="shared" si="32"/>
        <v>1.7006079999999999</v>
      </c>
      <c r="D44" s="88">
        <f t="shared" si="33"/>
        <v>1.2155</v>
      </c>
      <c r="K44" s="119">
        <v>2.7</v>
      </c>
      <c r="L44" s="120">
        <f t="shared" si="31"/>
        <v>2.8000000000000003</v>
      </c>
      <c r="M44" s="121">
        <v>11.3</v>
      </c>
    </row>
    <row r="45" spans="2:25" x14ac:dyDescent="0.2">
      <c r="B45" s="71">
        <f t="shared" si="34"/>
        <v>3</v>
      </c>
      <c r="C45" s="88">
        <f t="shared" si="32"/>
        <v>1.4278679999999999</v>
      </c>
      <c r="D45" s="88">
        <f t="shared" si="33"/>
        <v>1.2155</v>
      </c>
      <c r="K45" s="119">
        <f t="shared" ref="K45:K58" si="35">K44+0.1</f>
        <v>2.8000000000000003</v>
      </c>
      <c r="L45" s="120">
        <f t="shared" si="31"/>
        <v>2.9000000000000004</v>
      </c>
      <c r="M45" s="121">
        <v>11.7</v>
      </c>
    </row>
    <row r="46" spans="2:25" x14ac:dyDescent="0.2">
      <c r="B46" s="71">
        <f t="shared" si="34"/>
        <v>4</v>
      </c>
      <c r="C46" s="88">
        <f t="shared" si="32"/>
        <v>1.4278679999999999</v>
      </c>
      <c r="D46" s="88">
        <f t="shared" si="33"/>
        <v>1.3393120000000001</v>
      </c>
      <c r="K46" s="119">
        <f t="shared" si="35"/>
        <v>2.9000000000000004</v>
      </c>
      <c r="L46" s="120">
        <f t="shared" si="31"/>
        <v>3.0000000000000004</v>
      </c>
      <c r="M46" s="121">
        <v>12.1</v>
      </c>
    </row>
    <row r="47" spans="2:25" x14ac:dyDescent="0.2">
      <c r="B47" s="71">
        <f t="shared" si="34"/>
        <v>5</v>
      </c>
      <c r="C47" s="88">
        <f t="shared" si="32"/>
        <v>1.4278679999999999</v>
      </c>
      <c r="D47" s="88">
        <f t="shared" si="33"/>
        <v>1.2697217061611374</v>
      </c>
      <c r="K47" s="119">
        <f t="shared" si="35"/>
        <v>3.0000000000000004</v>
      </c>
      <c r="L47" s="120">
        <f t="shared" si="31"/>
        <v>3.1000000000000005</v>
      </c>
      <c r="M47" s="121">
        <v>12.5</v>
      </c>
    </row>
    <row r="48" spans="2:25" x14ac:dyDescent="0.2">
      <c r="B48" s="71">
        <f t="shared" si="34"/>
        <v>6</v>
      </c>
      <c r="C48" s="88">
        <f t="shared" si="32"/>
        <v>1.407016</v>
      </c>
      <c r="D48" s="88">
        <f t="shared" si="33"/>
        <v>1.3533000000000002</v>
      </c>
      <c r="K48" s="119">
        <f t="shared" si="35"/>
        <v>3.1000000000000005</v>
      </c>
      <c r="L48" s="120">
        <f t="shared" si="31"/>
        <v>3.2000000000000006</v>
      </c>
      <c r="M48" s="121">
        <v>12.9</v>
      </c>
    </row>
    <row r="49" spans="2:13" x14ac:dyDescent="0.2">
      <c r="B49" s="71">
        <f t="shared" si="34"/>
        <v>7</v>
      </c>
      <c r="C49" s="88">
        <f t="shared" si="32"/>
        <v>1.4409199999999998</v>
      </c>
      <c r="D49" s="88">
        <f t="shared" si="33"/>
        <v>1.3226826363636366</v>
      </c>
      <c r="K49" s="119">
        <f t="shared" si="35"/>
        <v>3.2000000000000006</v>
      </c>
      <c r="L49" s="120">
        <f t="shared" si="31"/>
        <v>3.3000000000000007</v>
      </c>
      <c r="M49" s="121">
        <v>13.3</v>
      </c>
    </row>
    <row r="50" spans="2:13" x14ac:dyDescent="0.2">
      <c r="B50" s="71">
        <f t="shared" si="34"/>
        <v>8</v>
      </c>
      <c r="C50" s="88"/>
      <c r="D50" s="88">
        <f t="shared" si="33"/>
        <v>1.1349000000000002</v>
      </c>
      <c r="K50" s="119">
        <f t="shared" si="35"/>
        <v>3.3000000000000007</v>
      </c>
      <c r="L50" s="120">
        <f t="shared" si="31"/>
        <v>3.4000000000000008</v>
      </c>
      <c r="M50" s="121">
        <v>13.7</v>
      </c>
    </row>
    <row r="51" spans="2:13" x14ac:dyDescent="0.2">
      <c r="B51" s="76" t="s">
        <v>1091</v>
      </c>
      <c r="C51" s="58"/>
      <c r="D51" s="91"/>
      <c r="K51" s="119">
        <f t="shared" si="35"/>
        <v>3.4000000000000008</v>
      </c>
      <c r="L51" s="120">
        <f t="shared" si="31"/>
        <v>3.5000000000000009</v>
      </c>
      <c r="M51" s="121">
        <v>14.1</v>
      </c>
    </row>
    <row r="52" spans="2:13" x14ac:dyDescent="0.2">
      <c r="B52" s="71">
        <v>0</v>
      </c>
      <c r="C52" s="127">
        <f t="shared" ref="C52:D58" si="36">C42 * 1.12 * 0.003412</f>
        <v>6.3297644300800019E-3</v>
      </c>
      <c r="D52" s="127">
        <f t="shared" si="36"/>
        <v>4.6449603200000005E-3</v>
      </c>
      <c r="K52" s="119">
        <f t="shared" si="35"/>
        <v>3.5000000000000009</v>
      </c>
      <c r="L52" s="120">
        <f t="shared" si="31"/>
        <v>3.600000000000001</v>
      </c>
      <c r="M52" s="121">
        <v>14.6</v>
      </c>
    </row>
    <row r="53" spans="2:13" x14ac:dyDescent="0.2">
      <c r="B53" s="71">
        <f>B52+1</f>
        <v>1</v>
      </c>
      <c r="C53" s="127">
        <f t="shared" si="36"/>
        <v>7.1950683750399997E-3</v>
      </c>
      <c r="D53" s="127">
        <f t="shared" si="36"/>
        <v>4.6449603200000005E-3</v>
      </c>
      <c r="K53" s="119">
        <f t="shared" si="35"/>
        <v>3.600000000000001</v>
      </c>
      <c r="L53" s="120">
        <f t="shared" si="31"/>
        <v>3.7000000000000011</v>
      </c>
      <c r="M53" s="121">
        <v>15</v>
      </c>
    </row>
    <row r="54" spans="2:13" x14ac:dyDescent="0.2">
      <c r="B54" s="71">
        <f t="shared" ref="B54:B60" si="37">B53+1</f>
        <v>2</v>
      </c>
      <c r="C54" s="127">
        <f t="shared" si="36"/>
        <v>6.4987714355200007E-3</v>
      </c>
      <c r="D54" s="127">
        <f t="shared" si="36"/>
        <v>4.6449603200000005E-3</v>
      </c>
      <c r="K54" s="119">
        <f t="shared" si="35"/>
        <v>3.7000000000000011</v>
      </c>
      <c r="L54" s="120">
        <f t="shared" si="31"/>
        <v>3.8000000000000012</v>
      </c>
      <c r="M54" s="121">
        <v>15.4</v>
      </c>
    </row>
    <row r="55" spans="2:13" x14ac:dyDescent="0.2">
      <c r="B55" s="71">
        <f t="shared" si="37"/>
        <v>3</v>
      </c>
      <c r="C55" s="127">
        <f t="shared" si="36"/>
        <v>5.4565118899200004E-3</v>
      </c>
      <c r="D55" s="127">
        <f t="shared" si="36"/>
        <v>4.6449603200000005E-3</v>
      </c>
      <c r="K55" s="128">
        <f t="shared" si="35"/>
        <v>3.8000000000000012</v>
      </c>
      <c r="L55" s="129">
        <f t="shared" si="31"/>
        <v>3.9000000000000012</v>
      </c>
      <c r="M55" s="130">
        <f>M54+0.4</f>
        <v>15.8</v>
      </c>
    </row>
    <row r="56" spans="2:13" x14ac:dyDescent="0.2">
      <c r="B56" s="71">
        <f t="shared" si="37"/>
        <v>4</v>
      </c>
      <c r="C56" s="127">
        <f t="shared" si="36"/>
        <v>5.4565118899200004E-3</v>
      </c>
      <c r="D56" s="127">
        <f t="shared" si="36"/>
        <v>5.1181004492800008E-3</v>
      </c>
      <c r="K56" s="128">
        <f t="shared" si="35"/>
        <v>3.9000000000000012</v>
      </c>
      <c r="L56" s="129">
        <f t="shared" si="31"/>
        <v>4.0000000000000009</v>
      </c>
      <c r="M56" s="130">
        <f t="shared" ref="M56:M58" si="38">M55+0.4</f>
        <v>16.2</v>
      </c>
    </row>
    <row r="57" spans="2:13" x14ac:dyDescent="0.2">
      <c r="B57" s="71">
        <f t="shared" si="37"/>
        <v>5</v>
      </c>
      <c r="C57" s="127">
        <f>C47 * 1.12 * 0.003412</f>
        <v>5.4565118899200004E-3</v>
      </c>
      <c r="D57" s="127">
        <f t="shared" si="36"/>
        <v>4.8521653167924172E-3</v>
      </c>
      <c r="K57" s="128">
        <f t="shared" si="35"/>
        <v>4.0000000000000009</v>
      </c>
      <c r="L57" s="129">
        <f t="shared" si="31"/>
        <v>4.1000000000000005</v>
      </c>
      <c r="M57" s="130">
        <f t="shared" si="38"/>
        <v>16.599999999999998</v>
      </c>
    </row>
    <row r="58" spans="2:13" x14ac:dyDescent="0.2">
      <c r="B58" s="71">
        <f t="shared" si="37"/>
        <v>6</v>
      </c>
      <c r="C58" s="127">
        <f>C48 * 1.12 * 0.003412</f>
        <v>5.3768272230400012E-3</v>
      </c>
      <c r="D58" s="127">
        <f t="shared" si="36"/>
        <v>5.1715547520000014E-3</v>
      </c>
      <c r="K58" s="128">
        <f t="shared" si="35"/>
        <v>4.1000000000000005</v>
      </c>
      <c r="L58" s="129">
        <f t="shared" si="31"/>
        <v>4.2</v>
      </c>
      <c r="M58" s="130">
        <f t="shared" si="38"/>
        <v>16.999999999999996</v>
      </c>
    </row>
    <row r="59" spans="2:13" x14ac:dyDescent="0.2">
      <c r="B59" s="71">
        <f t="shared" si="37"/>
        <v>7</v>
      </c>
      <c r="C59" s="127">
        <f t="shared" ref="C59:D60" si="39">C49 * 1.12 * 0.003412</f>
        <v>5.5063893247999998E-3</v>
      </c>
      <c r="D59" s="127">
        <f t="shared" si="39"/>
        <v>5.0545523339054566E-3</v>
      </c>
    </row>
    <row r="60" spans="2:13" x14ac:dyDescent="0.2">
      <c r="B60" s="71">
        <f t="shared" si="37"/>
        <v>8</v>
      </c>
      <c r="C60" s="127"/>
      <c r="D60" s="127">
        <f t="shared" si="39"/>
        <v>4.3369522560000014E-3</v>
      </c>
    </row>
    <row r="61" spans="2:13" x14ac:dyDescent="0.2">
      <c r="B61" s="131" t="s">
        <v>1092</v>
      </c>
      <c r="C61" s="99"/>
      <c r="D61" s="99"/>
    </row>
    <row r="62" spans="2:13" x14ac:dyDescent="0.2">
      <c r="B62" s="71" t="s">
        <v>1033</v>
      </c>
      <c r="C62" s="99" t="s">
        <v>1046</v>
      </c>
      <c r="D62" s="99" t="s">
        <v>1047</v>
      </c>
    </row>
    <row r="63" spans="2:13" x14ac:dyDescent="0.2">
      <c r="B63" s="76" t="s">
        <v>1093</v>
      </c>
      <c r="C63" s="58"/>
      <c r="D63" s="58"/>
    </row>
    <row r="64" spans="2:13" x14ac:dyDescent="0.2">
      <c r="B64" s="71">
        <v>0</v>
      </c>
      <c r="C64" s="132">
        <f t="shared" ref="C64:C71" si="40">Q7</f>
        <v>0.86932165968253994</v>
      </c>
      <c r="D64" s="132">
        <f t="shared" ref="D64:D72" si="41">Q20</f>
        <v>0.60992971651162775</v>
      </c>
    </row>
    <row r="65" spans="2:4" x14ac:dyDescent="0.2">
      <c r="B65" s="71">
        <f>B64+1</f>
        <v>1</v>
      </c>
      <c r="C65" s="132">
        <f t="shared" si="40"/>
        <v>0.63743455999999998</v>
      </c>
      <c r="D65" s="132">
        <f t="shared" si="41"/>
        <v>0.60992971651162775</v>
      </c>
    </row>
    <row r="66" spans="2:4" x14ac:dyDescent="0.2">
      <c r="B66" s="71">
        <f t="shared" ref="B66:B72" si="42">B65+1</f>
        <v>2</v>
      </c>
      <c r="C66" s="132">
        <f t="shared" si="40"/>
        <v>0.37837300093023285</v>
      </c>
      <c r="D66" s="132">
        <f t="shared" si="41"/>
        <v>0.60992971651162775</v>
      </c>
    </row>
    <row r="67" spans="2:4" x14ac:dyDescent="0.2">
      <c r="B67" s="71">
        <f t="shared" si="42"/>
        <v>3</v>
      </c>
      <c r="C67" s="132">
        <f t="shared" si="40"/>
        <v>0.88525754666666678</v>
      </c>
      <c r="D67" s="132">
        <f t="shared" si="41"/>
        <v>0.53241033666666637</v>
      </c>
    </row>
    <row r="68" spans="2:4" x14ac:dyDescent="0.2">
      <c r="B68" s="71">
        <f t="shared" si="42"/>
        <v>4</v>
      </c>
      <c r="C68" s="132">
        <f t="shared" si="40"/>
        <v>0.88525754666666678</v>
      </c>
      <c r="D68" s="132">
        <f t="shared" si="41"/>
        <v>0.36175146399999991</v>
      </c>
    </row>
    <row r="69" spans="2:4" x14ac:dyDescent="0.2">
      <c r="B69" s="71">
        <f t="shared" si="42"/>
        <v>5</v>
      </c>
      <c r="C69" s="132">
        <f t="shared" si="40"/>
        <v>0.88525754666666678</v>
      </c>
      <c r="D69" s="132">
        <f t="shared" si="41"/>
        <v>0.33189882079620858</v>
      </c>
    </row>
    <row r="70" spans="2:4" x14ac:dyDescent="0.2">
      <c r="B70" s="71">
        <f t="shared" si="42"/>
        <v>6</v>
      </c>
      <c r="C70" s="132">
        <f t="shared" si="40"/>
        <v>0.73610655999999985</v>
      </c>
      <c r="D70" s="132">
        <f t="shared" si="41"/>
        <v>0.19940402799999979</v>
      </c>
    </row>
    <row r="71" spans="2:4" x14ac:dyDescent="0.2">
      <c r="B71" s="71">
        <f t="shared" si="42"/>
        <v>7</v>
      </c>
      <c r="C71" s="132">
        <f t="shared" si="40"/>
        <v>0.5267864920353984</v>
      </c>
      <c r="D71" s="132">
        <f t="shared" si="41"/>
        <v>0.19677339521853132</v>
      </c>
    </row>
    <row r="72" spans="2:4" x14ac:dyDescent="0.2">
      <c r="B72" s="71">
        <f t="shared" si="42"/>
        <v>8</v>
      </c>
      <c r="C72" s="132"/>
      <c r="D72" s="132">
        <f t="shared" si="41"/>
        <v>0.1197291304844289</v>
      </c>
    </row>
    <row r="73" spans="2:4" x14ac:dyDescent="0.2">
      <c r="B73" s="76" t="s">
        <v>1094</v>
      </c>
      <c r="C73" s="58"/>
      <c r="D73" s="91"/>
    </row>
    <row r="74" spans="2:4" x14ac:dyDescent="0.2">
      <c r="B74" s="71">
        <v>0</v>
      </c>
      <c r="C74" s="133">
        <f t="shared" ref="C74:D78" si="43">C64*eff_EWH / eff_GWH * 3412 / 1000000</f>
        <v>3.9548340037824344E-3</v>
      </c>
      <c r="D74" s="133">
        <f t="shared" si="43"/>
        <v>2.7747735903168986E-3</v>
      </c>
    </row>
    <row r="75" spans="2:4" x14ac:dyDescent="0.2">
      <c r="B75" s="71">
        <f>B74+1</f>
        <v>1</v>
      </c>
      <c r="C75" s="133">
        <f t="shared" si="43"/>
        <v>2.8999022916266662E-3</v>
      </c>
      <c r="D75" s="133">
        <f t="shared" ref="D75" si="44">D65*eff_EWH / eff_GWH * 3412 / 1000000</f>
        <v>2.7747735903168986E-3</v>
      </c>
    </row>
    <row r="76" spans="2:4" x14ac:dyDescent="0.2">
      <c r="B76" s="71">
        <f t="shared" ref="B76:B82" si="45">B75+1</f>
        <v>2</v>
      </c>
      <c r="C76" s="133">
        <f t="shared" si="43"/>
        <v>1.7213449055652724E-3</v>
      </c>
      <c r="D76" s="133">
        <f t="shared" ref="D76" si="46">D66*eff_EWH / eff_GWH * 3412 / 1000000</f>
        <v>2.7747735903168986E-3</v>
      </c>
    </row>
    <row r="77" spans="2:4" x14ac:dyDescent="0.2">
      <c r="B77" s="71">
        <f t="shared" si="45"/>
        <v>3</v>
      </c>
      <c r="C77" s="133">
        <f t="shared" si="43"/>
        <v>4.0273316656355565E-3</v>
      </c>
      <c r="D77" s="133">
        <f t="shared" ref="D77" si="47">D67*eff_EWH / eff_GWH * 3412 / 1000000</f>
        <v>2.4221120916088877E-3</v>
      </c>
    </row>
    <row r="78" spans="2:4" x14ac:dyDescent="0.2">
      <c r="B78" s="71">
        <f t="shared" si="45"/>
        <v>4</v>
      </c>
      <c r="C78" s="133">
        <f t="shared" si="43"/>
        <v>4.0273316656355565E-3</v>
      </c>
      <c r="D78" s="133">
        <f t="shared" ref="D78" si="48">D68*eff_EWH / eff_GWH * 3412 / 1000000</f>
        <v>1.6457279935573328E-3</v>
      </c>
    </row>
    <row r="79" spans="2:4" x14ac:dyDescent="0.2">
      <c r="B79" s="71">
        <f t="shared" si="45"/>
        <v>5</v>
      </c>
      <c r="C79" s="133">
        <f>C69*eff_EWH / eff_GWH * 3412 / 1000000</f>
        <v>4.0273316656355565E-3</v>
      </c>
      <c r="D79" s="133">
        <f t="shared" ref="D79" si="49">D69*eff_EWH / eff_GWH * 3412 / 1000000</f>
        <v>1.5099183687422183E-3</v>
      </c>
    </row>
    <row r="80" spans="2:4" x14ac:dyDescent="0.2">
      <c r="B80" s="71">
        <f t="shared" si="45"/>
        <v>6</v>
      </c>
      <c r="C80" s="133">
        <f>C70*eff_EWH / eff_GWH * 3412 / 1000000</f>
        <v>3.3487941102933322E-3</v>
      </c>
      <c r="D80" s="133">
        <f t="shared" ref="D80" si="50">D70*eff_EWH / eff_GWH * 3412 / 1000000</f>
        <v>9.0715539138133227E-4</v>
      </c>
    </row>
    <row r="81" spans="2:4" x14ac:dyDescent="0.2">
      <c r="B81" s="71">
        <f t="shared" si="45"/>
        <v>7</v>
      </c>
      <c r="C81" s="133">
        <f>C71*eff_EWH / eff_GWH * 3412 / 1000000</f>
        <v>2.3965273477663724E-3</v>
      </c>
      <c r="D81" s="133">
        <f t="shared" ref="D81" si="51">D71*eff_EWH / eff_GWH * 3412 / 1000000</f>
        <v>8.9518776598083842E-4</v>
      </c>
    </row>
    <row r="82" spans="2:4" x14ac:dyDescent="0.2">
      <c r="B82" s="71">
        <f t="shared" si="45"/>
        <v>8</v>
      </c>
      <c r="C82" s="133"/>
      <c r="D82" s="133">
        <f t="shared" ref="D82" si="52">D72*eff_EWH / eff_GWH * 3412 / 1000000</f>
        <v>5.4468772428382852E-4</v>
      </c>
    </row>
    <row r="83" spans="2:4" x14ac:dyDescent="0.2">
      <c r="B83" s="76" t="s">
        <v>1095</v>
      </c>
      <c r="C83" s="91"/>
      <c r="D83" s="91"/>
    </row>
    <row r="84" spans="2:4" x14ac:dyDescent="0.2">
      <c r="B84" s="71">
        <v>0</v>
      </c>
      <c r="C84" s="133">
        <f t="shared" ref="C84:D88" si="53">C64*eff_EWH / eff_OWH * 3412 / 1000000</f>
        <v>3.9548340037824344E-3</v>
      </c>
      <c r="D84" s="133">
        <f t="shared" si="53"/>
        <v>2.7747735903168986E-3</v>
      </c>
    </row>
    <row r="85" spans="2:4" x14ac:dyDescent="0.2">
      <c r="B85" s="71">
        <f>B84+1</f>
        <v>1</v>
      </c>
      <c r="C85" s="133">
        <f t="shared" si="53"/>
        <v>2.8999022916266662E-3</v>
      </c>
      <c r="D85" s="133">
        <f t="shared" ref="D85" si="54">D65*eff_EWH / eff_OWH * 3412 / 1000000</f>
        <v>2.7747735903168986E-3</v>
      </c>
    </row>
    <row r="86" spans="2:4" x14ac:dyDescent="0.2">
      <c r="B86" s="71">
        <f t="shared" ref="B86:B92" si="55">B85+1</f>
        <v>2</v>
      </c>
      <c r="C86" s="133">
        <f t="shared" si="53"/>
        <v>1.7213449055652724E-3</v>
      </c>
      <c r="D86" s="133">
        <f t="shared" ref="D86" si="56">D66*eff_EWH / eff_OWH * 3412 / 1000000</f>
        <v>2.7747735903168986E-3</v>
      </c>
    </row>
    <row r="87" spans="2:4" x14ac:dyDescent="0.2">
      <c r="B87" s="71">
        <f t="shared" si="55"/>
        <v>3</v>
      </c>
      <c r="C87" s="133">
        <f t="shared" si="53"/>
        <v>4.0273316656355565E-3</v>
      </c>
      <c r="D87" s="133">
        <f t="shared" ref="D87" si="57">D67*eff_EWH / eff_OWH * 3412 / 1000000</f>
        <v>2.4221120916088877E-3</v>
      </c>
    </row>
    <row r="88" spans="2:4" x14ac:dyDescent="0.2">
      <c r="B88" s="71">
        <f t="shared" si="55"/>
        <v>4</v>
      </c>
      <c r="C88" s="133">
        <f t="shared" si="53"/>
        <v>4.0273316656355565E-3</v>
      </c>
      <c r="D88" s="133">
        <f t="shared" ref="D88" si="58">D68*eff_EWH / eff_OWH * 3412 / 1000000</f>
        <v>1.6457279935573328E-3</v>
      </c>
    </row>
    <row r="89" spans="2:4" x14ac:dyDescent="0.2">
      <c r="B89" s="71">
        <f t="shared" si="55"/>
        <v>5</v>
      </c>
      <c r="C89" s="133">
        <f>C69*eff_EWH / eff_OWH * 3412 / 1000000</f>
        <v>4.0273316656355565E-3</v>
      </c>
      <c r="D89" s="133">
        <f t="shared" ref="D89" si="59">D69*eff_EWH / eff_OWH * 3412 / 1000000</f>
        <v>1.5099183687422183E-3</v>
      </c>
    </row>
    <row r="90" spans="2:4" x14ac:dyDescent="0.2">
      <c r="B90" s="71">
        <f t="shared" si="55"/>
        <v>6</v>
      </c>
      <c r="C90" s="133">
        <f>C70*eff_EWH / eff_OWH * 3412 / 1000000</f>
        <v>3.3487941102933322E-3</v>
      </c>
      <c r="D90" s="133">
        <f t="shared" ref="D90" si="60">D70*eff_EWH / eff_OWH * 3412 / 1000000</f>
        <v>9.0715539138133227E-4</v>
      </c>
    </row>
    <row r="91" spans="2:4" x14ac:dyDescent="0.2">
      <c r="B91" s="71">
        <f t="shared" si="55"/>
        <v>7</v>
      </c>
      <c r="C91" s="133">
        <f>C71*eff_EWH / eff_OWH * 3412 / 1000000</f>
        <v>2.3965273477663724E-3</v>
      </c>
      <c r="D91" s="133">
        <f t="shared" ref="D91" si="61">D71*eff_EWH / eff_OWH * 3412 / 1000000</f>
        <v>8.9518776598083842E-4</v>
      </c>
    </row>
    <row r="92" spans="2:4" x14ac:dyDescent="0.2">
      <c r="B92" s="71">
        <f t="shared" si="55"/>
        <v>8</v>
      </c>
      <c r="C92" s="133"/>
      <c r="D92" s="133">
        <f t="shared" ref="D92" si="62">D72*eff_EWH / eff_OWH * 3412 / 1000000</f>
        <v>5.4468772428382852E-4</v>
      </c>
    </row>
  </sheetData>
  <pageMargins left="0" right="0" top="1" bottom="1" header="0.5" footer="0.5"/>
  <pageSetup scale="26" orientation="landscape" horizontalDpi="1200" verticalDpi="1200" r:id="rId1"/>
  <headerFooter alignWithMargins="0"/>
  <legacy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B2:L33"/>
  <sheetViews>
    <sheetView workbookViewId="0">
      <selection activeCell="A4" sqref="A4"/>
    </sheetView>
  </sheetViews>
  <sheetFormatPr defaultRowHeight="15" x14ac:dyDescent="0.25"/>
  <cols>
    <col min="2" max="2" width="24.28515625" bestFit="1" customWidth="1"/>
    <col min="3" max="6" width="12.85546875" customWidth="1"/>
    <col min="7" max="7" width="9.5703125" bestFit="1" customWidth="1"/>
    <col min="8" max="8" width="24.28515625" customWidth="1"/>
    <col min="9" max="12" width="12.85546875" customWidth="1"/>
  </cols>
  <sheetData>
    <row r="2" spans="2:12" x14ac:dyDescent="0.25">
      <c r="C2" s="508" t="s">
        <v>1100</v>
      </c>
      <c r="D2" s="508"/>
      <c r="E2" s="508"/>
      <c r="F2" s="508"/>
      <c r="I2" s="508" t="s">
        <v>1100</v>
      </c>
      <c r="J2" s="508"/>
      <c r="K2" s="508"/>
      <c r="L2" s="508"/>
    </row>
    <row r="3" spans="2:12" ht="30" x14ac:dyDescent="0.25">
      <c r="C3" s="135" t="s">
        <v>1096</v>
      </c>
      <c r="D3" s="135" t="s">
        <v>1097</v>
      </c>
      <c r="E3" s="135" t="s">
        <v>1098</v>
      </c>
      <c r="F3" s="135" t="s">
        <v>1099</v>
      </c>
      <c r="I3" s="135" t="s">
        <v>1096</v>
      </c>
      <c r="J3" s="135" t="s">
        <v>1097</v>
      </c>
      <c r="K3" s="135" t="s">
        <v>1098</v>
      </c>
      <c r="L3" s="135" t="s">
        <v>1099</v>
      </c>
    </row>
    <row r="4" spans="2:12" x14ac:dyDescent="0.25">
      <c r="B4" s="134" t="s">
        <v>15</v>
      </c>
      <c r="C4" s="22" t="e">
        <f>#REF!</f>
        <v>#REF!</v>
      </c>
      <c r="D4" s="22" t="e">
        <f>#REF!</f>
        <v>#REF!</v>
      </c>
      <c r="E4" s="22" t="e">
        <f>#REF!</f>
        <v>#REF!</v>
      </c>
      <c r="F4" s="22" t="e">
        <f>#REF!</f>
        <v>#REF!</v>
      </c>
      <c r="H4" s="134" t="s">
        <v>15</v>
      </c>
      <c r="I4" s="136" t="e">
        <f>C4/295*0.038</f>
        <v>#REF!</v>
      </c>
      <c r="J4" s="136" t="e">
        <f t="shared" ref="J4:L6" si="0">D4/295*0.038</f>
        <v>#REF!</v>
      </c>
      <c r="K4" s="136" t="e">
        <f t="shared" si="0"/>
        <v>#REF!</v>
      </c>
      <c r="L4" s="136" t="e">
        <f t="shared" si="0"/>
        <v>#REF!</v>
      </c>
    </row>
    <row r="5" spans="2:12" x14ac:dyDescent="0.25">
      <c r="B5" s="134" t="s">
        <v>3</v>
      </c>
      <c r="C5" s="22" t="e">
        <f>#REF!</f>
        <v>#REF!</v>
      </c>
      <c r="D5" s="22" t="e">
        <f>#REF!</f>
        <v>#REF!</v>
      </c>
      <c r="E5" s="22" t="e">
        <f>#REF!</f>
        <v>#REF!</v>
      </c>
      <c r="F5" s="22" t="e">
        <f>#REF!</f>
        <v>#REF!</v>
      </c>
      <c r="H5" s="134" t="s">
        <v>3</v>
      </c>
      <c r="I5" s="136" t="e">
        <f t="shared" ref="I5:I6" si="1">C5/295*0.038</f>
        <v>#REF!</v>
      </c>
      <c r="J5" s="136" t="e">
        <f t="shared" si="0"/>
        <v>#REF!</v>
      </c>
      <c r="K5" s="136" t="e">
        <f t="shared" si="0"/>
        <v>#REF!</v>
      </c>
      <c r="L5" s="136" t="e">
        <f t="shared" si="0"/>
        <v>#REF!</v>
      </c>
    </row>
    <row r="6" spans="2:12" x14ac:dyDescent="0.25">
      <c r="B6" s="134" t="s">
        <v>4</v>
      </c>
      <c r="C6" s="22" t="e">
        <f>#REF!</f>
        <v>#REF!</v>
      </c>
      <c r="D6" s="22" t="e">
        <f>#REF!</f>
        <v>#REF!</v>
      </c>
      <c r="E6" s="22" t="e">
        <f>#REF!</f>
        <v>#REF!</v>
      </c>
      <c r="F6" s="22" t="e">
        <f>#REF!</f>
        <v>#REF!</v>
      </c>
      <c r="H6" s="134" t="s">
        <v>4</v>
      </c>
      <c r="I6" s="136" t="e">
        <f t="shared" si="1"/>
        <v>#REF!</v>
      </c>
      <c r="J6" s="136" t="e">
        <f t="shared" si="0"/>
        <v>#REF!</v>
      </c>
      <c r="K6" s="136" t="e">
        <f t="shared" si="0"/>
        <v>#REF!</v>
      </c>
      <c r="L6" s="136" t="e">
        <f t="shared" si="0"/>
        <v>#REF!</v>
      </c>
    </row>
    <row r="9" spans="2:12" x14ac:dyDescent="0.25">
      <c r="C9" s="7" t="s">
        <v>1100</v>
      </c>
      <c r="I9" s="7" t="s">
        <v>1100</v>
      </c>
    </row>
    <row r="10" spans="2:12" x14ac:dyDescent="0.25">
      <c r="B10" s="134" t="s">
        <v>15</v>
      </c>
      <c r="C10" s="21" t="e">
        <f>#REF!</f>
        <v>#REF!</v>
      </c>
      <c r="H10" s="134" t="s">
        <v>15</v>
      </c>
      <c r="I10" s="136" t="e">
        <f>C10/295*0.038</f>
        <v>#REF!</v>
      </c>
    </row>
    <row r="11" spans="2:12" x14ac:dyDescent="0.25">
      <c r="B11" s="134" t="s">
        <v>3</v>
      </c>
      <c r="C11" s="21" t="e">
        <f>#REF!</f>
        <v>#REF!</v>
      </c>
      <c r="H11" s="134" t="s">
        <v>3</v>
      </c>
      <c r="I11" s="136" t="e">
        <f t="shared" ref="I11:I12" si="2">C11/295*0.038</f>
        <v>#REF!</v>
      </c>
    </row>
    <row r="12" spans="2:12" x14ac:dyDescent="0.25">
      <c r="B12" s="134" t="s">
        <v>16</v>
      </c>
      <c r="C12" s="21" t="e">
        <f>#REF!</f>
        <v>#REF!</v>
      </c>
      <c r="H12" s="134" t="s">
        <v>16</v>
      </c>
      <c r="I12" s="136" t="e">
        <f t="shared" si="2"/>
        <v>#REF!</v>
      </c>
    </row>
    <row r="15" spans="2:12" x14ac:dyDescent="0.25">
      <c r="C15" s="508" t="s">
        <v>1101</v>
      </c>
      <c r="D15" s="508"/>
      <c r="E15" s="508"/>
      <c r="F15" s="508"/>
    </row>
    <row r="16" spans="2:12" ht="30" x14ac:dyDescent="0.25">
      <c r="C16" s="135" t="s">
        <v>1096</v>
      </c>
      <c r="D16" s="135" t="s">
        <v>1097</v>
      </c>
      <c r="E16" s="135" t="s">
        <v>1098</v>
      </c>
      <c r="F16" s="135" t="s">
        <v>1099</v>
      </c>
    </row>
    <row r="17" spans="2:6" x14ac:dyDescent="0.25">
      <c r="B17" s="134" t="s">
        <v>15</v>
      </c>
      <c r="C17" s="21" t="e">
        <f>#REF!</f>
        <v>#REF!</v>
      </c>
      <c r="D17" s="21" t="e">
        <f>#REF!</f>
        <v>#REF!</v>
      </c>
      <c r="E17" s="21" t="e">
        <f>#REF!</f>
        <v>#REF!</v>
      </c>
      <c r="F17" s="21" t="e">
        <f>#REF!</f>
        <v>#REF!</v>
      </c>
    </row>
    <row r="18" spans="2:6" x14ac:dyDescent="0.25">
      <c r="B18" s="134" t="s">
        <v>3</v>
      </c>
      <c r="C18" s="21" t="e">
        <f>#REF!</f>
        <v>#REF!</v>
      </c>
      <c r="D18" s="21" t="e">
        <f>#REF!</f>
        <v>#REF!</v>
      </c>
      <c r="E18" s="21" t="e">
        <f>#REF!</f>
        <v>#REF!</v>
      </c>
      <c r="F18" s="21" t="e">
        <f>#REF!</f>
        <v>#REF!</v>
      </c>
    </row>
    <row r="19" spans="2:6" x14ac:dyDescent="0.25">
      <c r="B19" s="134" t="s">
        <v>4</v>
      </c>
      <c r="C19" s="21" t="e">
        <f>#REF!</f>
        <v>#REF!</v>
      </c>
      <c r="D19" s="21" t="e">
        <f>#REF!</f>
        <v>#REF!</v>
      </c>
      <c r="E19" s="21" t="e">
        <f>#REF!</f>
        <v>#REF!</v>
      </c>
      <c r="F19" s="21" t="e">
        <f>#REF!</f>
        <v>#REF!</v>
      </c>
    </row>
    <row r="22" spans="2:6" x14ac:dyDescent="0.25">
      <c r="C22" s="7" t="s">
        <v>1101</v>
      </c>
    </row>
    <row r="23" spans="2:6" x14ac:dyDescent="0.25">
      <c r="B23" s="134" t="s">
        <v>15</v>
      </c>
      <c r="C23" s="21" t="e">
        <f>#REF!</f>
        <v>#REF!</v>
      </c>
    </row>
    <row r="24" spans="2:6" x14ac:dyDescent="0.25">
      <c r="B24" s="134" t="s">
        <v>3</v>
      </c>
      <c r="C24" s="21" t="e">
        <f>#REF!</f>
        <v>#REF!</v>
      </c>
    </row>
    <row r="25" spans="2:6" x14ac:dyDescent="0.25">
      <c r="B25" s="134" t="s">
        <v>4</v>
      </c>
      <c r="C25" s="21" t="e">
        <f>#REF!</f>
        <v>#REF!</v>
      </c>
    </row>
    <row r="29" spans="2:6" ht="45" x14ac:dyDescent="0.25">
      <c r="B29" s="14"/>
      <c r="C29" s="17" t="s">
        <v>1103</v>
      </c>
      <c r="D29" s="17" t="s">
        <v>1104</v>
      </c>
      <c r="E29" s="138" t="s">
        <v>988</v>
      </c>
    </row>
    <row r="30" spans="2:6" x14ac:dyDescent="0.25">
      <c r="B30" s="134" t="s">
        <v>0</v>
      </c>
      <c r="C30" s="15" t="e">
        <f>#REF!</f>
        <v>#REF!</v>
      </c>
      <c r="D30" s="137" t="e">
        <f>#REF!</f>
        <v>#REF!</v>
      </c>
      <c r="E30" s="7"/>
    </row>
    <row r="31" spans="2:6" x14ac:dyDescent="0.25">
      <c r="B31" s="134" t="s">
        <v>15</v>
      </c>
      <c r="C31" s="15" t="e">
        <f>#REF!</f>
        <v>#REF!</v>
      </c>
      <c r="D31" s="137" t="e">
        <f>#REF!</f>
        <v>#REF!</v>
      </c>
      <c r="E31" s="139" t="e">
        <f>#REF!</f>
        <v>#REF!</v>
      </c>
    </row>
    <row r="32" spans="2:6" x14ac:dyDescent="0.25">
      <c r="B32" s="134" t="s">
        <v>3</v>
      </c>
      <c r="C32" s="15" t="e">
        <f>#REF!</f>
        <v>#REF!</v>
      </c>
      <c r="D32" s="137" t="e">
        <f>#REF!</f>
        <v>#REF!</v>
      </c>
      <c r="E32" s="139" t="e">
        <f>#REF!</f>
        <v>#REF!</v>
      </c>
    </row>
    <row r="33" spans="2:5" x14ac:dyDescent="0.25">
      <c r="B33" s="134" t="s">
        <v>4</v>
      </c>
      <c r="C33" s="15" t="e">
        <f>#REF!</f>
        <v>#REF!</v>
      </c>
      <c r="D33" s="137" t="e">
        <f>#REF!</f>
        <v>#REF!</v>
      </c>
      <c r="E33" s="139" t="e">
        <f>#REF!</f>
        <v>#REF!</v>
      </c>
    </row>
  </sheetData>
  <mergeCells count="3">
    <mergeCell ref="C2:F2"/>
    <mergeCell ref="I2:L2"/>
    <mergeCell ref="C15:F15"/>
  </mergeCells>
  <pageMargins left="0.7" right="0.7" top="0.75" bottom="0.75" header="0.3" footer="0.3"/>
  <pageSetup orientation="portrait" verticalDpi="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Q379"/>
  <sheetViews>
    <sheetView workbookViewId="0">
      <pane ySplit="12" topLeftCell="A277" activePane="bottomLeft" state="frozen"/>
      <selection pane="bottomLeft" activeCell="P289" sqref="P289"/>
    </sheetView>
  </sheetViews>
  <sheetFormatPr defaultRowHeight="15" x14ac:dyDescent="0.25"/>
  <cols>
    <col min="1" max="1" width="31.7109375" customWidth="1"/>
    <col min="2" max="14" width="8.28515625" customWidth="1"/>
    <col min="257" max="257" width="31.7109375" customWidth="1"/>
    <col min="258" max="270" width="8.28515625" customWidth="1"/>
    <col min="513" max="513" width="31.7109375" customWidth="1"/>
    <col min="514" max="526" width="8.28515625" customWidth="1"/>
    <col min="769" max="769" width="31.7109375" customWidth="1"/>
    <col min="770" max="782" width="8.28515625" customWidth="1"/>
    <col min="1025" max="1025" width="31.7109375" customWidth="1"/>
    <col min="1026" max="1038" width="8.28515625" customWidth="1"/>
    <col min="1281" max="1281" width="31.7109375" customWidth="1"/>
    <col min="1282" max="1294" width="8.28515625" customWidth="1"/>
    <col min="1537" max="1537" width="31.7109375" customWidth="1"/>
    <col min="1538" max="1550" width="8.28515625" customWidth="1"/>
    <col min="1793" max="1793" width="31.7109375" customWidth="1"/>
    <col min="1794" max="1806" width="8.28515625" customWidth="1"/>
    <col min="2049" max="2049" width="31.7109375" customWidth="1"/>
    <col min="2050" max="2062" width="8.28515625" customWidth="1"/>
    <col min="2305" max="2305" width="31.7109375" customWidth="1"/>
    <col min="2306" max="2318" width="8.28515625" customWidth="1"/>
    <col min="2561" max="2561" width="31.7109375" customWidth="1"/>
    <col min="2562" max="2574" width="8.28515625" customWidth="1"/>
    <col min="2817" max="2817" width="31.7109375" customWidth="1"/>
    <col min="2818" max="2830" width="8.28515625" customWidth="1"/>
    <col min="3073" max="3073" width="31.7109375" customWidth="1"/>
    <col min="3074" max="3086" width="8.28515625" customWidth="1"/>
    <col min="3329" max="3329" width="31.7109375" customWidth="1"/>
    <col min="3330" max="3342" width="8.28515625" customWidth="1"/>
    <col min="3585" max="3585" width="31.7109375" customWidth="1"/>
    <col min="3586" max="3598" width="8.28515625" customWidth="1"/>
    <col min="3841" max="3841" width="31.7109375" customWidth="1"/>
    <col min="3842" max="3854" width="8.28515625" customWidth="1"/>
    <col min="4097" max="4097" width="31.7109375" customWidth="1"/>
    <col min="4098" max="4110" width="8.28515625" customWidth="1"/>
    <col min="4353" max="4353" width="31.7109375" customWidth="1"/>
    <col min="4354" max="4366" width="8.28515625" customWidth="1"/>
    <col min="4609" max="4609" width="31.7109375" customWidth="1"/>
    <col min="4610" max="4622" width="8.28515625" customWidth="1"/>
    <col min="4865" max="4865" width="31.7109375" customWidth="1"/>
    <col min="4866" max="4878" width="8.28515625" customWidth="1"/>
    <col min="5121" max="5121" width="31.7109375" customWidth="1"/>
    <col min="5122" max="5134" width="8.28515625" customWidth="1"/>
    <col min="5377" max="5377" width="31.7109375" customWidth="1"/>
    <col min="5378" max="5390" width="8.28515625" customWidth="1"/>
    <col min="5633" max="5633" width="31.7109375" customWidth="1"/>
    <col min="5634" max="5646" width="8.28515625" customWidth="1"/>
    <col min="5889" max="5889" width="31.7109375" customWidth="1"/>
    <col min="5890" max="5902" width="8.28515625" customWidth="1"/>
    <col min="6145" max="6145" width="31.7109375" customWidth="1"/>
    <col min="6146" max="6158" width="8.28515625" customWidth="1"/>
    <col min="6401" max="6401" width="31.7109375" customWidth="1"/>
    <col min="6402" max="6414" width="8.28515625" customWidth="1"/>
    <col min="6657" max="6657" width="31.7109375" customWidth="1"/>
    <col min="6658" max="6670" width="8.28515625" customWidth="1"/>
    <col min="6913" max="6913" width="31.7109375" customWidth="1"/>
    <col min="6914" max="6926" width="8.28515625" customWidth="1"/>
    <col min="7169" max="7169" width="31.7109375" customWidth="1"/>
    <col min="7170" max="7182" width="8.28515625" customWidth="1"/>
    <col min="7425" max="7425" width="31.7109375" customWidth="1"/>
    <col min="7426" max="7438" width="8.28515625" customWidth="1"/>
    <col min="7681" max="7681" width="31.7109375" customWidth="1"/>
    <col min="7682" max="7694" width="8.28515625" customWidth="1"/>
    <col min="7937" max="7937" width="31.7109375" customWidth="1"/>
    <col min="7938" max="7950" width="8.28515625" customWidth="1"/>
    <col min="8193" max="8193" width="31.7109375" customWidth="1"/>
    <col min="8194" max="8206" width="8.28515625" customWidth="1"/>
    <col min="8449" max="8449" width="31.7109375" customWidth="1"/>
    <col min="8450" max="8462" width="8.28515625" customWidth="1"/>
    <col min="8705" max="8705" width="31.7109375" customWidth="1"/>
    <col min="8706" max="8718" width="8.28515625" customWidth="1"/>
    <col min="8961" max="8961" width="31.7109375" customWidth="1"/>
    <col min="8962" max="8974" width="8.28515625" customWidth="1"/>
    <col min="9217" max="9217" width="31.7109375" customWidth="1"/>
    <col min="9218" max="9230" width="8.28515625" customWidth="1"/>
    <col min="9473" max="9473" width="31.7109375" customWidth="1"/>
    <col min="9474" max="9486" width="8.28515625" customWidth="1"/>
    <col min="9729" max="9729" width="31.7109375" customWidth="1"/>
    <col min="9730" max="9742" width="8.28515625" customWidth="1"/>
    <col min="9985" max="9985" width="31.7109375" customWidth="1"/>
    <col min="9986" max="9998" width="8.28515625" customWidth="1"/>
    <col min="10241" max="10241" width="31.7109375" customWidth="1"/>
    <col min="10242" max="10254" width="8.28515625" customWidth="1"/>
    <col min="10497" max="10497" width="31.7109375" customWidth="1"/>
    <col min="10498" max="10510" width="8.28515625" customWidth="1"/>
    <col min="10753" max="10753" width="31.7109375" customWidth="1"/>
    <col min="10754" max="10766" width="8.28515625" customWidth="1"/>
    <col min="11009" max="11009" width="31.7109375" customWidth="1"/>
    <col min="11010" max="11022" width="8.28515625" customWidth="1"/>
    <col min="11265" max="11265" width="31.7109375" customWidth="1"/>
    <col min="11266" max="11278" width="8.28515625" customWidth="1"/>
    <col min="11521" max="11521" width="31.7109375" customWidth="1"/>
    <col min="11522" max="11534" width="8.28515625" customWidth="1"/>
    <col min="11777" max="11777" width="31.7109375" customWidth="1"/>
    <col min="11778" max="11790" width="8.28515625" customWidth="1"/>
    <col min="12033" max="12033" width="31.7109375" customWidth="1"/>
    <col min="12034" max="12046" width="8.28515625" customWidth="1"/>
    <col min="12289" max="12289" width="31.7109375" customWidth="1"/>
    <col min="12290" max="12302" width="8.28515625" customWidth="1"/>
    <col min="12545" max="12545" width="31.7109375" customWidth="1"/>
    <col min="12546" max="12558" width="8.28515625" customWidth="1"/>
    <col min="12801" max="12801" width="31.7109375" customWidth="1"/>
    <col min="12802" max="12814" width="8.28515625" customWidth="1"/>
    <col min="13057" max="13057" width="31.7109375" customWidth="1"/>
    <col min="13058" max="13070" width="8.28515625" customWidth="1"/>
    <col min="13313" max="13313" width="31.7109375" customWidth="1"/>
    <col min="13314" max="13326" width="8.28515625" customWidth="1"/>
    <col min="13569" max="13569" width="31.7109375" customWidth="1"/>
    <col min="13570" max="13582" width="8.28515625" customWidth="1"/>
    <col min="13825" max="13825" width="31.7109375" customWidth="1"/>
    <col min="13826" max="13838" width="8.28515625" customWidth="1"/>
    <col min="14081" max="14081" width="31.7109375" customWidth="1"/>
    <col min="14082" max="14094" width="8.28515625" customWidth="1"/>
    <col min="14337" max="14337" width="31.7109375" customWidth="1"/>
    <col min="14338" max="14350" width="8.28515625" customWidth="1"/>
    <col min="14593" max="14593" width="31.7109375" customWidth="1"/>
    <col min="14594" max="14606" width="8.28515625" customWidth="1"/>
    <col min="14849" max="14849" width="31.7109375" customWidth="1"/>
    <col min="14850" max="14862" width="8.28515625" customWidth="1"/>
    <col min="15105" max="15105" width="31.7109375" customWidth="1"/>
    <col min="15106" max="15118" width="8.28515625" customWidth="1"/>
    <col min="15361" max="15361" width="31.7109375" customWidth="1"/>
    <col min="15362" max="15374" width="8.28515625" customWidth="1"/>
    <col min="15617" max="15617" width="31.7109375" customWidth="1"/>
    <col min="15618" max="15630" width="8.28515625" customWidth="1"/>
    <col min="15873" max="15873" width="31.7109375" customWidth="1"/>
    <col min="15874" max="15886" width="8.28515625" customWidth="1"/>
    <col min="16129" max="16129" width="31.7109375" customWidth="1"/>
    <col min="16130" max="16142" width="8.28515625" customWidth="1"/>
  </cols>
  <sheetData>
    <row r="1" spans="1:14" s="469" customFormat="1" ht="12.75" customHeight="1" x14ac:dyDescent="0.2">
      <c r="A1" s="467" t="s">
        <v>2062</v>
      </c>
      <c r="B1" s="468"/>
    </row>
    <row r="2" spans="1:14" x14ac:dyDescent="0.25">
      <c r="A2" s="467" t="s">
        <v>2063</v>
      </c>
    </row>
    <row r="3" spans="1:14" s="471" customFormat="1" ht="15" customHeight="1" x14ac:dyDescent="0.25">
      <c r="A3" s="470" t="s">
        <v>2064</v>
      </c>
      <c r="B3" s="470"/>
      <c r="C3" s="470"/>
      <c r="D3" s="470"/>
      <c r="E3" s="470"/>
      <c r="F3" s="470"/>
      <c r="G3" s="470"/>
    </row>
    <row r="4" spans="1:14" s="473" customFormat="1" ht="15" customHeight="1" x14ac:dyDescent="0.2">
      <c r="A4" s="472" t="s">
        <v>2065</v>
      </c>
      <c r="B4" s="472"/>
      <c r="C4" s="472"/>
      <c r="D4" s="472"/>
      <c r="E4" s="472"/>
      <c r="F4" s="472"/>
      <c r="G4" s="472"/>
    </row>
    <row r="5" spans="1:14" x14ac:dyDescent="0.25">
      <c r="A5" s="209"/>
      <c r="B5" s="210"/>
      <c r="C5" s="575" t="s">
        <v>2066</v>
      </c>
      <c r="D5" s="576"/>
      <c r="E5" s="576"/>
      <c r="F5" s="576"/>
      <c r="G5" s="576"/>
      <c r="H5" s="576"/>
      <c r="I5" s="576"/>
      <c r="J5" s="576"/>
      <c r="K5" s="576"/>
      <c r="L5" s="576"/>
    </row>
    <row r="6" spans="1:14" x14ac:dyDescent="0.25">
      <c r="A6" s="211"/>
      <c r="B6" s="212"/>
      <c r="C6" s="577"/>
      <c r="D6" s="578"/>
      <c r="E6" s="578"/>
      <c r="F6" s="578"/>
      <c r="G6" s="578"/>
      <c r="H6" s="578"/>
      <c r="I6" s="578"/>
      <c r="J6" s="578"/>
      <c r="K6" s="578"/>
      <c r="L6" s="578"/>
    </row>
    <row r="7" spans="1:14" ht="12.75" customHeight="1" x14ac:dyDescent="0.25">
      <c r="A7" s="211"/>
      <c r="B7" s="212"/>
      <c r="C7" s="474"/>
      <c r="D7" s="572" t="s">
        <v>2067</v>
      </c>
      <c r="E7" s="579"/>
      <c r="F7" s="579"/>
      <c r="G7" s="579"/>
      <c r="H7" s="580"/>
      <c r="I7" s="584" t="s">
        <v>2068</v>
      </c>
      <c r="J7" s="585"/>
      <c r="K7" s="585"/>
      <c r="L7" s="585"/>
    </row>
    <row r="8" spans="1:14" x14ac:dyDescent="0.25">
      <c r="A8" s="140"/>
      <c r="B8" s="213"/>
      <c r="C8" s="215"/>
      <c r="D8" s="581"/>
      <c r="E8" s="582"/>
      <c r="F8" s="582"/>
      <c r="G8" s="582"/>
      <c r="H8" s="583"/>
      <c r="I8" s="581"/>
      <c r="J8" s="582"/>
      <c r="K8" s="582"/>
      <c r="L8" s="582"/>
    </row>
    <row r="9" spans="1:14" ht="12.75" customHeight="1" x14ac:dyDescent="0.25">
      <c r="A9" s="211"/>
      <c r="B9" s="212"/>
      <c r="C9" s="212"/>
      <c r="D9" s="570" t="s">
        <v>2069</v>
      </c>
      <c r="E9" s="213"/>
      <c r="F9" s="213"/>
      <c r="G9" s="213"/>
      <c r="H9" s="474"/>
      <c r="I9" s="572" t="s">
        <v>2070</v>
      </c>
      <c r="J9" s="474"/>
      <c r="K9" s="474"/>
      <c r="L9" s="214"/>
    </row>
    <row r="10" spans="1:14" ht="12.75" customHeight="1" x14ac:dyDescent="0.25">
      <c r="A10" s="211"/>
      <c r="B10" s="570" t="s">
        <v>2071</v>
      </c>
      <c r="C10" s="212"/>
      <c r="D10" s="570"/>
      <c r="E10" s="212"/>
      <c r="F10" s="212"/>
      <c r="G10" s="212"/>
      <c r="H10" s="215"/>
      <c r="I10" s="572"/>
      <c r="J10" s="215"/>
      <c r="K10" s="215"/>
      <c r="L10" s="474"/>
    </row>
    <row r="11" spans="1:14" ht="12.75" customHeight="1" x14ac:dyDescent="0.25">
      <c r="B11" s="570"/>
      <c r="C11" s="570" t="s">
        <v>2072</v>
      </c>
      <c r="D11" s="570"/>
      <c r="E11" s="475"/>
      <c r="F11" s="475"/>
      <c r="G11" s="475"/>
      <c r="H11" s="570" t="s">
        <v>2073</v>
      </c>
      <c r="I11" s="572"/>
      <c r="J11" s="475"/>
      <c r="K11" s="572" t="s">
        <v>2074</v>
      </c>
      <c r="L11" s="215"/>
    </row>
    <row r="12" spans="1:14" ht="15.75" thickBot="1" x14ac:dyDescent="0.3">
      <c r="A12" s="476" t="s">
        <v>2075</v>
      </c>
      <c r="B12" s="571"/>
      <c r="C12" s="571"/>
      <c r="D12" s="571"/>
      <c r="E12" s="477" t="s">
        <v>2076</v>
      </c>
      <c r="F12" s="477" t="s">
        <v>2077</v>
      </c>
      <c r="G12" s="477" t="s">
        <v>2078</v>
      </c>
      <c r="H12" s="571"/>
      <c r="I12" s="573"/>
      <c r="J12" s="477" t="s">
        <v>2079</v>
      </c>
      <c r="K12" s="573"/>
      <c r="L12" s="478" t="s">
        <v>2080</v>
      </c>
    </row>
    <row r="13" spans="1:14" ht="10.5" customHeight="1" thickTop="1" x14ac:dyDescent="0.25"/>
    <row r="14" spans="1:14" s="140" customFormat="1" ht="10.5" customHeight="1" x14ac:dyDescent="0.25">
      <c r="A14" s="141" t="s">
        <v>1105</v>
      </c>
      <c r="B14" s="216">
        <v>113.6</v>
      </c>
      <c r="C14" s="216">
        <v>25.9</v>
      </c>
      <c r="D14" s="216">
        <v>17.899999999999999</v>
      </c>
      <c r="E14" s="216">
        <v>4.8</v>
      </c>
      <c r="F14" s="216">
        <v>3.8</v>
      </c>
      <c r="G14" s="216">
        <v>2.2999999999999998</v>
      </c>
      <c r="H14" s="216">
        <v>7</v>
      </c>
      <c r="I14" s="216">
        <v>8.1</v>
      </c>
      <c r="J14" s="216">
        <v>2.2999999999999998</v>
      </c>
      <c r="K14" s="216">
        <v>3.9</v>
      </c>
      <c r="L14" s="216">
        <v>1.8</v>
      </c>
      <c r="M14" s="216"/>
      <c r="N14" s="216"/>
    </row>
    <row r="15" spans="1:14" ht="10.5" customHeight="1" x14ac:dyDescent="0.25">
      <c r="A15" s="217"/>
      <c r="B15" s="216"/>
      <c r="C15" s="216"/>
      <c r="D15" s="216"/>
      <c r="E15" s="216"/>
      <c r="F15" s="216"/>
      <c r="G15" s="216"/>
      <c r="H15" s="216"/>
      <c r="I15" s="216"/>
      <c r="J15" s="216"/>
      <c r="K15" s="216"/>
      <c r="L15" s="216"/>
      <c r="M15" s="216"/>
      <c r="N15" s="216"/>
    </row>
    <row r="16" spans="1:14" ht="10.5" customHeight="1" x14ac:dyDescent="0.25">
      <c r="A16" s="142" t="s">
        <v>1106</v>
      </c>
      <c r="B16" s="216"/>
      <c r="C16" s="216"/>
      <c r="D16" s="216"/>
      <c r="E16" s="216"/>
      <c r="F16" s="216"/>
      <c r="G16" s="216"/>
      <c r="H16" s="216"/>
      <c r="I16" s="216"/>
      <c r="J16" s="216"/>
      <c r="K16" s="216"/>
      <c r="L16" s="216"/>
      <c r="M16" s="216"/>
      <c r="N16" s="216"/>
    </row>
    <row r="17" spans="1:14" ht="10.5" customHeight="1" x14ac:dyDescent="0.25">
      <c r="A17" s="154"/>
      <c r="B17" s="216"/>
      <c r="C17" s="216"/>
      <c r="D17" s="216"/>
      <c r="E17" s="216"/>
      <c r="F17" s="216"/>
      <c r="G17" s="216"/>
      <c r="H17" s="216"/>
      <c r="I17" s="216"/>
      <c r="J17" s="216"/>
      <c r="K17" s="216"/>
      <c r="L17" s="216"/>
      <c r="M17" s="216"/>
      <c r="N17" s="216"/>
    </row>
    <row r="18" spans="1:14" ht="10.5" customHeight="1" x14ac:dyDescent="0.25">
      <c r="A18" s="143" t="s">
        <v>1107</v>
      </c>
      <c r="B18" s="216"/>
      <c r="C18" s="216"/>
      <c r="D18" s="216"/>
      <c r="E18" s="216"/>
      <c r="F18" s="216"/>
      <c r="G18" s="216"/>
      <c r="H18" s="216"/>
      <c r="I18" s="216"/>
      <c r="J18" s="216"/>
      <c r="K18" s="216"/>
      <c r="L18" s="216"/>
      <c r="M18" s="216"/>
      <c r="N18" s="216"/>
    </row>
    <row r="19" spans="1:14" ht="10.5" customHeight="1" x14ac:dyDescent="0.25">
      <c r="A19" s="143" t="s">
        <v>1108</v>
      </c>
      <c r="B19" s="216"/>
      <c r="C19" s="216"/>
      <c r="D19" s="216"/>
      <c r="E19" s="216"/>
      <c r="F19" s="216"/>
      <c r="G19" s="216"/>
      <c r="H19" s="216"/>
      <c r="I19" s="216"/>
      <c r="J19" s="216"/>
      <c r="K19" s="216"/>
      <c r="L19" s="216"/>
      <c r="M19" s="216"/>
      <c r="N19" s="216"/>
    </row>
    <row r="20" spans="1:14" ht="10.5" customHeight="1" x14ac:dyDescent="0.25">
      <c r="A20" s="146" t="s">
        <v>1109</v>
      </c>
      <c r="B20" s="216">
        <v>102.3</v>
      </c>
      <c r="C20" s="216">
        <v>23.9</v>
      </c>
      <c r="D20" s="216">
        <v>16.5</v>
      </c>
      <c r="E20" s="216">
        <v>4.0999999999999996</v>
      </c>
      <c r="F20" s="216">
        <v>3.6</v>
      </c>
      <c r="G20" s="216">
        <v>2.1</v>
      </c>
      <c r="H20" s="216">
        <v>6.7</v>
      </c>
      <c r="I20" s="216">
        <v>7.4</v>
      </c>
      <c r="J20" s="216">
        <v>2.1</v>
      </c>
      <c r="K20" s="216">
        <v>3.6</v>
      </c>
      <c r="L20" s="216">
        <v>1.7</v>
      </c>
      <c r="M20" s="216"/>
      <c r="N20" s="216"/>
    </row>
    <row r="21" spans="1:14" ht="10.5" customHeight="1" x14ac:dyDescent="0.25">
      <c r="A21" s="148" t="s">
        <v>1264</v>
      </c>
      <c r="B21" s="216">
        <v>100.8</v>
      </c>
      <c r="C21" s="216">
        <v>23.4</v>
      </c>
      <c r="D21" s="216">
        <v>16.100000000000001</v>
      </c>
      <c r="E21" s="216">
        <v>3.9</v>
      </c>
      <c r="F21" s="216">
        <v>3.6</v>
      </c>
      <c r="G21" s="216">
        <v>2.1</v>
      </c>
      <c r="H21" s="216">
        <v>6.6</v>
      </c>
      <c r="I21" s="216">
        <v>7.3</v>
      </c>
      <c r="J21" s="216">
        <v>2.1</v>
      </c>
      <c r="K21" s="216">
        <v>3.6</v>
      </c>
      <c r="L21" s="216">
        <v>1.7</v>
      </c>
      <c r="M21" s="216"/>
      <c r="N21" s="216"/>
    </row>
    <row r="22" spans="1:14" ht="10.5" customHeight="1" x14ac:dyDescent="0.25">
      <c r="A22" s="148" t="s">
        <v>1110</v>
      </c>
      <c r="B22" s="216">
        <v>1.5</v>
      </c>
      <c r="C22" s="216">
        <v>0.5</v>
      </c>
      <c r="D22" s="216">
        <v>0.4</v>
      </c>
      <c r="E22" s="216" t="s">
        <v>1111</v>
      </c>
      <c r="F22" s="216" t="s">
        <v>1111</v>
      </c>
      <c r="G22" s="216" t="s">
        <v>1111</v>
      </c>
      <c r="H22" s="216" t="s">
        <v>1111</v>
      </c>
      <c r="I22" s="216">
        <v>0.1</v>
      </c>
      <c r="J22" s="216">
        <v>0</v>
      </c>
      <c r="K22" s="216">
        <v>0.1</v>
      </c>
      <c r="L22" s="216" t="s">
        <v>1111</v>
      </c>
      <c r="M22" s="216"/>
      <c r="N22" s="216"/>
    </row>
    <row r="23" spans="1:14" ht="10.5" customHeight="1" x14ac:dyDescent="0.25">
      <c r="A23" s="146" t="s">
        <v>1112</v>
      </c>
      <c r="B23" s="216">
        <v>11.3</v>
      </c>
      <c r="C23" s="216">
        <v>2</v>
      </c>
      <c r="D23" s="216">
        <v>1.3</v>
      </c>
      <c r="E23" s="216">
        <v>0.7</v>
      </c>
      <c r="F23" s="216">
        <v>0.2</v>
      </c>
      <c r="G23" s="216">
        <v>0.2</v>
      </c>
      <c r="H23" s="216">
        <v>0.3</v>
      </c>
      <c r="I23" s="216">
        <v>0.6</v>
      </c>
      <c r="J23" s="216">
        <v>0.2</v>
      </c>
      <c r="K23" s="216">
        <v>0.3</v>
      </c>
      <c r="L23" s="216">
        <v>0.1</v>
      </c>
      <c r="M23" s="216"/>
      <c r="N23" s="216"/>
    </row>
    <row r="24" spans="1:14" ht="10.5" customHeight="1" x14ac:dyDescent="0.25">
      <c r="A24" s="146"/>
      <c r="B24" s="216"/>
      <c r="C24" s="216"/>
      <c r="D24" s="216"/>
      <c r="E24" s="216"/>
      <c r="F24" s="216"/>
      <c r="G24" s="216"/>
      <c r="H24" s="216"/>
      <c r="I24" s="216"/>
      <c r="J24" s="216"/>
      <c r="K24" s="216"/>
      <c r="L24" s="216"/>
      <c r="M24" s="216"/>
      <c r="N24" s="216"/>
    </row>
    <row r="25" spans="1:14" ht="10.5" customHeight="1" x14ac:dyDescent="0.25">
      <c r="A25" s="144" t="s">
        <v>1113</v>
      </c>
      <c r="B25" s="216"/>
      <c r="C25" s="216"/>
      <c r="D25" s="216"/>
      <c r="E25" s="216"/>
      <c r="F25" s="216"/>
      <c r="G25" s="216"/>
      <c r="H25" s="216"/>
      <c r="I25" s="216"/>
      <c r="J25" s="216"/>
      <c r="K25" s="216"/>
      <c r="L25" s="216"/>
      <c r="M25" s="216"/>
      <c r="N25" s="216"/>
    </row>
    <row r="26" spans="1:14" ht="10.5" customHeight="1" x14ac:dyDescent="0.25">
      <c r="A26" s="148" t="s">
        <v>1014</v>
      </c>
      <c r="B26" s="216">
        <v>61.9</v>
      </c>
      <c r="C26" s="216">
        <v>13.9</v>
      </c>
      <c r="D26" s="216">
        <v>8.8000000000000007</v>
      </c>
      <c r="E26" s="216">
        <v>1.3</v>
      </c>
      <c r="F26" s="216">
        <v>1.7</v>
      </c>
      <c r="G26" s="216">
        <v>1.5</v>
      </c>
      <c r="H26" s="216">
        <v>4.4000000000000004</v>
      </c>
      <c r="I26" s="216">
        <v>5.0999999999999996</v>
      </c>
      <c r="J26" s="216">
        <v>1.5</v>
      </c>
      <c r="K26" s="216">
        <v>2.2999999999999998</v>
      </c>
      <c r="L26" s="216">
        <v>1.3</v>
      </c>
      <c r="M26" s="216"/>
      <c r="N26" s="216"/>
    </row>
    <row r="27" spans="1:14" ht="10.5" customHeight="1" x14ac:dyDescent="0.25">
      <c r="A27" s="148" t="s">
        <v>1114</v>
      </c>
      <c r="B27" s="216">
        <v>35.299999999999997</v>
      </c>
      <c r="C27" s="216">
        <v>8.9</v>
      </c>
      <c r="D27" s="216">
        <v>7</v>
      </c>
      <c r="E27" s="216">
        <v>2.7</v>
      </c>
      <c r="F27" s="216">
        <v>1.7</v>
      </c>
      <c r="G27" s="216">
        <v>0.6</v>
      </c>
      <c r="H27" s="216">
        <v>2</v>
      </c>
      <c r="I27" s="216">
        <v>1.8</v>
      </c>
      <c r="J27" s="216">
        <v>0.4</v>
      </c>
      <c r="K27" s="216">
        <v>1</v>
      </c>
      <c r="L27" s="216">
        <v>0.4</v>
      </c>
      <c r="M27" s="216"/>
      <c r="N27" s="216"/>
    </row>
    <row r="28" spans="1:14" ht="10.5" customHeight="1" x14ac:dyDescent="0.25">
      <c r="A28" s="148" t="s">
        <v>1115</v>
      </c>
      <c r="B28" s="216">
        <v>5</v>
      </c>
      <c r="C28" s="216">
        <v>1.1000000000000001</v>
      </c>
      <c r="D28" s="216">
        <v>0.6</v>
      </c>
      <c r="E28" s="216" t="s">
        <v>1111</v>
      </c>
      <c r="F28" s="216">
        <v>0.3</v>
      </c>
      <c r="G28" s="216">
        <v>0.1</v>
      </c>
      <c r="H28" s="216" t="s">
        <v>1111</v>
      </c>
      <c r="I28" s="216">
        <v>0.5</v>
      </c>
      <c r="J28" s="216">
        <v>0.1</v>
      </c>
      <c r="K28" s="216">
        <v>0.3</v>
      </c>
      <c r="L28" s="216" t="s">
        <v>1118</v>
      </c>
      <c r="M28" s="216"/>
      <c r="N28" s="216"/>
    </row>
    <row r="29" spans="1:14" ht="10.5" customHeight="1" x14ac:dyDescent="0.25">
      <c r="A29" s="148" t="s">
        <v>1112</v>
      </c>
      <c r="B29" s="216">
        <v>11.3</v>
      </c>
      <c r="C29" s="216">
        <v>2</v>
      </c>
      <c r="D29" s="216">
        <v>1.3</v>
      </c>
      <c r="E29" s="216">
        <v>0.7</v>
      </c>
      <c r="F29" s="216">
        <v>0.2</v>
      </c>
      <c r="G29" s="216">
        <v>0.2</v>
      </c>
      <c r="H29" s="216">
        <v>0.3</v>
      </c>
      <c r="I29" s="216">
        <v>0.6</v>
      </c>
      <c r="J29" s="216">
        <v>0.2</v>
      </c>
      <c r="K29" s="216">
        <v>0.3</v>
      </c>
      <c r="L29" s="216">
        <v>0.1</v>
      </c>
      <c r="M29" s="216"/>
      <c r="N29" s="216"/>
    </row>
    <row r="30" spans="1:14" ht="10.5" customHeight="1" x14ac:dyDescent="0.25">
      <c r="A30" s="154"/>
      <c r="B30" s="216"/>
      <c r="C30" s="216"/>
      <c r="D30" s="216"/>
      <c r="E30" s="216"/>
      <c r="F30" s="216"/>
      <c r="G30" s="216"/>
      <c r="H30" s="216"/>
      <c r="I30" s="216"/>
      <c r="J30" s="216"/>
      <c r="K30" s="216"/>
      <c r="L30" s="216"/>
      <c r="M30" s="216"/>
      <c r="N30" s="216"/>
    </row>
    <row r="31" spans="1:14" ht="10.5" customHeight="1" x14ac:dyDescent="0.25">
      <c r="A31" s="143" t="s">
        <v>1116</v>
      </c>
      <c r="B31" s="216"/>
      <c r="C31" s="216"/>
      <c r="D31" s="216"/>
      <c r="E31" s="216"/>
      <c r="F31" s="216"/>
      <c r="G31" s="216"/>
      <c r="H31" s="216"/>
      <c r="I31" s="216"/>
      <c r="J31" s="216"/>
      <c r="K31" s="216"/>
      <c r="L31" s="216"/>
      <c r="M31" s="216"/>
      <c r="N31" s="216"/>
    </row>
    <row r="32" spans="1:14" ht="10.5" customHeight="1" x14ac:dyDescent="0.25">
      <c r="A32" s="146" t="s">
        <v>1117</v>
      </c>
      <c r="B32" s="216">
        <v>13.3</v>
      </c>
      <c r="C32" s="216">
        <v>2.2999999999999998</v>
      </c>
      <c r="D32" s="216">
        <v>1.5</v>
      </c>
      <c r="E32" s="216">
        <v>0.6</v>
      </c>
      <c r="F32" s="216">
        <v>0.3</v>
      </c>
      <c r="G32" s="216">
        <v>0.2</v>
      </c>
      <c r="H32" s="216">
        <v>0.5</v>
      </c>
      <c r="I32" s="216">
        <v>0.8</v>
      </c>
      <c r="J32" s="216">
        <v>0.3</v>
      </c>
      <c r="K32" s="216">
        <v>0.3</v>
      </c>
      <c r="L32" s="216">
        <v>0.2</v>
      </c>
      <c r="M32" s="216"/>
      <c r="N32" s="216"/>
    </row>
    <row r="33" spans="1:14" ht="10.5" customHeight="1" x14ac:dyDescent="0.25">
      <c r="A33" s="148" t="s">
        <v>1264</v>
      </c>
      <c r="B33" s="216">
        <v>13.2</v>
      </c>
      <c r="C33" s="216">
        <v>2.2999999999999998</v>
      </c>
      <c r="D33" s="216">
        <v>1.5</v>
      </c>
      <c r="E33" s="216">
        <v>0.6</v>
      </c>
      <c r="F33" s="216">
        <v>0.3</v>
      </c>
      <c r="G33" s="216">
        <v>0.2</v>
      </c>
      <c r="H33" s="216">
        <v>0.5</v>
      </c>
      <c r="I33" s="216">
        <v>0.8</v>
      </c>
      <c r="J33" s="216">
        <v>0.3</v>
      </c>
      <c r="K33" s="216">
        <v>0.3</v>
      </c>
      <c r="L33" s="216">
        <v>0.2</v>
      </c>
      <c r="M33" s="216"/>
      <c r="N33" s="216"/>
    </row>
    <row r="34" spans="1:14" ht="10.5" customHeight="1" x14ac:dyDescent="0.25">
      <c r="A34" s="148" t="s">
        <v>1110</v>
      </c>
      <c r="B34" s="216">
        <v>0.1</v>
      </c>
      <c r="C34" s="216" t="s">
        <v>1111</v>
      </c>
      <c r="D34" s="216" t="s">
        <v>1111</v>
      </c>
      <c r="E34" s="216" t="s">
        <v>1118</v>
      </c>
      <c r="F34" s="216" t="s">
        <v>1118</v>
      </c>
      <c r="G34" s="216" t="s">
        <v>1118</v>
      </c>
      <c r="H34" s="216" t="s">
        <v>1111</v>
      </c>
      <c r="I34" s="216" t="s">
        <v>1111</v>
      </c>
      <c r="J34" s="216" t="s">
        <v>1111</v>
      </c>
      <c r="K34" s="216" t="s">
        <v>1118</v>
      </c>
      <c r="L34" s="216" t="s">
        <v>1118</v>
      </c>
      <c r="M34" s="216"/>
      <c r="N34" s="216"/>
    </row>
    <row r="35" spans="1:14" ht="10.5" customHeight="1" x14ac:dyDescent="0.25">
      <c r="A35" s="146" t="s">
        <v>1119</v>
      </c>
      <c r="B35" s="216">
        <v>100.3</v>
      </c>
      <c r="C35" s="216">
        <v>23.6</v>
      </c>
      <c r="D35" s="216">
        <v>16.3</v>
      </c>
      <c r="E35" s="216">
        <v>4.2</v>
      </c>
      <c r="F35" s="216">
        <v>3.6</v>
      </c>
      <c r="G35" s="216">
        <v>2.1</v>
      </c>
      <c r="H35" s="216">
        <v>6.5</v>
      </c>
      <c r="I35" s="216">
        <v>7.3</v>
      </c>
      <c r="J35" s="216">
        <v>2.1</v>
      </c>
      <c r="K35" s="216">
        <v>3.6</v>
      </c>
      <c r="L35" s="216">
        <v>1.7</v>
      </c>
      <c r="M35" s="216"/>
      <c r="N35" s="216"/>
    </row>
    <row r="36" spans="1:14" ht="10.5" customHeight="1" x14ac:dyDescent="0.25">
      <c r="A36" s="154"/>
      <c r="B36" s="216"/>
      <c r="C36" s="216"/>
      <c r="D36" s="216"/>
      <c r="E36" s="216"/>
      <c r="F36" s="216"/>
      <c r="G36" s="216"/>
      <c r="H36" s="216"/>
      <c r="I36" s="216"/>
      <c r="J36" s="216"/>
      <c r="K36" s="216"/>
      <c r="L36" s="216"/>
      <c r="M36" s="216"/>
      <c r="N36" s="216"/>
    </row>
    <row r="37" spans="1:14" ht="10.5" customHeight="1" x14ac:dyDescent="0.25">
      <c r="A37" s="145" t="s">
        <v>1120</v>
      </c>
      <c r="B37" s="216"/>
      <c r="C37" s="216"/>
      <c r="D37" s="216"/>
      <c r="E37" s="216"/>
      <c r="F37" s="216"/>
      <c r="G37" s="216"/>
      <c r="H37" s="216"/>
      <c r="I37" s="216"/>
      <c r="J37" s="216"/>
      <c r="K37" s="216"/>
      <c r="L37" s="216"/>
      <c r="M37" s="216"/>
      <c r="N37" s="216"/>
    </row>
    <row r="38" spans="1:14" ht="10.5" customHeight="1" x14ac:dyDescent="0.25">
      <c r="A38" s="148" t="s">
        <v>1014</v>
      </c>
      <c r="B38" s="216">
        <v>7.5</v>
      </c>
      <c r="C38" s="216">
        <v>1.3</v>
      </c>
      <c r="D38" s="216">
        <v>0.8</v>
      </c>
      <c r="E38" s="216" t="s">
        <v>1111</v>
      </c>
      <c r="F38" s="216">
        <v>0.2</v>
      </c>
      <c r="G38" s="216">
        <v>0.1</v>
      </c>
      <c r="H38" s="216">
        <v>0.3</v>
      </c>
      <c r="I38" s="216">
        <v>0.5</v>
      </c>
      <c r="J38" s="216">
        <v>0.2</v>
      </c>
      <c r="K38" s="216">
        <v>0.2</v>
      </c>
      <c r="L38" s="216">
        <v>0.1</v>
      </c>
      <c r="M38" s="216"/>
      <c r="N38" s="216"/>
    </row>
    <row r="39" spans="1:14" ht="10.5" customHeight="1" x14ac:dyDescent="0.25">
      <c r="A39" s="148" t="s">
        <v>1114</v>
      </c>
      <c r="B39" s="216">
        <v>5</v>
      </c>
      <c r="C39" s="216">
        <v>0.9</v>
      </c>
      <c r="D39" s="216">
        <v>0.7</v>
      </c>
      <c r="E39" s="216">
        <v>0.4</v>
      </c>
      <c r="F39" s="216" t="s">
        <v>1111</v>
      </c>
      <c r="G39" s="216" t="s">
        <v>1111</v>
      </c>
      <c r="H39" s="216">
        <v>0.2</v>
      </c>
      <c r="I39" s="216">
        <v>0.2</v>
      </c>
      <c r="J39" s="216">
        <v>0.1</v>
      </c>
      <c r="K39" s="216">
        <v>0.1</v>
      </c>
      <c r="L39" s="216" t="s">
        <v>1111</v>
      </c>
      <c r="M39" s="216"/>
      <c r="N39" s="216"/>
    </row>
    <row r="40" spans="1:14" ht="10.5" customHeight="1" x14ac:dyDescent="0.25">
      <c r="A40" s="148" t="s">
        <v>1115</v>
      </c>
      <c r="B40" s="216">
        <v>0.8</v>
      </c>
      <c r="C40" s="216">
        <v>0.1</v>
      </c>
      <c r="D40" s="216" t="s">
        <v>1111</v>
      </c>
      <c r="E40" s="216" t="s">
        <v>1111</v>
      </c>
      <c r="F40" s="216" t="s">
        <v>1111</v>
      </c>
      <c r="G40" s="216" t="s">
        <v>1118</v>
      </c>
      <c r="H40" s="216" t="s">
        <v>1111</v>
      </c>
      <c r="I40" s="216" t="s">
        <v>1111</v>
      </c>
      <c r="J40" s="216" t="s">
        <v>1111</v>
      </c>
      <c r="K40" s="216" t="s">
        <v>1111</v>
      </c>
      <c r="L40" s="216" t="s">
        <v>1111</v>
      </c>
      <c r="M40" s="216"/>
      <c r="N40" s="216"/>
    </row>
    <row r="41" spans="1:14" ht="10.5" customHeight="1" x14ac:dyDescent="0.25">
      <c r="A41" s="148" t="s">
        <v>1119</v>
      </c>
      <c r="B41" s="216">
        <v>100.3</v>
      </c>
      <c r="C41" s="216">
        <v>23.6</v>
      </c>
      <c r="D41" s="216">
        <v>16.3</v>
      </c>
      <c r="E41" s="216">
        <v>4.2</v>
      </c>
      <c r="F41" s="216">
        <v>3.6</v>
      </c>
      <c r="G41" s="216">
        <v>2.1</v>
      </c>
      <c r="H41" s="216">
        <v>6.5</v>
      </c>
      <c r="I41" s="216">
        <v>7.3</v>
      </c>
      <c r="J41" s="216">
        <v>2.1</v>
      </c>
      <c r="K41" s="216">
        <v>3.6</v>
      </c>
      <c r="L41" s="216">
        <v>1.7</v>
      </c>
      <c r="M41" s="216"/>
      <c r="N41" s="216"/>
    </row>
    <row r="42" spans="1:14" ht="10.5" customHeight="1" x14ac:dyDescent="0.25">
      <c r="A42" s="148"/>
      <c r="B42" s="216"/>
      <c r="C42" s="216"/>
      <c r="D42" s="216"/>
      <c r="E42" s="216"/>
      <c r="F42" s="216"/>
      <c r="G42" s="216"/>
      <c r="H42" s="216"/>
      <c r="I42" s="216"/>
      <c r="J42" s="216"/>
      <c r="K42" s="216"/>
      <c r="L42" s="216"/>
      <c r="M42" s="216"/>
      <c r="N42" s="216"/>
    </row>
    <row r="43" spans="1:14" ht="10.5" customHeight="1" x14ac:dyDescent="0.25">
      <c r="A43" s="143" t="s">
        <v>1121</v>
      </c>
      <c r="B43" s="216"/>
      <c r="C43" s="216"/>
      <c r="D43" s="216"/>
      <c r="E43" s="216"/>
      <c r="F43" s="216"/>
      <c r="G43" s="216"/>
      <c r="H43" s="216"/>
      <c r="I43" s="216"/>
      <c r="J43" s="216"/>
      <c r="K43" s="216"/>
      <c r="L43" s="216"/>
      <c r="M43" s="216"/>
      <c r="N43" s="216"/>
    </row>
    <row r="44" spans="1:14" ht="10.5" customHeight="1" x14ac:dyDescent="0.25">
      <c r="A44" s="146" t="s">
        <v>1122</v>
      </c>
      <c r="B44" s="216">
        <v>13.5</v>
      </c>
      <c r="C44" s="216">
        <v>2.4</v>
      </c>
      <c r="D44" s="216">
        <v>1.5</v>
      </c>
      <c r="E44" s="216">
        <v>0.6</v>
      </c>
      <c r="F44" s="216">
        <v>0.3</v>
      </c>
      <c r="G44" s="216">
        <v>0.2</v>
      </c>
      <c r="H44" s="216">
        <v>0.5</v>
      </c>
      <c r="I44" s="216">
        <v>0.9</v>
      </c>
      <c r="J44" s="216">
        <v>0.3</v>
      </c>
      <c r="K44" s="216">
        <v>0.4</v>
      </c>
      <c r="L44" s="216">
        <v>0.2</v>
      </c>
      <c r="M44" s="216"/>
      <c r="N44" s="216"/>
    </row>
    <row r="45" spans="1:14" ht="10.5" customHeight="1" x14ac:dyDescent="0.25">
      <c r="A45" s="148" t="s">
        <v>1264</v>
      </c>
      <c r="B45" s="216">
        <v>10.199999999999999</v>
      </c>
      <c r="C45" s="216">
        <v>1.7</v>
      </c>
      <c r="D45" s="216">
        <v>1.1000000000000001</v>
      </c>
      <c r="E45" s="216">
        <v>0.4</v>
      </c>
      <c r="F45" s="216">
        <v>0.2</v>
      </c>
      <c r="G45" s="216">
        <v>0.1</v>
      </c>
      <c r="H45" s="216">
        <v>0.4</v>
      </c>
      <c r="I45" s="216">
        <v>0.6</v>
      </c>
      <c r="J45" s="216">
        <v>0.2</v>
      </c>
      <c r="K45" s="216">
        <v>0.2</v>
      </c>
      <c r="L45" s="216">
        <v>0.1</v>
      </c>
      <c r="M45" s="216"/>
      <c r="N45" s="216"/>
    </row>
    <row r="46" spans="1:14" ht="10.5" customHeight="1" x14ac:dyDescent="0.25">
      <c r="A46" s="148" t="s">
        <v>1110</v>
      </c>
      <c r="B46" s="216">
        <v>3.4</v>
      </c>
      <c r="C46" s="216">
        <v>0.6</v>
      </c>
      <c r="D46" s="216">
        <v>0.4</v>
      </c>
      <c r="E46" s="216">
        <v>0.2</v>
      </c>
      <c r="F46" s="216" t="s">
        <v>1111</v>
      </c>
      <c r="G46" s="216" t="s">
        <v>1111</v>
      </c>
      <c r="H46" s="216" t="s">
        <v>1111</v>
      </c>
      <c r="I46" s="216">
        <v>0.3</v>
      </c>
      <c r="J46" s="216">
        <v>0.1</v>
      </c>
      <c r="K46" s="216">
        <v>0.1</v>
      </c>
      <c r="L46" s="216">
        <v>0.1</v>
      </c>
      <c r="M46" s="216"/>
      <c r="N46" s="216"/>
    </row>
    <row r="47" spans="1:14" ht="10.5" customHeight="1" x14ac:dyDescent="0.25">
      <c r="A47" s="146" t="s">
        <v>1123</v>
      </c>
      <c r="B47" s="216">
        <v>100.1</v>
      </c>
      <c r="C47" s="216">
        <v>23.6</v>
      </c>
      <c r="D47" s="216">
        <v>16.3</v>
      </c>
      <c r="E47" s="216">
        <v>4.2</v>
      </c>
      <c r="F47" s="216">
        <v>3.5</v>
      </c>
      <c r="G47" s="216">
        <v>2.1</v>
      </c>
      <c r="H47" s="216">
        <v>6.5</v>
      </c>
      <c r="I47" s="216">
        <v>7.2</v>
      </c>
      <c r="J47" s="216">
        <v>2</v>
      </c>
      <c r="K47" s="216">
        <v>3.6</v>
      </c>
      <c r="L47" s="216">
        <v>1.6</v>
      </c>
      <c r="M47" s="216"/>
      <c r="N47" s="216"/>
    </row>
    <row r="48" spans="1:14" ht="10.5" customHeight="1" x14ac:dyDescent="0.25">
      <c r="A48" s="154"/>
      <c r="B48" s="216"/>
      <c r="C48" s="216"/>
      <c r="D48" s="216"/>
      <c r="E48" s="216"/>
      <c r="F48" s="216"/>
      <c r="G48" s="216"/>
      <c r="H48" s="216"/>
      <c r="I48" s="216"/>
      <c r="J48" s="216"/>
      <c r="K48" s="216"/>
      <c r="L48" s="216"/>
      <c r="M48" s="216"/>
      <c r="N48" s="216"/>
    </row>
    <row r="49" spans="1:14" ht="10.5" customHeight="1" x14ac:dyDescent="0.25">
      <c r="A49" s="145" t="s">
        <v>1124</v>
      </c>
      <c r="B49" s="216"/>
      <c r="C49" s="216"/>
      <c r="D49" s="216"/>
      <c r="E49" s="216"/>
      <c r="F49" s="216"/>
      <c r="G49" s="216"/>
      <c r="H49" s="216"/>
      <c r="I49" s="216"/>
      <c r="J49" s="216"/>
      <c r="K49" s="216"/>
      <c r="L49" s="216"/>
      <c r="M49" s="216"/>
      <c r="N49" s="216"/>
    </row>
    <row r="50" spans="1:14" ht="10.5" customHeight="1" x14ac:dyDescent="0.25">
      <c r="A50" s="148" t="s">
        <v>1014</v>
      </c>
      <c r="B50" s="216">
        <v>11.1</v>
      </c>
      <c r="C50" s="216">
        <v>1.9</v>
      </c>
      <c r="D50" s="216">
        <v>1.2</v>
      </c>
      <c r="E50" s="216">
        <v>0.3</v>
      </c>
      <c r="F50" s="216">
        <v>0.3</v>
      </c>
      <c r="G50" s="216">
        <v>0.1</v>
      </c>
      <c r="H50" s="216">
        <v>0.5</v>
      </c>
      <c r="I50" s="216">
        <v>0.8</v>
      </c>
      <c r="J50" s="216">
        <v>0.3</v>
      </c>
      <c r="K50" s="216">
        <v>0.3</v>
      </c>
      <c r="L50" s="216">
        <v>0.2</v>
      </c>
      <c r="M50" s="216"/>
      <c r="N50" s="216"/>
    </row>
    <row r="51" spans="1:14" ht="10.5" customHeight="1" x14ac:dyDescent="0.25">
      <c r="A51" s="148" t="s">
        <v>1114</v>
      </c>
      <c r="B51" s="216">
        <v>2.2000000000000002</v>
      </c>
      <c r="C51" s="216">
        <v>0.4</v>
      </c>
      <c r="D51" s="216">
        <v>0.3</v>
      </c>
      <c r="E51" s="216">
        <v>0.2</v>
      </c>
      <c r="F51" s="216" t="s">
        <v>1111</v>
      </c>
      <c r="G51" s="216" t="s">
        <v>1111</v>
      </c>
      <c r="H51" s="216" t="s">
        <v>1111</v>
      </c>
      <c r="I51" s="216">
        <v>0.1</v>
      </c>
      <c r="J51" s="216">
        <v>0</v>
      </c>
      <c r="K51" s="216" t="s">
        <v>1111</v>
      </c>
      <c r="L51" s="216" t="s">
        <v>1111</v>
      </c>
      <c r="M51" s="216"/>
      <c r="N51" s="216"/>
    </row>
    <row r="52" spans="1:14" ht="10.5" customHeight="1" x14ac:dyDescent="0.25">
      <c r="A52" s="148" t="s">
        <v>1115</v>
      </c>
      <c r="B52" s="216">
        <v>0.2</v>
      </c>
      <c r="C52" s="216" t="s">
        <v>1111</v>
      </c>
      <c r="D52" s="216" t="s">
        <v>1111</v>
      </c>
      <c r="E52" s="216" t="s">
        <v>1118</v>
      </c>
      <c r="F52" s="216" t="s">
        <v>1111</v>
      </c>
      <c r="G52" s="216" t="s">
        <v>1118</v>
      </c>
      <c r="H52" s="216" t="s">
        <v>1118</v>
      </c>
      <c r="I52" s="216" t="s">
        <v>1111</v>
      </c>
      <c r="J52" s="216" t="s">
        <v>1111</v>
      </c>
      <c r="K52" s="216" t="s">
        <v>1118</v>
      </c>
      <c r="L52" s="216" t="s">
        <v>1118</v>
      </c>
      <c r="M52" s="216"/>
      <c r="N52" s="216"/>
    </row>
    <row r="53" spans="1:14" ht="10.5" customHeight="1" x14ac:dyDescent="0.25">
      <c r="A53" s="148" t="s">
        <v>1123</v>
      </c>
      <c r="B53" s="216">
        <v>100.1</v>
      </c>
      <c r="C53" s="216">
        <v>23.6</v>
      </c>
      <c r="D53" s="216">
        <v>16.3</v>
      </c>
      <c r="E53" s="216">
        <v>4.2</v>
      </c>
      <c r="F53" s="216">
        <v>3.5</v>
      </c>
      <c r="G53" s="216">
        <v>2.1</v>
      </c>
      <c r="H53" s="216">
        <v>6.5</v>
      </c>
      <c r="I53" s="216">
        <v>7.2</v>
      </c>
      <c r="J53" s="216">
        <v>2</v>
      </c>
      <c r="K53" s="216">
        <v>3.6</v>
      </c>
      <c r="L53" s="216">
        <v>1.6</v>
      </c>
      <c r="M53" s="216"/>
      <c r="N53" s="216"/>
    </row>
    <row r="54" spans="1:14" ht="10.5" customHeight="1" x14ac:dyDescent="0.25">
      <c r="A54" s="154"/>
      <c r="B54" s="216"/>
      <c r="C54" s="216"/>
      <c r="D54" s="216"/>
      <c r="E54" s="216"/>
      <c r="F54" s="216"/>
      <c r="G54" s="216"/>
      <c r="H54" s="216"/>
      <c r="I54" s="216"/>
      <c r="J54" s="216"/>
      <c r="K54" s="216"/>
      <c r="L54" s="216"/>
      <c r="M54" s="216"/>
      <c r="N54" s="216"/>
    </row>
    <row r="55" spans="1:14" ht="10.5" customHeight="1" x14ac:dyDescent="0.25">
      <c r="A55" s="143" t="s">
        <v>1125</v>
      </c>
      <c r="B55" s="216"/>
      <c r="C55" s="216"/>
      <c r="D55" s="216"/>
      <c r="E55" s="216"/>
      <c r="F55" s="216"/>
      <c r="G55" s="216"/>
      <c r="H55" s="216"/>
      <c r="I55" s="216"/>
      <c r="J55" s="216"/>
      <c r="K55" s="216"/>
      <c r="L55" s="216"/>
      <c r="M55" s="216"/>
      <c r="N55" s="216"/>
    </row>
    <row r="56" spans="1:14" ht="10.5" customHeight="1" x14ac:dyDescent="0.25">
      <c r="A56" s="146" t="s">
        <v>1126</v>
      </c>
      <c r="B56" s="216">
        <v>1.5</v>
      </c>
      <c r="C56" s="216">
        <v>0.3</v>
      </c>
      <c r="D56" s="216">
        <v>0.3</v>
      </c>
      <c r="E56" s="216" t="s">
        <v>1111</v>
      </c>
      <c r="F56" s="216" t="s">
        <v>1111</v>
      </c>
      <c r="G56" s="216" t="s">
        <v>1111</v>
      </c>
      <c r="H56" s="216" t="s">
        <v>1111</v>
      </c>
      <c r="I56" s="216">
        <v>0.1</v>
      </c>
      <c r="J56" s="216">
        <v>0</v>
      </c>
      <c r="K56" s="216" t="s">
        <v>1111</v>
      </c>
      <c r="L56" s="216" t="s">
        <v>1111</v>
      </c>
      <c r="M56" s="216"/>
      <c r="N56" s="216"/>
    </row>
    <row r="57" spans="1:14" ht="10.5" customHeight="1" x14ac:dyDescent="0.25">
      <c r="A57" s="146" t="s">
        <v>1127</v>
      </c>
      <c r="B57" s="216">
        <v>112.1</v>
      </c>
      <c r="C57" s="216">
        <v>25.6</v>
      </c>
      <c r="D57" s="216">
        <v>17.600000000000001</v>
      </c>
      <c r="E57" s="216">
        <v>4.7</v>
      </c>
      <c r="F57" s="216">
        <v>3.8</v>
      </c>
      <c r="G57" s="216">
        <v>2.2000000000000002</v>
      </c>
      <c r="H57" s="216">
        <v>6.8</v>
      </c>
      <c r="I57" s="216">
        <v>8</v>
      </c>
      <c r="J57" s="216">
        <v>2.2999999999999998</v>
      </c>
      <c r="K57" s="216">
        <v>3.9</v>
      </c>
      <c r="L57" s="216">
        <v>1.8</v>
      </c>
      <c r="M57" s="216"/>
      <c r="N57" s="216"/>
    </row>
    <row r="58" spans="1:14" ht="10.5" customHeight="1" x14ac:dyDescent="0.25">
      <c r="A58" s="146"/>
      <c r="B58" s="216"/>
      <c r="C58" s="216"/>
      <c r="D58" s="216"/>
      <c r="E58" s="216"/>
      <c r="F58" s="216"/>
      <c r="G58" s="216"/>
      <c r="H58" s="216"/>
      <c r="I58" s="216"/>
      <c r="J58" s="216"/>
      <c r="K58" s="216"/>
      <c r="L58" s="216"/>
      <c r="M58" s="216"/>
      <c r="N58" s="216"/>
    </row>
    <row r="59" spans="1:14" ht="10.5" customHeight="1" x14ac:dyDescent="0.25">
      <c r="A59" s="147" t="s">
        <v>1128</v>
      </c>
      <c r="B59" s="216"/>
      <c r="C59" s="216"/>
      <c r="D59" s="216"/>
      <c r="E59" s="216"/>
      <c r="F59" s="216"/>
      <c r="G59" s="216"/>
      <c r="H59" s="216"/>
      <c r="I59" s="216"/>
      <c r="J59" s="216"/>
      <c r="K59" s="216"/>
      <c r="L59" s="216"/>
      <c r="M59" s="216"/>
      <c r="N59" s="216"/>
    </row>
    <row r="60" spans="1:14" ht="10.5" customHeight="1" x14ac:dyDescent="0.25">
      <c r="A60" s="148" t="s">
        <v>1014</v>
      </c>
      <c r="B60" s="216">
        <v>1</v>
      </c>
      <c r="C60" s="216">
        <v>0.2</v>
      </c>
      <c r="D60" s="216" t="s">
        <v>1111</v>
      </c>
      <c r="E60" s="216" t="s">
        <v>1111</v>
      </c>
      <c r="F60" s="216" t="s">
        <v>1111</v>
      </c>
      <c r="G60" s="216" t="s">
        <v>1118</v>
      </c>
      <c r="H60" s="216" t="s">
        <v>1111</v>
      </c>
      <c r="I60" s="216">
        <v>0</v>
      </c>
      <c r="J60" s="216" t="s">
        <v>1111</v>
      </c>
      <c r="K60" s="216" t="s">
        <v>1111</v>
      </c>
      <c r="L60" s="216" t="s">
        <v>1111</v>
      </c>
      <c r="M60" s="216"/>
      <c r="N60" s="216"/>
    </row>
    <row r="61" spans="1:14" ht="10.5" customHeight="1" x14ac:dyDescent="0.25">
      <c r="A61" s="148" t="s">
        <v>1114</v>
      </c>
      <c r="B61" s="216">
        <v>0.4</v>
      </c>
      <c r="C61" s="216">
        <v>0.1</v>
      </c>
      <c r="D61" s="216" t="s">
        <v>1111</v>
      </c>
      <c r="E61" s="216" t="s">
        <v>1118</v>
      </c>
      <c r="F61" s="216" t="s">
        <v>1111</v>
      </c>
      <c r="G61" s="216" t="s">
        <v>1111</v>
      </c>
      <c r="H61" s="216" t="s">
        <v>1111</v>
      </c>
      <c r="I61" s="216" t="s">
        <v>1111</v>
      </c>
      <c r="J61" s="216" t="s">
        <v>1111</v>
      </c>
      <c r="K61" s="216" t="s">
        <v>1111</v>
      </c>
      <c r="L61" s="216" t="s">
        <v>1111</v>
      </c>
      <c r="M61" s="216"/>
      <c r="N61" s="216"/>
    </row>
    <row r="62" spans="1:14" ht="10.5" customHeight="1" x14ac:dyDescent="0.25">
      <c r="A62" s="148" t="s">
        <v>1115</v>
      </c>
      <c r="B62" s="216">
        <v>0.2</v>
      </c>
      <c r="C62" s="216" t="s">
        <v>1111</v>
      </c>
      <c r="D62" s="216" t="s">
        <v>1111</v>
      </c>
      <c r="E62" s="216" t="s">
        <v>1111</v>
      </c>
      <c r="F62" s="216" t="s">
        <v>1118</v>
      </c>
      <c r="G62" s="216" t="s">
        <v>1111</v>
      </c>
      <c r="H62" s="216" t="s">
        <v>1111</v>
      </c>
      <c r="I62" s="216" t="s">
        <v>1111</v>
      </c>
      <c r="J62" s="216" t="s">
        <v>1118</v>
      </c>
      <c r="K62" s="216" t="s">
        <v>1111</v>
      </c>
      <c r="L62" s="216" t="s">
        <v>1118</v>
      </c>
      <c r="M62" s="216"/>
      <c r="N62" s="216"/>
    </row>
    <row r="63" spans="1:14" ht="10.5" customHeight="1" x14ac:dyDescent="0.25">
      <c r="A63" s="148" t="s">
        <v>1127</v>
      </c>
      <c r="B63" s="216">
        <v>112.1</v>
      </c>
      <c r="C63" s="216">
        <v>25.6</v>
      </c>
      <c r="D63" s="216">
        <v>17.600000000000001</v>
      </c>
      <c r="E63" s="216">
        <v>4.7</v>
      </c>
      <c r="F63" s="216">
        <v>3.8</v>
      </c>
      <c r="G63" s="216">
        <v>2.2000000000000002</v>
      </c>
      <c r="H63" s="216">
        <v>6.8</v>
      </c>
      <c r="I63" s="216">
        <v>8</v>
      </c>
      <c r="J63" s="216">
        <v>2.2999999999999998</v>
      </c>
      <c r="K63" s="216">
        <v>3.9</v>
      </c>
      <c r="L63" s="216">
        <v>1.8</v>
      </c>
      <c r="M63" s="216"/>
      <c r="N63" s="216"/>
    </row>
    <row r="64" spans="1:14" ht="10.5" customHeight="1" x14ac:dyDescent="0.25">
      <c r="A64" s="150"/>
      <c r="B64" s="216"/>
      <c r="C64" s="216"/>
      <c r="D64" s="216"/>
      <c r="E64" s="216"/>
      <c r="F64" s="216"/>
      <c r="G64" s="216"/>
      <c r="H64" s="216"/>
      <c r="I64" s="216"/>
      <c r="J64" s="216"/>
      <c r="K64" s="216"/>
      <c r="L64" s="216"/>
      <c r="M64" s="216"/>
      <c r="N64" s="216"/>
    </row>
    <row r="65" spans="1:14" ht="10.5" customHeight="1" x14ac:dyDescent="0.25">
      <c r="A65" s="143" t="s">
        <v>1129</v>
      </c>
      <c r="B65" s="216"/>
      <c r="C65" s="216"/>
      <c r="D65" s="216"/>
      <c r="E65" s="216"/>
      <c r="F65" s="216"/>
      <c r="G65" s="216"/>
      <c r="H65" s="216"/>
      <c r="I65" s="216"/>
      <c r="J65" s="216"/>
      <c r="K65" s="216"/>
      <c r="L65" s="216"/>
      <c r="M65" s="216"/>
      <c r="N65" s="216"/>
    </row>
    <row r="66" spans="1:14" ht="10.5" customHeight="1" x14ac:dyDescent="0.25">
      <c r="A66" s="146" t="s">
        <v>1130</v>
      </c>
      <c r="B66" s="216">
        <v>8.6999999999999993</v>
      </c>
      <c r="C66" s="216">
        <v>1.9</v>
      </c>
      <c r="D66" s="216">
        <v>1.3</v>
      </c>
      <c r="E66" s="216">
        <v>0.5</v>
      </c>
      <c r="F66" s="216">
        <v>0.2</v>
      </c>
      <c r="G66" s="216">
        <v>0.2</v>
      </c>
      <c r="H66" s="216">
        <v>0.5</v>
      </c>
      <c r="I66" s="216">
        <v>0.6</v>
      </c>
      <c r="J66" s="216">
        <v>0.2</v>
      </c>
      <c r="K66" s="216">
        <v>0.2</v>
      </c>
      <c r="L66" s="216">
        <v>0.1</v>
      </c>
      <c r="M66" s="216"/>
      <c r="N66" s="216"/>
    </row>
    <row r="67" spans="1:14" ht="10.5" customHeight="1" x14ac:dyDescent="0.25">
      <c r="A67" s="146" t="s">
        <v>1131</v>
      </c>
      <c r="B67" s="216">
        <v>27.5</v>
      </c>
      <c r="C67" s="216">
        <v>6.6</v>
      </c>
      <c r="D67" s="216">
        <v>4.5999999999999996</v>
      </c>
      <c r="E67" s="216">
        <v>1.2</v>
      </c>
      <c r="F67" s="216">
        <v>1</v>
      </c>
      <c r="G67" s="216">
        <v>0.6</v>
      </c>
      <c r="H67" s="216">
        <v>1.9</v>
      </c>
      <c r="I67" s="216">
        <v>2</v>
      </c>
      <c r="J67" s="216">
        <v>0.5</v>
      </c>
      <c r="K67" s="216">
        <v>1</v>
      </c>
      <c r="L67" s="216">
        <v>0.5</v>
      </c>
      <c r="M67" s="216"/>
      <c r="N67" s="216"/>
    </row>
    <row r="68" spans="1:14" ht="10.5" customHeight="1" x14ac:dyDescent="0.25">
      <c r="A68" s="146" t="s">
        <v>1132</v>
      </c>
      <c r="B68" s="216">
        <v>41.6</v>
      </c>
      <c r="C68" s="216">
        <v>10</v>
      </c>
      <c r="D68" s="216">
        <v>6.7</v>
      </c>
      <c r="E68" s="216">
        <v>1.6</v>
      </c>
      <c r="F68" s="216">
        <v>1.5</v>
      </c>
      <c r="G68" s="216">
        <v>0.9</v>
      </c>
      <c r="H68" s="216">
        <v>2.7</v>
      </c>
      <c r="I68" s="216">
        <v>3.3</v>
      </c>
      <c r="J68" s="216">
        <v>0.8</v>
      </c>
      <c r="K68" s="216">
        <v>1.8</v>
      </c>
      <c r="L68" s="216">
        <v>0.7</v>
      </c>
      <c r="M68" s="216"/>
      <c r="N68" s="216"/>
    </row>
    <row r="69" spans="1:14" ht="10.5" customHeight="1" x14ac:dyDescent="0.25">
      <c r="A69" s="146" t="s">
        <v>1133</v>
      </c>
      <c r="B69" s="216">
        <v>26</v>
      </c>
      <c r="C69" s="216">
        <v>5.5</v>
      </c>
      <c r="D69" s="216">
        <v>3.9</v>
      </c>
      <c r="E69" s="216">
        <v>1.2</v>
      </c>
      <c r="F69" s="216">
        <v>0.8</v>
      </c>
      <c r="G69" s="216">
        <v>0.5</v>
      </c>
      <c r="H69" s="216">
        <v>1.3</v>
      </c>
      <c r="I69" s="216">
        <v>1.6</v>
      </c>
      <c r="J69" s="216">
        <v>0.6</v>
      </c>
      <c r="K69" s="216">
        <v>0.6</v>
      </c>
      <c r="L69" s="216">
        <v>0.4</v>
      </c>
      <c r="M69" s="216"/>
      <c r="N69" s="216"/>
    </row>
    <row r="70" spans="1:14" ht="10.5" customHeight="1" x14ac:dyDescent="0.25">
      <c r="A70" s="146" t="s">
        <v>1134</v>
      </c>
      <c r="B70" s="216">
        <v>4.2</v>
      </c>
      <c r="C70" s="216">
        <v>0.8</v>
      </c>
      <c r="D70" s="216">
        <v>0.5</v>
      </c>
      <c r="E70" s="216" t="s">
        <v>1111</v>
      </c>
      <c r="F70" s="216">
        <v>0.2</v>
      </c>
      <c r="G70" s="216" t="s">
        <v>1111</v>
      </c>
      <c r="H70" s="216">
        <v>0.2</v>
      </c>
      <c r="I70" s="216">
        <v>0.3</v>
      </c>
      <c r="J70" s="216">
        <v>0.1</v>
      </c>
      <c r="K70" s="216">
        <v>0.1</v>
      </c>
      <c r="L70" s="216" t="s">
        <v>1111</v>
      </c>
      <c r="M70" s="216"/>
      <c r="N70" s="216"/>
    </row>
    <row r="71" spans="1:14" ht="10.5" customHeight="1" x14ac:dyDescent="0.25">
      <c r="A71" s="146" t="s">
        <v>1135</v>
      </c>
      <c r="B71" s="216">
        <v>4.5999999999999996</v>
      </c>
      <c r="C71" s="216">
        <v>1</v>
      </c>
      <c r="D71" s="216">
        <v>0.7</v>
      </c>
      <c r="E71" s="216" t="s">
        <v>1111</v>
      </c>
      <c r="F71" s="216">
        <v>0.2</v>
      </c>
      <c r="G71" s="216">
        <v>0.1</v>
      </c>
      <c r="H71" s="216">
        <v>0.3</v>
      </c>
      <c r="I71" s="216">
        <v>0.3</v>
      </c>
      <c r="J71" s="216">
        <v>0.1</v>
      </c>
      <c r="K71" s="216">
        <v>0.1</v>
      </c>
      <c r="L71" s="216" t="s">
        <v>1111</v>
      </c>
      <c r="M71" s="216"/>
      <c r="N71" s="216"/>
    </row>
    <row r="72" spans="1:14" ht="10.5" customHeight="1" x14ac:dyDescent="0.25">
      <c r="A72" s="146" t="s">
        <v>1136</v>
      </c>
      <c r="B72" s="216">
        <v>1.1000000000000001</v>
      </c>
      <c r="C72" s="216">
        <v>0.2</v>
      </c>
      <c r="D72" s="216" t="s">
        <v>1111</v>
      </c>
      <c r="E72" s="216" t="s">
        <v>1111</v>
      </c>
      <c r="F72" s="216" t="s">
        <v>1111</v>
      </c>
      <c r="G72" s="216" t="s">
        <v>1118</v>
      </c>
      <c r="H72" s="216" t="s">
        <v>1111</v>
      </c>
      <c r="I72" s="216">
        <v>0.1</v>
      </c>
      <c r="J72" s="216" t="s">
        <v>1111</v>
      </c>
      <c r="K72" s="216" t="s">
        <v>1111</v>
      </c>
      <c r="L72" s="216" t="s">
        <v>1111</v>
      </c>
      <c r="M72" s="216"/>
      <c r="N72" s="216"/>
    </row>
    <row r="73" spans="1:14" ht="10.5" customHeight="1" x14ac:dyDescent="0.25">
      <c r="A73" s="150"/>
      <c r="B73" s="216"/>
      <c r="C73" s="216"/>
      <c r="D73" s="216"/>
      <c r="E73" s="216"/>
      <c r="F73" s="216"/>
      <c r="G73" s="216"/>
      <c r="H73" s="216"/>
      <c r="I73" s="216"/>
      <c r="J73" s="216"/>
      <c r="K73" s="216"/>
      <c r="L73" s="216"/>
      <c r="M73" s="216"/>
      <c r="N73" s="216"/>
    </row>
    <row r="74" spans="1:14" ht="10.5" customHeight="1" x14ac:dyDescent="0.25">
      <c r="A74" s="143" t="s">
        <v>1137</v>
      </c>
      <c r="B74" s="216"/>
      <c r="C74" s="216"/>
      <c r="D74" s="216"/>
      <c r="E74" s="216"/>
      <c r="F74" s="216"/>
      <c r="G74" s="216"/>
      <c r="H74" s="216"/>
      <c r="I74" s="216"/>
      <c r="J74" s="216"/>
      <c r="K74" s="216"/>
      <c r="L74" s="216"/>
      <c r="M74" s="216"/>
      <c r="N74" s="216"/>
    </row>
    <row r="75" spans="1:14" ht="10.5" customHeight="1" x14ac:dyDescent="0.25">
      <c r="A75" s="146" t="s">
        <v>1014</v>
      </c>
      <c r="B75" s="216">
        <v>68.099999999999994</v>
      </c>
      <c r="C75" s="216">
        <v>14.9</v>
      </c>
      <c r="D75" s="216">
        <v>9.4</v>
      </c>
      <c r="E75" s="216">
        <v>1.5</v>
      </c>
      <c r="F75" s="216">
        <v>1.8</v>
      </c>
      <c r="G75" s="216">
        <v>1.6</v>
      </c>
      <c r="H75" s="216">
        <v>4.5</v>
      </c>
      <c r="I75" s="216">
        <v>5.5</v>
      </c>
      <c r="J75" s="216">
        <v>1.7</v>
      </c>
      <c r="K75" s="216">
        <v>2.5</v>
      </c>
      <c r="L75" s="216">
        <v>1.3</v>
      </c>
      <c r="M75" s="216"/>
      <c r="N75" s="216"/>
    </row>
    <row r="76" spans="1:14" ht="10.5" customHeight="1" x14ac:dyDescent="0.25">
      <c r="A76" s="146" t="s">
        <v>1114</v>
      </c>
      <c r="B76" s="216">
        <v>38.299999999999997</v>
      </c>
      <c r="C76" s="216">
        <v>9.4</v>
      </c>
      <c r="D76" s="216">
        <v>7.4</v>
      </c>
      <c r="E76" s="216">
        <v>3</v>
      </c>
      <c r="F76" s="216">
        <v>1.7</v>
      </c>
      <c r="G76" s="216">
        <v>0.6</v>
      </c>
      <c r="H76" s="216">
        <v>2.1</v>
      </c>
      <c r="I76" s="216">
        <v>2</v>
      </c>
      <c r="J76" s="216">
        <v>0.5</v>
      </c>
      <c r="K76" s="216">
        <v>1.1000000000000001</v>
      </c>
      <c r="L76" s="216">
        <v>0.4</v>
      </c>
      <c r="M76" s="216"/>
      <c r="N76" s="216"/>
    </row>
    <row r="77" spans="1:14" ht="10.5" customHeight="1" x14ac:dyDescent="0.25">
      <c r="A77" s="146" t="s">
        <v>1115</v>
      </c>
      <c r="B77" s="216">
        <v>5.4</v>
      </c>
      <c r="C77" s="216">
        <v>1.2</v>
      </c>
      <c r="D77" s="216">
        <v>0.7</v>
      </c>
      <c r="E77" s="216" t="s">
        <v>1111</v>
      </c>
      <c r="F77" s="216">
        <v>0.3</v>
      </c>
      <c r="G77" s="216">
        <v>0.1</v>
      </c>
      <c r="H77" s="216" t="s">
        <v>1111</v>
      </c>
      <c r="I77" s="216">
        <v>0.5</v>
      </c>
      <c r="J77" s="216">
        <v>0.2</v>
      </c>
      <c r="K77" s="216">
        <v>0.3</v>
      </c>
      <c r="L77" s="216" t="s">
        <v>1118</v>
      </c>
      <c r="M77" s="216"/>
      <c r="N77" s="216"/>
    </row>
    <row r="78" spans="1:14" ht="10.5" customHeight="1" x14ac:dyDescent="0.25">
      <c r="A78" s="146" t="s">
        <v>1138</v>
      </c>
      <c r="B78" s="216">
        <v>0.1</v>
      </c>
      <c r="C78" s="216" t="s">
        <v>1118</v>
      </c>
      <c r="D78" s="216" t="s">
        <v>1118</v>
      </c>
      <c r="E78" s="216" t="s">
        <v>1118</v>
      </c>
      <c r="F78" s="216" t="s">
        <v>1118</v>
      </c>
      <c r="G78" s="216" t="s">
        <v>1118</v>
      </c>
      <c r="H78" s="216" t="s">
        <v>1118</v>
      </c>
      <c r="I78" s="216" t="s">
        <v>1118</v>
      </c>
      <c r="J78" s="216" t="s">
        <v>1118</v>
      </c>
      <c r="K78" s="216" t="s">
        <v>1118</v>
      </c>
      <c r="L78" s="216" t="s">
        <v>1118</v>
      </c>
      <c r="M78" s="216"/>
      <c r="N78" s="216"/>
    </row>
    <row r="79" spans="1:14" ht="10.5" customHeight="1" x14ac:dyDescent="0.25">
      <c r="A79" s="146" t="s">
        <v>1139</v>
      </c>
      <c r="B79" s="216">
        <v>0.5</v>
      </c>
      <c r="C79" s="216" t="s">
        <v>1111</v>
      </c>
      <c r="D79" s="216" t="s">
        <v>1111</v>
      </c>
      <c r="E79" s="216" t="s">
        <v>1111</v>
      </c>
      <c r="F79" s="216" t="s">
        <v>1118</v>
      </c>
      <c r="G79" s="216" t="s">
        <v>1111</v>
      </c>
      <c r="H79" s="216" t="s">
        <v>1118</v>
      </c>
      <c r="I79" s="216" t="s">
        <v>1111</v>
      </c>
      <c r="J79" s="216" t="s">
        <v>1111</v>
      </c>
      <c r="K79" s="216" t="s">
        <v>1118</v>
      </c>
      <c r="L79" s="216" t="s">
        <v>1118</v>
      </c>
      <c r="M79" s="216"/>
      <c r="N79" s="216"/>
    </row>
    <row r="80" spans="1:14" ht="10.5" customHeight="1" x14ac:dyDescent="0.25">
      <c r="A80" s="146" t="s">
        <v>1136</v>
      </c>
      <c r="B80" s="216">
        <v>1.1000000000000001</v>
      </c>
      <c r="C80" s="216">
        <v>0.2</v>
      </c>
      <c r="D80" s="216" t="s">
        <v>1111</v>
      </c>
      <c r="E80" s="216" t="s">
        <v>1111</v>
      </c>
      <c r="F80" s="216" t="s">
        <v>1111</v>
      </c>
      <c r="G80" s="216" t="s">
        <v>1118</v>
      </c>
      <c r="H80" s="216" t="s">
        <v>1111</v>
      </c>
      <c r="I80" s="216">
        <v>0.1</v>
      </c>
      <c r="J80" s="216" t="s">
        <v>1111</v>
      </c>
      <c r="K80" s="216" t="s">
        <v>1111</v>
      </c>
      <c r="L80" s="216" t="s">
        <v>1111</v>
      </c>
      <c r="M80" s="216"/>
      <c r="N80" s="216"/>
    </row>
    <row r="81" spans="1:14" ht="10.5" customHeight="1" x14ac:dyDescent="0.25">
      <c r="A81" s="142"/>
      <c r="B81" s="216"/>
      <c r="C81" s="216"/>
      <c r="D81" s="216"/>
      <c r="E81" s="216"/>
      <c r="F81" s="216"/>
      <c r="G81" s="216"/>
      <c r="H81" s="216"/>
      <c r="I81" s="216"/>
      <c r="J81" s="216"/>
      <c r="K81" s="216"/>
      <c r="L81" s="216"/>
      <c r="M81" s="216"/>
      <c r="N81" s="216"/>
    </row>
    <row r="82" spans="1:14" ht="10.5" customHeight="1" x14ac:dyDescent="0.25">
      <c r="A82" s="143" t="s">
        <v>1140</v>
      </c>
      <c r="B82" s="216"/>
      <c r="C82" s="216"/>
      <c r="D82" s="216"/>
      <c r="E82" s="216"/>
      <c r="F82" s="216"/>
      <c r="G82" s="216"/>
      <c r="H82" s="216"/>
      <c r="I82" s="216"/>
      <c r="J82" s="216"/>
      <c r="K82" s="216"/>
      <c r="L82" s="216"/>
      <c r="M82" s="216"/>
      <c r="N82" s="216"/>
    </row>
    <row r="83" spans="1:14" ht="10.5" customHeight="1" x14ac:dyDescent="0.25">
      <c r="A83" s="143" t="s">
        <v>1141</v>
      </c>
      <c r="B83" s="216"/>
      <c r="C83" s="216"/>
      <c r="D83" s="216"/>
      <c r="E83" s="216"/>
      <c r="F83" s="216"/>
      <c r="G83" s="216"/>
      <c r="H83" s="216"/>
      <c r="I83" s="216"/>
      <c r="J83" s="216"/>
      <c r="K83" s="216"/>
      <c r="L83" s="216"/>
      <c r="M83" s="216"/>
      <c r="N83" s="216"/>
    </row>
    <row r="84" spans="1:14" ht="10.5" customHeight="1" x14ac:dyDescent="0.25">
      <c r="A84" s="146" t="s">
        <v>1142</v>
      </c>
      <c r="B84" s="216">
        <v>105.8</v>
      </c>
      <c r="C84" s="216">
        <v>24.6</v>
      </c>
      <c r="D84" s="216">
        <v>16.899999999999999</v>
      </c>
      <c r="E84" s="216">
        <v>4.3</v>
      </c>
      <c r="F84" s="216">
        <v>3.7</v>
      </c>
      <c r="G84" s="216">
        <v>2.1</v>
      </c>
      <c r="H84" s="216">
        <v>6.8</v>
      </c>
      <c r="I84" s="216">
        <v>7.7</v>
      </c>
      <c r="J84" s="216">
        <v>2.2999999999999998</v>
      </c>
      <c r="K84" s="216">
        <v>3.7</v>
      </c>
      <c r="L84" s="216">
        <v>1.7</v>
      </c>
      <c r="M84" s="216"/>
      <c r="N84" s="216"/>
    </row>
    <row r="85" spans="1:14" ht="10.5" customHeight="1" x14ac:dyDescent="0.25">
      <c r="A85" s="148" t="s">
        <v>1143</v>
      </c>
      <c r="B85" s="216">
        <v>3.7</v>
      </c>
      <c r="C85" s="216">
        <v>0.8</v>
      </c>
      <c r="D85" s="216">
        <v>0.6</v>
      </c>
      <c r="E85" s="216" t="s">
        <v>1111</v>
      </c>
      <c r="F85" s="216">
        <v>0.2</v>
      </c>
      <c r="G85" s="216" t="s">
        <v>1111</v>
      </c>
      <c r="H85" s="216">
        <v>0.2</v>
      </c>
      <c r="I85" s="216">
        <v>0.2</v>
      </c>
      <c r="J85" s="216">
        <v>0.1</v>
      </c>
      <c r="K85" s="216">
        <v>0.1</v>
      </c>
      <c r="L85" s="216">
        <v>0.1</v>
      </c>
      <c r="M85" s="216"/>
      <c r="N85" s="216"/>
    </row>
    <row r="86" spans="1:14" ht="10.5" customHeight="1" x14ac:dyDescent="0.25">
      <c r="A86" s="148" t="s">
        <v>1144</v>
      </c>
      <c r="B86" s="216">
        <v>9.3000000000000007</v>
      </c>
      <c r="C86" s="216">
        <v>2.2000000000000002</v>
      </c>
      <c r="D86" s="216">
        <v>1.7</v>
      </c>
      <c r="E86" s="216">
        <v>0.5</v>
      </c>
      <c r="F86" s="216">
        <v>0.5</v>
      </c>
      <c r="G86" s="216">
        <v>0.1</v>
      </c>
      <c r="H86" s="216">
        <v>0.5</v>
      </c>
      <c r="I86" s="216">
        <v>0.6</v>
      </c>
      <c r="J86" s="216">
        <v>0.2</v>
      </c>
      <c r="K86" s="216">
        <v>0.3</v>
      </c>
      <c r="L86" s="216">
        <v>0.1</v>
      </c>
      <c r="M86" s="216"/>
      <c r="N86" s="216"/>
    </row>
    <row r="87" spans="1:14" ht="10.5" customHeight="1" x14ac:dyDescent="0.25">
      <c r="A87" s="148" t="s">
        <v>1132</v>
      </c>
      <c r="B87" s="216">
        <v>19.7</v>
      </c>
      <c r="C87" s="216">
        <v>4.7</v>
      </c>
      <c r="D87" s="216">
        <v>3.1</v>
      </c>
      <c r="E87" s="216">
        <v>0.8</v>
      </c>
      <c r="F87" s="216">
        <v>1</v>
      </c>
      <c r="G87" s="216">
        <v>0.3</v>
      </c>
      <c r="H87" s="216">
        <v>1</v>
      </c>
      <c r="I87" s="216">
        <v>1.5</v>
      </c>
      <c r="J87" s="216">
        <v>0.5</v>
      </c>
      <c r="K87" s="216">
        <v>0.8</v>
      </c>
      <c r="L87" s="216">
        <v>0.3</v>
      </c>
      <c r="M87" s="216"/>
      <c r="N87" s="216"/>
    </row>
    <row r="88" spans="1:14" ht="10.5" customHeight="1" x14ac:dyDescent="0.25">
      <c r="A88" s="148" t="s">
        <v>1133</v>
      </c>
      <c r="B88" s="216">
        <v>39.4</v>
      </c>
      <c r="C88" s="216">
        <v>9.8000000000000007</v>
      </c>
      <c r="D88" s="216">
        <v>6.7</v>
      </c>
      <c r="E88" s="216">
        <v>1.8</v>
      </c>
      <c r="F88" s="216">
        <v>1.2</v>
      </c>
      <c r="G88" s="216">
        <v>1</v>
      </c>
      <c r="H88" s="216">
        <v>2.7</v>
      </c>
      <c r="I88" s="216">
        <v>3.1</v>
      </c>
      <c r="J88" s="216">
        <v>0.9</v>
      </c>
      <c r="K88" s="216">
        <v>1.5</v>
      </c>
      <c r="L88" s="216">
        <v>0.7</v>
      </c>
      <c r="M88" s="216"/>
      <c r="N88" s="216"/>
    </row>
    <row r="89" spans="1:14" ht="10.5" customHeight="1" x14ac:dyDescent="0.25">
      <c r="A89" s="148" t="s">
        <v>1145</v>
      </c>
      <c r="B89" s="216">
        <v>14.8</v>
      </c>
      <c r="C89" s="216">
        <v>3.4</v>
      </c>
      <c r="D89" s="216">
        <v>2.2999999999999998</v>
      </c>
      <c r="E89" s="216">
        <v>0.5</v>
      </c>
      <c r="F89" s="216">
        <v>0.3</v>
      </c>
      <c r="G89" s="216">
        <v>0.4</v>
      </c>
      <c r="H89" s="216">
        <v>1.2</v>
      </c>
      <c r="I89" s="216">
        <v>1</v>
      </c>
      <c r="J89" s="216">
        <v>0.3</v>
      </c>
      <c r="K89" s="216">
        <v>0.4</v>
      </c>
      <c r="L89" s="216">
        <v>0.3</v>
      </c>
      <c r="M89" s="216"/>
      <c r="N89" s="216"/>
    </row>
    <row r="90" spans="1:14" ht="10.5" customHeight="1" x14ac:dyDescent="0.25">
      <c r="A90" s="148" t="s">
        <v>1146</v>
      </c>
      <c r="B90" s="216">
        <v>19</v>
      </c>
      <c r="C90" s="216">
        <v>3.8</v>
      </c>
      <c r="D90" s="216">
        <v>2.6</v>
      </c>
      <c r="E90" s="216">
        <v>0.5</v>
      </c>
      <c r="F90" s="216">
        <v>0.5</v>
      </c>
      <c r="G90" s="216">
        <v>0.3</v>
      </c>
      <c r="H90" s="216">
        <v>1.2</v>
      </c>
      <c r="I90" s="216">
        <v>1.2</v>
      </c>
      <c r="J90" s="216">
        <v>0.3</v>
      </c>
      <c r="K90" s="216">
        <v>0.6</v>
      </c>
      <c r="L90" s="216">
        <v>0.3</v>
      </c>
      <c r="M90" s="216"/>
      <c r="N90" s="216"/>
    </row>
    <row r="91" spans="1:14" ht="10.5" customHeight="1" x14ac:dyDescent="0.25">
      <c r="A91" s="146" t="s">
        <v>1147</v>
      </c>
      <c r="B91" s="216">
        <v>7.8</v>
      </c>
      <c r="C91" s="216">
        <v>1.3</v>
      </c>
      <c r="D91" s="216">
        <v>0.9</v>
      </c>
      <c r="E91" s="216">
        <v>0.5</v>
      </c>
      <c r="F91" s="216" t="s">
        <v>1111</v>
      </c>
      <c r="G91" s="216">
        <v>0.1</v>
      </c>
      <c r="H91" s="216">
        <v>0.2</v>
      </c>
      <c r="I91" s="216">
        <v>0.4</v>
      </c>
      <c r="J91" s="216">
        <v>0.1</v>
      </c>
      <c r="K91" s="216">
        <v>0.2</v>
      </c>
      <c r="L91" s="216">
        <v>0.1</v>
      </c>
      <c r="M91" s="216"/>
      <c r="N91" s="216"/>
    </row>
    <row r="92" spans="1:14" ht="10.5" customHeight="1" x14ac:dyDescent="0.25">
      <c r="A92" s="142"/>
      <c r="B92" s="216"/>
      <c r="C92" s="216"/>
      <c r="D92" s="216"/>
      <c r="E92" s="216"/>
      <c r="F92" s="216"/>
      <c r="G92" s="216"/>
      <c r="H92" s="216"/>
      <c r="I92" s="216"/>
      <c r="J92" s="216"/>
      <c r="K92" s="216"/>
      <c r="L92" s="216"/>
      <c r="M92" s="216"/>
      <c r="N92" s="216"/>
    </row>
    <row r="93" spans="1:14" ht="10.5" customHeight="1" x14ac:dyDescent="0.25">
      <c r="A93" s="143" t="s">
        <v>1148</v>
      </c>
      <c r="B93" s="216"/>
      <c r="C93" s="216"/>
      <c r="D93" s="216"/>
      <c r="E93" s="216"/>
      <c r="F93" s="216"/>
      <c r="G93" s="216"/>
      <c r="H93" s="216"/>
      <c r="I93" s="216"/>
      <c r="J93" s="216"/>
      <c r="K93" s="216"/>
      <c r="L93" s="216"/>
      <c r="M93" s="216"/>
      <c r="N93" s="216"/>
    </row>
    <row r="94" spans="1:14" ht="10.5" customHeight="1" x14ac:dyDescent="0.25">
      <c r="A94" s="146" t="s">
        <v>1149</v>
      </c>
      <c r="B94" s="216">
        <v>109</v>
      </c>
      <c r="C94" s="216">
        <v>25.1</v>
      </c>
      <c r="D94" s="216">
        <v>17.3</v>
      </c>
      <c r="E94" s="216">
        <v>4.5999999999999996</v>
      </c>
      <c r="F94" s="216">
        <v>3.7</v>
      </c>
      <c r="G94" s="216">
        <v>2.2000000000000002</v>
      </c>
      <c r="H94" s="216">
        <v>6.8</v>
      </c>
      <c r="I94" s="216">
        <v>7.9</v>
      </c>
      <c r="J94" s="216">
        <v>2.2999999999999998</v>
      </c>
      <c r="K94" s="216">
        <v>3.8</v>
      </c>
      <c r="L94" s="216">
        <v>1.8</v>
      </c>
      <c r="M94" s="216"/>
      <c r="N94" s="216"/>
    </row>
    <row r="95" spans="1:14" ht="10.5" customHeight="1" x14ac:dyDescent="0.25">
      <c r="A95" s="146" t="s">
        <v>1150</v>
      </c>
      <c r="B95" s="216">
        <v>4.5999999999999996</v>
      </c>
      <c r="C95" s="216">
        <v>0.8</v>
      </c>
      <c r="D95" s="216">
        <v>0.6</v>
      </c>
      <c r="E95" s="216" t="s">
        <v>1111</v>
      </c>
      <c r="F95" s="216" t="s">
        <v>1111</v>
      </c>
      <c r="G95" s="216" t="s">
        <v>1111</v>
      </c>
      <c r="H95" s="216">
        <v>0.2</v>
      </c>
      <c r="I95" s="216">
        <v>0.2</v>
      </c>
      <c r="J95" s="216">
        <v>0.1</v>
      </c>
      <c r="K95" s="216">
        <v>0.1</v>
      </c>
      <c r="L95" s="216" t="s">
        <v>1111</v>
      </c>
      <c r="M95" s="216"/>
      <c r="N95" s="216"/>
    </row>
    <row r="96" spans="1:14" ht="10.5" customHeight="1" x14ac:dyDescent="0.25">
      <c r="A96" s="146"/>
      <c r="B96" s="216"/>
      <c r="C96" s="216"/>
      <c r="D96" s="216"/>
      <c r="E96" s="216"/>
      <c r="F96" s="216"/>
      <c r="G96" s="216"/>
      <c r="H96" s="216"/>
      <c r="I96" s="216"/>
      <c r="J96" s="216"/>
      <c r="K96" s="216"/>
      <c r="L96" s="216"/>
      <c r="M96" s="216"/>
      <c r="N96" s="216"/>
    </row>
    <row r="97" spans="1:14" ht="10.5" customHeight="1" x14ac:dyDescent="0.25">
      <c r="A97" s="147" t="s">
        <v>1151</v>
      </c>
      <c r="B97" s="216"/>
      <c r="C97" s="216"/>
      <c r="D97" s="216"/>
      <c r="E97" s="216"/>
      <c r="F97" s="216"/>
      <c r="G97" s="216"/>
      <c r="H97" s="216"/>
      <c r="I97" s="216"/>
      <c r="J97" s="216"/>
      <c r="K97" s="216"/>
      <c r="L97" s="216"/>
      <c r="M97" s="216"/>
      <c r="N97" s="216"/>
    </row>
    <row r="98" spans="1:14" ht="10.5" customHeight="1" x14ac:dyDescent="0.25">
      <c r="A98" s="149" t="s">
        <v>1152</v>
      </c>
      <c r="B98" s="216"/>
      <c r="C98" s="216"/>
      <c r="D98" s="216"/>
      <c r="E98" s="216"/>
      <c r="F98" s="216"/>
      <c r="G98" s="216"/>
      <c r="H98" s="216"/>
      <c r="I98" s="216"/>
      <c r="J98" s="216"/>
      <c r="K98" s="216"/>
      <c r="L98" s="216"/>
      <c r="M98" s="216"/>
      <c r="N98" s="216"/>
    </row>
    <row r="99" spans="1:14" ht="10.5" customHeight="1" x14ac:dyDescent="0.25">
      <c r="A99" s="157" t="s">
        <v>1153</v>
      </c>
      <c r="B99" s="216">
        <v>26.5</v>
      </c>
      <c r="C99" s="216">
        <v>5.6</v>
      </c>
      <c r="D99" s="216">
        <v>3.8</v>
      </c>
      <c r="E99" s="216">
        <v>1.2</v>
      </c>
      <c r="F99" s="216">
        <v>0.7</v>
      </c>
      <c r="G99" s="216">
        <v>0.4</v>
      </c>
      <c r="H99" s="216">
        <v>1.5</v>
      </c>
      <c r="I99" s="216">
        <v>1.8</v>
      </c>
      <c r="J99" s="216">
        <v>0.5</v>
      </c>
      <c r="K99" s="216">
        <v>0.8</v>
      </c>
      <c r="L99" s="216">
        <v>0.5</v>
      </c>
      <c r="M99" s="216"/>
      <c r="N99" s="216"/>
    </row>
    <row r="100" spans="1:14" ht="10.5" customHeight="1" x14ac:dyDescent="0.25">
      <c r="A100" s="157" t="s">
        <v>1154</v>
      </c>
      <c r="B100" s="216">
        <v>30.5</v>
      </c>
      <c r="C100" s="216">
        <v>7.4</v>
      </c>
      <c r="D100" s="216">
        <v>4.7</v>
      </c>
      <c r="E100" s="216">
        <v>1.1000000000000001</v>
      </c>
      <c r="F100" s="216">
        <v>1.1000000000000001</v>
      </c>
      <c r="G100" s="216">
        <v>0.7</v>
      </c>
      <c r="H100" s="216">
        <v>1.7</v>
      </c>
      <c r="I100" s="216">
        <v>2.7</v>
      </c>
      <c r="J100" s="216">
        <v>0.7</v>
      </c>
      <c r="K100" s="216">
        <v>1.4</v>
      </c>
      <c r="L100" s="216">
        <v>0.6</v>
      </c>
      <c r="M100" s="216"/>
      <c r="N100" s="216"/>
    </row>
    <row r="101" spans="1:14" ht="10.5" customHeight="1" x14ac:dyDescent="0.25">
      <c r="A101" s="157" t="s">
        <v>1155</v>
      </c>
      <c r="B101" s="216">
        <v>39</v>
      </c>
      <c r="C101" s="216">
        <v>9.6</v>
      </c>
      <c r="D101" s="216">
        <v>6.9</v>
      </c>
      <c r="E101" s="216">
        <v>1.7</v>
      </c>
      <c r="F101" s="216">
        <v>1.5</v>
      </c>
      <c r="G101" s="216">
        <v>0.8</v>
      </c>
      <c r="H101" s="216">
        <v>2.9</v>
      </c>
      <c r="I101" s="216">
        <v>2.6</v>
      </c>
      <c r="J101" s="216">
        <v>0.8</v>
      </c>
      <c r="K101" s="216">
        <v>1.3</v>
      </c>
      <c r="L101" s="216">
        <v>0.6</v>
      </c>
      <c r="M101" s="216"/>
      <c r="N101" s="216"/>
    </row>
    <row r="102" spans="1:14" ht="10.5" customHeight="1" x14ac:dyDescent="0.25">
      <c r="A102" s="157" t="s">
        <v>1156</v>
      </c>
      <c r="B102" s="216">
        <v>13</v>
      </c>
      <c r="C102" s="216">
        <v>2.6</v>
      </c>
      <c r="D102" s="216">
        <v>1.8</v>
      </c>
      <c r="E102" s="216">
        <v>0.6</v>
      </c>
      <c r="F102" s="216">
        <v>0.4</v>
      </c>
      <c r="G102" s="216">
        <v>0.2</v>
      </c>
      <c r="H102" s="216">
        <v>0.6</v>
      </c>
      <c r="I102" s="216">
        <v>0.8</v>
      </c>
      <c r="J102" s="216">
        <v>0.3</v>
      </c>
      <c r="K102" s="216">
        <v>0.3</v>
      </c>
      <c r="L102" s="216">
        <v>0.2</v>
      </c>
      <c r="M102" s="216"/>
      <c r="N102" s="216"/>
    </row>
    <row r="103" spans="1:14" ht="10.5" customHeight="1" x14ac:dyDescent="0.25">
      <c r="A103" s="149" t="s">
        <v>1157</v>
      </c>
      <c r="B103" s="216"/>
      <c r="C103" s="216"/>
      <c r="D103" s="216"/>
      <c r="E103" s="216"/>
      <c r="F103" s="216"/>
      <c r="G103" s="216"/>
      <c r="H103" s="216"/>
      <c r="I103" s="216"/>
      <c r="J103" s="216"/>
      <c r="K103" s="216"/>
      <c r="L103" s="216"/>
      <c r="M103" s="216"/>
      <c r="N103" s="216"/>
    </row>
    <row r="104" spans="1:14" ht="10.5" customHeight="1" x14ac:dyDescent="0.25">
      <c r="A104" s="157" t="s">
        <v>1158</v>
      </c>
      <c r="B104" s="216">
        <v>47.6</v>
      </c>
      <c r="C104" s="216">
        <v>12.9</v>
      </c>
      <c r="D104" s="216">
        <v>8.5</v>
      </c>
      <c r="E104" s="216">
        <v>2.1</v>
      </c>
      <c r="F104" s="216">
        <v>1.8</v>
      </c>
      <c r="G104" s="216">
        <v>1</v>
      </c>
      <c r="H104" s="216">
        <v>3.7</v>
      </c>
      <c r="I104" s="216">
        <v>4.4000000000000004</v>
      </c>
      <c r="J104" s="216">
        <v>1.2</v>
      </c>
      <c r="K104" s="216">
        <v>2.2000000000000002</v>
      </c>
      <c r="L104" s="216">
        <v>0.9</v>
      </c>
      <c r="M104" s="216"/>
      <c r="N104" s="216"/>
    </row>
    <row r="105" spans="1:14" ht="10.5" customHeight="1" x14ac:dyDescent="0.25">
      <c r="A105" s="157" t="s">
        <v>31</v>
      </c>
      <c r="B105" s="216">
        <v>61.4</v>
      </c>
      <c r="C105" s="216">
        <v>12.2</v>
      </c>
      <c r="D105" s="216">
        <v>8.8000000000000007</v>
      </c>
      <c r="E105" s="216">
        <v>2.5</v>
      </c>
      <c r="F105" s="216">
        <v>1.9</v>
      </c>
      <c r="G105" s="216">
        <v>1.2</v>
      </c>
      <c r="H105" s="216">
        <v>3.1</v>
      </c>
      <c r="I105" s="216">
        <v>3.5</v>
      </c>
      <c r="J105" s="216">
        <v>1</v>
      </c>
      <c r="K105" s="216">
        <v>1.6</v>
      </c>
      <c r="L105" s="216">
        <v>0.8</v>
      </c>
      <c r="M105" s="216"/>
      <c r="N105" s="216"/>
    </row>
    <row r="106" spans="1:14" ht="10.5" customHeight="1" x14ac:dyDescent="0.25">
      <c r="A106" s="150"/>
      <c r="B106" s="216"/>
      <c r="C106" s="216"/>
      <c r="D106" s="216"/>
      <c r="E106" s="216"/>
      <c r="F106" s="216"/>
      <c r="G106" s="216"/>
      <c r="H106" s="216"/>
      <c r="I106" s="216"/>
      <c r="J106" s="216"/>
      <c r="K106" s="216"/>
      <c r="L106" s="216"/>
      <c r="M106" s="216"/>
      <c r="N106" s="216"/>
    </row>
    <row r="107" spans="1:14" ht="10.5" customHeight="1" x14ac:dyDescent="0.25">
      <c r="A107" s="143" t="s">
        <v>1159</v>
      </c>
      <c r="B107" s="216"/>
      <c r="C107" s="216"/>
      <c r="D107" s="216"/>
      <c r="E107" s="216"/>
      <c r="F107" s="216"/>
      <c r="G107" s="216"/>
      <c r="H107" s="216"/>
      <c r="I107" s="216"/>
      <c r="J107" s="216"/>
      <c r="K107" s="216"/>
      <c r="L107" s="216"/>
      <c r="M107" s="216"/>
      <c r="N107" s="216"/>
    </row>
    <row r="108" spans="1:14" ht="10.5" customHeight="1" x14ac:dyDescent="0.25">
      <c r="A108" s="146" t="s">
        <v>1158</v>
      </c>
      <c r="B108" s="216">
        <v>72</v>
      </c>
      <c r="C108" s="216">
        <v>17</v>
      </c>
      <c r="D108" s="216">
        <v>11.6</v>
      </c>
      <c r="E108" s="216">
        <v>3</v>
      </c>
      <c r="F108" s="216">
        <v>2.4</v>
      </c>
      <c r="G108" s="216">
        <v>1.5</v>
      </c>
      <c r="H108" s="216">
        <v>4.7</v>
      </c>
      <c r="I108" s="216">
        <v>5.4</v>
      </c>
      <c r="J108" s="216">
        <v>1.6</v>
      </c>
      <c r="K108" s="216">
        <v>2.6</v>
      </c>
      <c r="L108" s="216">
        <v>1.2</v>
      </c>
      <c r="M108" s="216"/>
      <c r="N108" s="216"/>
    </row>
    <row r="109" spans="1:14" ht="10.5" customHeight="1" x14ac:dyDescent="0.25">
      <c r="A109" s="146" t="s">
        <v>31</v>
      </c>
      <c r="B109" s="216">
        <v>41.6</v>
      </c>
      <c r="C109" s="216">
        <v>8.9</v>
      </c>
      <c r="D109" s="216">
        <v>6.3</v>
      </c>
      <c r="E109" s="216">
        <v>1.8</v>
      </c>
      <c r="F109" s="216">
        <v>1.4</v>
      </c>
      <c r="G109" s="216">
        <v>0.7</v>
      </c>
      <c r="H109" s="216">
        <v>2.2999999999999998</v>
      </c>
      <c r="I109" s="216">
        <v>2.6</v>
      </c>
      <c r="J109" s="216">
        <v>0.7</v>
      </c>
      <c r="K109" s="216">
        <v>1.3</v>
      </c>
      <c r="L109" s="216">
        <v>0.6</v>
      </c>
      <c r="M109" s="216"/>
      <c r="N109" s="216"/>
    </row>
    <row r="110" spans="1:14" ht="10.5" customHeight="1" x14ac:dyDescent="0.25">
      <c r="A110" s="154"/>
      <c r="B110" s="216"/>
      <c r="C110" s="216"/>
      <c r="D110" s="216"/>
      <c r="E110" s="216"/>
      <c r="F110" s="216"/>
      <c r="G110" s="216"/>
      <c r="H110" s="216"/>
      <c r="I110" s="216"/>
      <c r="J110" s="216"/>
      <c r="K110" s="216"/>
      <c r="L110" s="216"/>
      <c r="M110" s="216"/>
      <c r="N110" s="216"/>
    </row>
    <row r="111" spans="1:14" ht="10.5" customHeight="1" x14ac:dyDescent="0.25">
      <c r="A111" s="143" t="s">
        <v>1160</v>
      </c>
      <c r="B111" s="216"/>
      <c r="C111" s="216"/>
      <c r="D111" s="216"/>
      <c r="E111" s="216"/>
      <c r="F111" s="216"/>
      <c r="G111" s="216"/>
      <c r="H111" s="216"/>
      <c r="I111" s="216"/>
      <c r="J111" s="216"/>
      <c r="K111" s="216"/>
      <c r="L111" s="216"/>
      <c r="M111" s="216"/>
      <c r="N111" s="216"/>
    </row>
    <row r="112" spans="1:14" ht="10.5" customHeight="1" x14ac:dyDescent="0.25">
      <c r="A112" s="146" t="s">
        <v>1158</v>
      </c>
      <c r="B112" s="216">
        <v>42.1</v>
      </c>
      <c r="C112" s="216">
        <v>7.6</v>
      </c>
      <c r="D112" s="216">
        <v>5.8</v>
      </c>
      <c r="E112" s="216">
        <v>1.4</v>
      </c>
      <c r="F112" s="216">
        <v>1.5</v>
      </c>
      <c r="G112" s="216">
        <v>0.6</v>
      </c>
      <c r="H112" s="216">
        <v>2.2999999999999998</v>
      </c>
      <c r="I112" s="216">
        <v>1.9</v>
      </c>
      <c r="J112" s="216">
        <v>0.7</v>
      </c>
      <c r="K112" s="216">
        <v>0.8</v>
      </c>
      <c r="L112" s="216">
        <v>0.4</v>
      </c>
      <c r="M112" s="216"/>
      <c r="N112" s="216"/>
    </row>
    <row r="113" spans="1:14" ht="10.5" customHeight="1" x14ac:dyDescent="0.25">
      <c r="A113" s="146" t="s">
        <v>31</v>
      </c>
      <c r="B113" s="216">
        <v>71.5</v>
      </c>
      <c r="C113" s="216">
        <v>18.3</v>
      </c>
      <c r="D113" s="216">
        <v>12.1</v>
      </c>
      <c r="E113" s="216">
        <v>3.4</v>
      </c>
      <c r="F113" s="216">
        <v>2.2999999999999998</v>
      </c>
      <c r="G113" s="216">
        <v>1.7</v>
      </c>
      <c r="H113" s="216">
        <v>4.7</v>
      </c>
      <c r="I113" s="216">
        <v>6.2</v>
      </c>
      <c r="J113" s="216">
        <v>1.7</v>
      </c>
      <c r="K113" s="216">
        <v>3.1</v>
      </c>
      <c r="L113" s="216">
        <v>1.4</v>
      </c>
      <c r="M113" s="216"/>
      <c r="N113" s="216"/>
    </row>
    <row r="114" spans="1:14" ht="10.5" customHeight="1" x14ac:dyDescent="0.25">
      <c r="A114" s="142"/>
      <c r="B114" s="216"/>
      <c r="C114" s="216"/>
      <c r="D114" s="216"/>
      <c r="E114" s="216"/>
      <c r="F114" s="216"/>
      <c r="G114" s="216"/>
      <c r="H114" s="216"/>
      <c r="I114" s="216"/>
      <c r="J114" s="216"/>
      <c r="K114" s="216"/>
      <c r="L114" s="216"/>
      <c r="M114" s="216"/>
      <c r="N114" s="216"/>
    </row>
    <row r="115" spans="1:14" ht="10.5" customHeight="1" x14ac:dyDescent="0.25">
      <c r="A115" s="142" t="s">
        <v>1161</v>
      </c>
      <c r="B115" s="216"/>
      <c r="C115" s="216"/>
      <c r="D115" s="216"/>
      <c r="E115" s="216"/>
      <c r="F115" s="216"/>
      <c r="G115" s="216"/>
      <c r="H115" s="216"/>
      <c r="I115" s="216"/>
      <c r="J115" s="216"/>
      <c r="K115" s="216"/>
      <c r="L115" s="216"/>
      <c r="M115" s="216"/>
      <c r="N115" s="216"/>
    </row>
    <row r="116" spans="1:14" ht="10.5" customHeight="1" x14ac:dyDescent="0.25">
      <c r="A116" s="150" t="s">
        <v>1162</v>
      </c>
      <c r="B116" s="216">
        <v>113.4</v>
      </c>
      <c r="C116" s="216">
        <v>25.9</v>
      </c>
      <c r="D116" s="216">
        <v>17.8</v>
      </c>
      <c r="E116" s="216">
        <v>4.8</v>
      </c>
      <c r="F116" s="216">
        <v>3.8</v>
      </c>
      <c r="G116" s="216">
        <v>2.2999999999999998</v>
      </c>
      <c r="H116" s="216">
        <v>7</v>
      </c>
      <c r="I116" s="216">
        <v>8.1</v>
      </c>
      <c r="J116" s="216">
        <v>2.2999999999999998</v>
      </c>
      <c r="K116" s="216">
        <v>3.9</v>
      </c>
      <c r="L116" s="216">
        <v>1.8</v>
      </c>
      <c r="M116" s="216"/>
      <c r="N116" s="216"/>
    </row>
    <row r="117" spans="1:14" ht="10.5" customHeight="1" x14ac:dyDescent="0.25">
      <c r="A117" s="146" t="s">
        <v>1265</v>
      </c>
      <c r="B117" s="216">
        <v>87.4</v>
      </c>
      <c r="C117" s="216">
        <v>18.7</v>
      </c>
      <c r="D117" s="216">
        <v>13</v>
      </c>
      <c r="E117" s="216">
        <v>3.3</v>
      </c>
      <c r="F117" s="216">
        <v>2.9</v>
      </c>
      <c r="G117" s="216">
        <v>1.6</v>
      </c>
      <c r="H117" s="216">
        <v>5.3</v>
      </c>
      <c r="I117" s="216">
        <v>5.7</v>
      </c>
      <c r="J117" s="216">
        <v>1.7</v>
      </c>
      <c r="K117" s="216">
        <v>2.6</v>
      </c>
      <c r="L117" s="216">
        <v>1.3</v>
      </c>
      <c r="M117" s="216"/>
      <c r="N117" s="216"/>
    </row>
    <row r="118" spans="1:14" ht="10.5" customHeight="1" x14ac:dyDescent="0.25">
      <c r="A118" s="146" t="s">
        <v>1110</v>
      </c>
      <c r="B118" s="216">
        <v>26</v>
      </c>
      <c r="C118" s="216">
        <v>7.2</v>
      </c>
      <c r="D118" s="216">
        <v>4.8</v>
      </c>
      <c r="E118" s="216">
        <v>1.5</v>
      </c>
      <c r="F118" s="216">
        <v>0.9</v>
      </c>
      <c r="G118" s="216">
        <v>0.7</v>
      </c>
      <c r="H118" s="216">
        <v>1.7</v>
      </c>
      <c r="I118" s="216">
        <v>2.4</v>
      </c>
      <c r="J118" s="216">
        <v>0.6</v>
      </c>
      <c r="K118" s="216">
        <v>1.3</v>
      </c>
      <c r="L118" s="216">
        <v>0.5</v>
      </c>
      <c r="M118" s="216"/>
      <c r="N118" s="216"/>
    </row>
    <row r="119" spans="1:14" ht="10.5" customHeight="1" x14ac:dyDescent="0.25">
      <c r="A119" s="150" t="s">
        <v>1163</v>
      </c>
      <c r="B119" s="216">
        <v>0.2</v>
      </c>
      <c r="C119" s="216" t="s">
        <v>1111</v>
      </c>
      <c r="D119" s="216" t="s">
        <v>1111</v>
      </c>
      <c r="E119" s="216" t="s">
        <v>1118</v>
      </c>
      <c r="F119" s="216" t="s">
        <v>1111</v>
      </c>
      <c r="G119" s="216" t="s">
        <v>1118</v>
      </c>
      <c r="H119" s="216" t="s">
        <v>1111</v>
      </c>
      <c r="I119" s="216" t="s">
        <v>1111</v>
      </c>
      <c r="J119" s="216" t="s">
        <v>1118</v>
      </c>
      <c r="K119" s="216" t="s">
        <v>1111</v>
      </c>
      <c r="L119" s="216" t="s">
        <v>1118</v>
      </c>
      <c r="M119" s="216"/>
      <c r="N119" s="216"/>
    </row>
    <row r="120" spans="1:14" ht="10.5" customHeight="1" x14ac:dyDescent="0.25">
      <c r="A120" s="150"/>
      <c r="B120" s="216"/>
      <c r="C120" s="216"/>
      <c r="D120" s="216"/>
      <c r="E120" s="216"/>
      <c r="F120" s="216"/>
      <c r="G120" s="216"/>
      <c r="H120" s="216"/>
      <c r="I120" s="216"/>
      <c r="J120" s="216"/>
      <c r="K120" s="216"/>
      <c r="L120" s="216"/>
      <c r="M120" s="216"/>
      <c r="N120" s="216"/>
    </row>
    <row r="121" spans="1:14" ht="10.5" customHeight="1" x14ac:dyDescent="0.25">
      <c r="A121" s="143" t="s">
        <v>1164</v>
      </c>
      <c r="B121" s="216"/>
      <c r="C121" s="216"/>
      <c r="D121" s="216"/>
      <c r="E121" s="216"/>
      <c r="F121" s="216"/>
      <c r="G121" s="216"/>
      <c r="H121" s="216"/>
      <c r="I121" s="216"/>
      <c r="J121" s="216"/>
      <c r="K121" s="216"/>
      <c r="L121" s="216"/>
      <c r="M121" s="216"/>
      <c r="N121" s="216"/>
    </row>
    <row r="122" spans="1:14" ht="10.5" customHeight="1" x14ac:dyDescent="0.25">
      <c r="A122" s="143"/>
      <c r="B122" s="216"/>
      <c r="C122" s="216"/>
      <c r="D122" s="216"/>
      <c r="E122" s="216"/>
      <c r="F122" s="216"/>
      <c r="G122" s="216"/>
      <c r="H122" s="216"/>
      <c r="I122" s="216"/>
      <c r="J122" s="216"/>
      <c r="K122" s="216"/>
      <c r="L122" s="216"/>
      <c r="M122" s="216"/>
      <c r="N122" s="216"/>
    </row>
    <row r="123" spans="1:14" ht="10.5" customHeight="1" x14ac:dyDescent="0.25">
      <c r="A123" s="147" t="s">
        <v>1165</v>
      </c>
      <c r="B123" s="216"/>
      <c r="C123" s="216"/>
      <c r="D123" s="216"/>
      <c r="E123" s="216"/>
      <c r="F123" s="216"/>
      <c r="G123" s="216"/>
      <c r="H123" s="216"/>
      <c r="I123" s="216"/>
      <c r="J123" s="216"/>
      <c r="K123" s="216"/>
      <c r="L123" s="216"/>
      <c r="M123" s="216"/>
      <c r="N123" s="216"/>
    </row>
    <row r="124" spans="1:14" ht="10.5" customHeight="1" x14ac:dyDescent="0.25">
      <c r="A124" s="148" t="s">
        <v>1166</v>
      </c>
      <c r="B124" s="216">
        <v>9.3000000000000007</v>
      </c>
      <c r="C124" s="216">
        <v>2.4</v>
      </c>
      <c r="D124" s="216">
        <v>2</v>
      </c>
      <c r="E124" s="216">
        <v>0.4</v>
      </c>
      <c r="F124" s="216">
        <v>0.3</v>
      </c>
      <c r="G124" s="216">
        <v>0.1</v>
      </c>
      <c r="H124" s="216">
        <v>1.2</v>
      </c>
      <c r="I124" s="216">
        <v>0.4</v>
      </c>
      <c r="J124" s="216">
        <v>0.1</v>
      </c>
      <c r="K124" s="216">
        <v>0.2</v>
      </c>
      <c r="L124" s="216">
        <v>0.1</v>
      </c>
      <c r="M124" s="216"/>
      <c r="N124" s="216"/>
    </row>
    <row r="125" spans="1:14" ht="10.5" customHeight="1" x14ac:dyDescent="0.25">
      <c r="A125" s="148" t="s">
        <v>1167</v>
      </c>
      <c r="B125" s="216">
        <v>55.8</v>
      </c>
      <c r="C125" s="216">
        <v>13.2</v>
      </c>
      <c r="D125" s="216">
        <v>8.9</v>
      </c>
      <c r="E125" s="216">
        <v>2.4</v>
      </c>
      <c r="F125" s="216">
        <v>2</v>
      </c>
      <c r="G125" s="216">
        <v>1.3</v>
      </c>
      <c r="H125" s="216">
        <v>3.2</v>
      </c>
      <c r="I125" s="216">
        <v>4.3</v>
      </c>
      <c r="J125" s="216">
        <v>1.2</v>
      </c>
      <c r="K125" s="216">
        <v>2.1</v>
      </c>
      <c r="L125" s="216">
        <v>1</v>
      </c>
      <c r="M125" s="216"/>
      <c r="N125" s="216"/>
    </row>
    <row r="126" spans="1:14" ht="10.5" customHeight="1" x14ac:dyDescent="0.25">
      <c r="A126" s="148" t="s">
        <v>1168</v>
      </c>
      <c r="B126" s="216">
        <v>7.7</v>
      </c>
      <c r="C126" s="216">
        <v>1.7</v>
      </c>
      <c r="D126" s="216">
        <v>1.1000000000000001</v>
      </c>
      <c r="E126" s="216">
        <v>0.4</v>
      </c>
      <c r="F126" s="216">
        <v>0.2</v>
      </c>
      <c r="G126" s="216">
        <v>0.2</v>
      </c>
      <c r="H126" s="216">
        <v>0.3</v>
      </c>
      <c r="I126" s="216">
        <v>0.6</v>
      </c>
      <c r="J126" s="216">
        <v>0.1</v>
      </c>
      <c r="K126" s="216">
        <v>0.3</v>
      </c>
      <c r="L126" s="216">
        <v>0.1</v>
      </c>
      <c r="M126" s="216"/>
      <c r="N126" s="216"/>
    </row>
    <row r="127" spans="1:14" ht="10.5" customHeight="1" x14ac:dyDescent="0.25">
      <c r="A127" s="148" t="s">
        <v>1169</v>
      </c>
      <c r="B127" s="216">
        <v>38.5</v>
      </c>
      <c r="C127" s="216">
        <v>8.1</v>
      </c>
      <c r="D127" s="216">
        <v>5.5</v>
      </c>
      <c r="E127" s="216">
        <v>1.5</v>
      </c>
      <c r="F127" s="216">
        <v>1.2</v>
      </c>
      <c r="G127" s="216">
        <v>0.6</v>
      </c>
      <c r="H127" s="216">
        <v>2.2000000000000002</v>
      </c>
      <c r="I127" s="216">
        <v>2.6</v>
      </c>
      <c r="J127" s="216">
        <v>0.9</v>
      </c>
      <c r="K127" s="216">
        <v>1.2</v>
      </c>
      <c r="L127" s="216">
        <v>0.6</v>
      </c>
      <c r="M127" s="216"/>
      <c r="N127" s="216"/>
    </row>
    <row r="128" spans="1:14" ht="10.5" customHeight="1" x14ac:dyDescent="0.25">
      <c r="A128" s="148" t="s">
        <v>1170</v>
      </c>
      <c r="B128" s="216">
        <v>0.9</v>
      </c>
      <c r="C128" s="216">
        <v>0.2</v>
      </c>
      <c r="D128" s="216" t="s">
        <v>1111</v>
      </c>
      <c r="E128" s="216" t="s">
        <v>1111</v>
      </c>
      <c r="F128" s="216" t="s">
        <v>1111</v>
      </c>
      <c r="G128" s="216" t="s">
        <v>1111</v>
      </c>
      <c r="H128" s="216" t="s">
        <v>1111</v>
      </c>
      <c r="I128" s="216">
        <v>0.1</v>
      </c>
      <c r="J128" s="216" t="s">
        <v>1111</v>
      </c>
      <c r="K128" s="216" t="s">
        <v>1111</v>
      </c>
      <c r="L128" s="216" t="s">
        <v>1118</v>
      </c>
      <c r="M128" s="216"/>
      <c r="N128" s="216"/>
    </row>
    <row r="129" spans="1:14" ht="10.5" customHeight="1" x14ac:dyDescent="0.25">
      <c r="A129" s="148" t="s">
        <v>1171</v>
      </c>
      <c r="B129" s="216">
        <v>1.3</v>
      </c>
      <c r="C129" s="216">
        <v>0.2</v>
      </c>
      <c r="D129" s="216" t="s">
        <v>1111</v>
      </c>
      <c r="E129" s="216" t="s">
        <v>1111</v>
      </c>
      <c r="F129" s="216" t="s">
        <v>1111</v>
      </c>
      <c r="G129" s="216" t="s">
        <v>1111</v>
      </c>
      <c r="H129" s="216" t="s">
        <v>1111</v>
      </c>
      <c r="I129" s="216">
        <v>0.1</v>
      </c>
      <c r="J129" s="216" t="s">
        <v>1111</v>
      </c>
      <c r="K129" s="216" t="s">
        <v>1111</v>
      </c>
      <c r="L129" s="216" t="s">
        <v>1111</v>
      </c>
      <c r="M129" s="216"/>
      <c r="N129" s="216"/>
    </row>
    <row r="130" spans="1:14" ht="10.5" customHeight="1" x14ac:dyDescent="0.25">
      <c r="A130" s="148" t="s">
        <v>1163</v>
      </c>
      <c r="B130" s="216">
        <v>0.2</v>
      </c>
      <c r="C130" s="216" t="s">
        <v>1111</v>
      </c>
      <c r="D130" s="216" t="s">
        <v>1111</v>
      </c>
      <c r="E130" s="216" t="s">
        <v>1118</v>
      </c>
      <c r="F130" s="216" t="s">
        <v>1111</v>
      </c>
      <c r="G130" s="216" t="s">
        <v>1118</v>
      </c>
      <c r="H130" s="216" t="s">
        <v>1111</v>
      </c>
      <c r="I130" s="216" t="s">
        <v>1111</v>
      </c>
      <c r="J130" s="216" t="s">
        <v>1118</v>
      </c>
      <c r="K130" s="216" t="s">
        <v>1111</v>
      </c>
      <c r="L130" s="216" t="s">
        <v>1118</v>
      </c>
      <c r="M130" s="216"/>
      <c r="N130" s="216"/>
    </row>
    <row r="131" spans="1:14" ht="10.5" customHeight="1" x14ac:dyDescent="0.25">
      <c r="A131" s="150"/>
      <c r="B131" s="216"/>
      <c r="C131" s="216"/>
      <c r="D131" s="216"/>
      <c r="E131" s="216"/>
      <c r="F131" s="216"/>
      <c r="G131" s="216"/>
      <c r="H131" s="216"/>
      <c r="I131" s="216"/>
      <c r="J131" s="216"/>
      <c r="K131" s="216"/>
      <c r="L131" s="216"/>
      <c r="M131" s="216"/>
      <c r="N131" s="216"/>
    </row>
    <row r="132" spans="1:14" ht="10.5" customHeight="1" x14ac:dyDescent="0.25">
      <c r="A132" s="147" t="s">
        <v>1172</v>
      </c>
      <c r="B132" s="216"/>
      <c r="C132" s="216"/>
      <c r="D132" s="216"/>
      <c r="E132" s="216"/>
      <c r="F132" s="216"/>
      <c r="G132" s="216"/>
      <c r="H132" s="216"/>
      <c r="I132" s="216"/>
      <c r="J132" s="216"/>
      <c r="K132" s="216"/>
      <c r="L132" s="216"/>
      <c r="M132" s="216"/>
      <c r="N132" s="216"/>
    </row>
    <row r="133" spans="1:14" ht="10.5" customHeight="1" x14ac:dyDescent="0.25">
      <c r="A133" s="148" t="s">
        <v>1173</v>
      </c>
      <c r="B133" s="216">
        <v>14</v>
      </c>
      <c r="C133" s="216">
        <v>2.9</v>
      </c>
      <c r="D133" s="216">
        <v>2</v>
      </c>
      <c r="E133" s="216">
        <v>0.7</v>
      </c>
      <c r="F133" s="216">
        <v>0.3</v>
      </c>
      <c r="G133" s="216">
        <v>0.2</v>
      </c>
      <c r="H133" s="216">
        <v>0.8</v>
      </c>
      <c r="I133" s="216">
        <v>0.9</v>
      </c>
      <c r="J133" s="216">
        <v>0.3</v>
      </c>
      <c r="K133" s="216">
        <v>0.4</v>
      </c>
      <c r="L133" s="216">
        <v>0.2</v>
      </c>
      <c r="M133" s="216"/>
      <c r="N133" s="216"/>
    </row>
    <row r="134" spans="1:14" ht="10.5" customHeight="1" x14ac:dyDescent="0.25">
      <c r="A134" s="148" t="s">
        <v>1174</v>
      </c>
      <c r="B134" s="216">
        <v>26.1</v>
      </c>
      <c r="C134" s="216">
        <v>5</v>
      </c>
      <c r="D134" s="216">
        <v>3.1</v>
      </c>
      <c r="E134" s="216">
        <v>0.9</v>
      </c>
      <c r="F134" s="216">
        <v>0.6</v>
      </c>
      <c r="G134" s="216">
        <v>0.5</v>
      </c>
      <c r="H134" s="216">
        <v>1.2</v>
      </c>
      <c r="I134" s="216">
        <v>1.8</v>
      </c>
      <c r="J134" s="216">
        <v>0.5</v>
      </c>
      <c r="K134" s="216">
        <v>0.9</v>
      </c>
      <c r="L134" s="216">
        <v>0.4</v>
      </c>
      <c r="M134" s="216"/>
      <c r="N134" s="216"/>
    </row>
    <row r="135" spans="1:14" ht="10.5" customHeight="1" x14ac:dyDescent="0.25">
      <c r="A135" s="148" t="s">
        <v>1175</v>
      </c>
      <c r="B135" s="216">
        <v>39.9</v>
      </c>
      <c r="C135" s="216">
        <v>9.1999999999999993</v>
      </c>
      <c r="D135" s="216">
        <v>6.5</v>
      </c>
      <c r="E135" s="216">
        <v>1.7</v>
      </c>
      <c r="F135" s="216">
        <v>1.2</v>
      </c>
      <c r="G135" s="216">
        <v>0.8</v>
      </c>
      <c r="H135" s="216">
        <v>2.8</v>
      </c>
      <c r="I135" s="216">
        <v>2.7</v>
      </c>
      <c r="J135" s="216">
        <v>0.8</v>
      </c>
      <c r="K135" s="216">
        <v>1.3</v>
      </c>
      <c r="L135" s="216">
        <v>0.7</v>
      </c>
      <c r="M135" s="216"/>
      <c r="N135" s="216"/>
    </row>
    <row r="136" spans="1:14" ht="10.5" customHeight="1" x14ac:dyDescent="0.25">
      <c r="A136" s="148" t="s">
        <v>1176</v>
      </c>
      <c r="B136" s="216">
        <v>21.1</v>
      </c>
      <c r="C136" s="216">
        <v>5.7</v>
      </c>
      <c r="D136" s="216">
        <v>4</v>
      </c>
      <c r="E136" s="216">
        <v>0.9</v>
      </c>
      <c r="F136" s="216">
        <v>1</v>
      </c>
      <c r="G136" s="216">
        <v>0.6</v>
      </c>
      <c r="H136" s="216">
        <v>1.5</v>
      </c>
      <c r="I136" s="216">
        <v>1.7</v>
      </c>
      <c r="J136" s="216">
        <v>0.4</v>
      </c>
      <c r="K136" s="216">
        <v>0.9</v>
      </c>
      <c r="L136" s="216">
        <v>0.3</v>
      </c>
      <c r="M136" s="216"/>
      <c r="N136" s="216"/>
    </row>
    <row r="137" spans="1:14" ht="10.5" customHeight="1" x14ac:dyDescent="0.25">
      <c r="A137" s="148" t="s">
        <v>1177</v>
      </c>
      <c r="B137" s="216">
        <v>7.1</v>
      </c>
      <c r="C137" s="216">
        <v>1.7</v>
      </c>
      <c r="D137" s="216">
        <v>1.2</v>
      </c>
      <c r="E137" s="216">
        <v>0.4</v>
      </c>
      <c r="F137" s="216">
        <v>0.4</v>
      </c>
      <c r="G137" s="216">
        <v>0.1</v>
      </c>
      <c r="H137" s="216">
        <v>0.2</v>
      </c>
      <c r="I137" s="216">
        <v>0.5</v>
      </c>
      <c r="J137" s="216">
        <v>0.1</v>
      </c>
      <c r="K137" s="216">
        <v>0.3</v>
      </c>
      <c r="L137" s="216">
        <v>0.1</v>
      </c>
      <c r="M137" s="216"/>
      <c r="N137" s="216"/>
    </row>
    <row r="138" spans="1:14" ht="10.5" customHeight="1" x14ac:dyDescent="0.25">
      <c r="A138" s="148" t="s">
        <v>1178</v>
      </c>
      <c r="B138" s="216">
        <v>5.3</v>
      </c>
      <c r="C138" s="216">
        <v>1.3</v>
      </c>
      <c r="D138" s="216">
        <v>0.9</v>
      </c>
      <c r="E138" s="216" t="s">
        <v>1111</v>
      </c>
      <c r="F138" s="216">
        <v>0.2</v>
      </c>
      <c r="G138" s="216" t="s">
        <v>1111</v>
      </c>
      <c r="H138" s="216">
        <v>0.4</v>
      </c>
      <c r="I138" s="216">
        <v>0.4</v>
      </c>
      <c r="J138" s="216">
        <v>0.1</v>
      </c>
      <c r="K138" s="216">
        <v>0.2</v>
      </c>
      <c r="L138" s="216">
        <v>0.1</v>
      </c>
      <c r="M138" s="216"/>
      <c r="N138" s="216"/>
    </row>
    <row r="139" spans="1:14" ht="10.5" customHeight="1" x14ac:dyDescent="0.25">
      <c r="A139" s="148" t="s">
        <v>1163</v>
      </c>
      <c r="B139" s="216">
        <v>0.2</v>
      </c>
      <c r="C139" s="216" t="s">
        <v>1111</v>
      </c>
      <c r="D139" s="216" t="s">
        <v>1111</v>
      </c>
      <c r="E139" s="216" t="s">
        <v>1118</v>
      </c>
      <c r="F139" s="216" t="s">
        <v>1111</v>
      </c>
      <c r="G139" s="216" t="s">
        <v>1118</v>
      </c>
      <c r="H139" s="216" t="s">
        <v>1111</v>
      </c>
      <c r="I139" s="216" t="s">
        <v>1111</v>
      </c>
      <c r="J139" s="216" t="s">
        <v>1118</v>
      </c>
      <c r="K139" s="216" t="s">
        <v>1111</v>
      </c>
      <c r="L139" s="216" t="s">
        <v>1118</v>
      </c>
      <c r="M139" s="216"/>
      <c r="N139" s="216"/>
    </row>
    <row r="140" spans="1:14" ht="10.5" customHeight="1" x14ac:dyDescent="0.25">
      <c r="A140" s="150"/>
      <c r="B140" s="216"/>
      <c r="C140" s="216"/>
      <c r="D140" s="216"/>
      <c r="E140" s="216"/>
      <c r="F140" s="216"/>
      <c r="G140" s="216"/>
      <c r="H140" s="216"/>
      <c r="I140" s="216"/>
      <c r="J140" s="216"/>
      <c r="K140" s="216"/>
      <c r="L140" s="216"/>
      <c r="M140" s="216"/>
      <c r="N140" s="216"/>
    </row>
    <row r="141" spans="1:14" ht="10.5" customHeight="1" x14ac:dyDescent="0.25">
      <c r="A141" s="147" t="s">
        <v>1179</v>
      </c>
      <c r="B141" s="216"/>
      <c r="C141" s="216"/>
      <c r="D141" s="216"/>
      <c r="E141" s="216"/>
      <c r="F141" s="216"/>
      <c r="G141" s="216"/>
      <c r="H141" s="216"/>
      <c r="I141" s="216"/>
      <c r="J141" s="216"/>
      <c r="K141" s="216"/>
      <c r="L141" s="216"/>
      <c r="M141" s="216"/>
      <c r="N141" s="216"/>
    </row>
    <row r="142" spans="1:14" ht="10.5" customHeight="1" x14ac:dyDescent="0.25">
      <c r="A142" s="148" t="s">
        <v>1180</v>
      </c>
      <c r="B142" s="216">
        <v>0.9</v>
      </c>
      <c r="C142" s="216">
        <v>0.2</v>
      </c>
      <c r="D142" s="216" t="s">
        <v>1111</v>
      </c>
      <c r="E142" s="216" t="s">
        <v>1111</v>
      </c>
      <c r="F142" s="216" t="s">
        <v>1111</v>
      </c>
      <c r="G142" s="216" t="s">
        <v>1111</v>
      </c>
      <c r="H142" s="216" t="s">
        <v>1111</v>
      </c>
      <c r="I142" s="216" t="s">
        <v>1111</v>
      </c>
      <c r="J142" s="216" t="s">
        <v>1111</v>
      </c>
      <c r="K142" s="216" t="s">
        <v>1111</v>
      </c>
      <c r="L142" s="216" t="s">
        <v>1111</v>
      </c>
      <c r="M142" s="216"/>
      <c r="N142" s="216"/>
    </row>
    <row r="143" spans="1:14" ht="10.5" customHeight="1" x14ac:dyDescent="0.25">
      <c r="A143" s="148" t="s">
        <v>1181</v>
      </c>
      <c r="B143" s="216">
        <v>4.2</v>
      </c>
      <c r="C143" s="216">
        <v>1.1000000000000001</v>
      </c>
      <c r="D143" s="216">
        <v>0.8</v>
      </c>
      <c r="E143" s="216" t="s">
        <v>1111</v>
      </c>
      <c r="F143" s="216" t="s">
        <v>1111</v>
      </c>
      <c r="G143" s="216">
        <v>0.1</v>
      </c>
      <c r="H143" s="216">
        <v>0.5</v>
      </c>
      <c r="I143" s="216">
        <v>0.3</v>
      </c>
      <c r="J143" s="216">
        <v>0.1</v>
      </c>
      <c r="K143" s="216">
        <v>0.1</v>
      </c>
      <c r="L143" s="216">
        <v>0.1</v>
      </c>
      <c r="M143" s="216"/>
      <c r="N143" s="216"/>
    </row>
    <row r="144" spans="1:14" ht="10.5" customHeight="1" x14ac:dyDescent="0.25">
      <c r="A144" s="148" t="s">
        <v>1182</v>
      </c>
      <c r="B144" s="216">
        <v>51.8</v>
      </c>
      <c r="C144" s="216">
        <v>12</v>
      </c>
      <c r="D144" s="216">
        <v>8.1999999999999993</v>
      </c>
      <c r="E144" s="216">
        <v>2.2000000000000002</v>
      </c>
      <c r="F144" s="216">
        <v>1.7</v>
      </c>
      <c r="G144" s="216">
        <v>0.9</v>
      </c>
      <c r="H144" s="216">
        <v>3.3</v>
      </c>
      <c r="I144" s="216">
        <v>3.8</v>
      </c>
      <c r="J144" s="216">
        <v>1</v>
      </c>
      <c r="K144" s="216">
        <v>1.8</v>
      </c>
      <c r="L144" s="216">
        <v>0.9</v>
      </c>
      <c r="M144" s="216"/>
      <c r="N144" s="216"/>
    </row>
    <row r="145" spans="1:14" ht="10.5" customHeight="1" x14ac:dyDescent="0.25">
      <c r="A145" s="148" t="s">
        <v>1183</v>
      </c>
      <c r="B145" s="216">
        <v>48</v>
      </c>
      <c r="C145" s="216">
        <v>10.9</v>
      </c>
      <c r="D145" s="216">
        <v>7.5</v>
      </c>
      <c r="E145" s="216">
        <v>2</v>
      </c>
      <c r="F145" s="216">
        <v>1.8</v>
      </c>
      <c r="G145" s="216">
        <v>0.9</v>
      </c>
      <c r="H145" s="216">
        <v>2.7</v>
      </c>
      <c r="I145" s="216">
        <v>3.4</v>
      </c>
      <c r="J145" s="216">
        <v>1</v>
      </c>
      <c r="K145" s="216">
        <v>1.7</v>
      </c>
      <c r="L145" s="216">
        <v>0.8</v>
      </c>
      <c r="M145" s="216"/>
      <c r="N145" s="216"/>
    </row>
    <row r="146" spans="1:14" ht="10.5" customHeight="1" x14ac:dyDescent="0.25">
      <c r="A146" s="148" t="s">
        <v>1184</v>
      </c>
      <c r="B146" s="216">
        <v>8.6</v>
      </c>
      <c r="C146" s="216">
        <v>1.7</v>
      </c>
      <c r="D146" s="216">
        <v>1.2</v>
      </c>
      <c r="E146" s="216">
        <v>0.3</v>
      </c>
      <c r="F146" s="216">
        <v>0.1</v>
      </c>
      <c r="G146" s="216">
        <v>0.3</v>
      </c>
      <c r="H146" s="216">
        <v>0.4</v>
      </c>
      <c r="I146" s="216">
        <v>0.5</v>
      </c>
      <c r="J146" s="216">
        <v>0.2</v>
      </c>
      <c r="K146" s="216">
        <v>0.3</v>
      </c>
      <c r="L146" s="216">
        <v>0.1</v>
      </c>
      <c r="M146" s="216"/>
      <c r="N146" s="216"/>
    </row>
    <row r="147" spans="1:14" ht="10.5" customHeight="1" x14ac:dyDescent="0.25">
      <c r="A147" s="148" t="s">
        <v>1163</v>
      </c>
      <c r="B147" s="216">
        <v>0.2</v>
      </c>
      <c r="C147" s="216" t="s">
        <v>1111</v>
      </c>
      <c r="D147" s="216" t="s">
        <v>1111</v>
      </c>
      <c r="E147" s="216" t="s">
        <v>1118</v>
      </c>
      <c r="F147" s="216" t="s">
        <v>1111</v>
      </c>
      <c r="G147" s="216" t="s">
        <v>1118</v>
      </c>
      <c r="H147" s="216" t="s">
        <v>1111</v>
      </c>
      <c r="I147" s="216" t="s">
        <v>1111</v>
      </c>
      <c r="J147" s="216" t="s">
        <v>1118</v>
      </c>
      <c r="K147" s="216" t="s">
        <v>1111</v>
      </c>
      <c r="L147" s="216" t="s">
        <v>1118</v>
      </c>
      <c r="M147" s="216"/>
      <c r="N147" s="216"/>
    </row>
    <row r="148" spans="1:14" ht="10.5" customHeight="1" x14ac:dyDescent="0.25">
      <c r="A148" s="150"/>
      <c r="B148" s="216"/>
      <c r="C148" s="216"/>
      <c r="D148" s="216"/>
      <c r="E148" s="216"/>
      <c r="F148" s="216"/>
      <c r="G148" s="216"/>
      <c r="H148" s="216"/>
      <c r="I148" s="216"/>
      <c r="J148" s="216"/>
      <c r="K148" s="216"/>
      <c r="L148" s="216"/>
      <c r="M148" s="216"/>
      <c r="N148" s="216"/>
    </row>
    <row r="149" spans="1:14" ht="10.5" customHeight="1" x14ac:dyDescent="0.25">
      <c r="A149" s="147" t="s">
        <v>1185</v>
      </c>
      <c r="B149" s="216"/>
      <c r="C149" s="216"/>
      <c r="D149" s="216"/>
      <c r="E149" s="216"/>
      <c r="F149" s="216"/>
      <c r="G149" s="216"/>
      <c r="H149" s="216"/>
      <c r="I149" s="216"/>
      <c r="J149" s="216"/>
      <c r="K149" s="216"/>
      <c r="L149" s="216"/>
      <c r="M149" s="216"/>
      <c r="N149" s="216"/>
    </row>
    <row r="150" spans="1:14" ht="10.5" customHeight="1" x14ac:dyDescent="0.25">
      <c r="A150" s="147" t="s">
        <v>1186</v>
      </c>
      <c r="B150" s="216"/>
      <c r="C150" s="216"/>
      <c r="D150" s="216"/>
      <c r="E150" s="216"/>
      <c r="F150" s="216"/>
      <c r="G150" s="216"/>
      <c r="H150" s="216"/>
      <c r="I150" s="216"/>
      <c r="J150" s="216"/>
      <c r="K150" s="216"/>
      <c r="L150" s="216"/>
      <c r="M150" s="216"/>
      <c r="N150" s="216"/>
    </row>
    <row r="151" spans="1:14" ht="10.5" customHeight="1" x14ac:dyDescent="0.25">
      <c r="A151" s="148" t="s">
        <v>1158</v>
      </c>
      <c r="B151" s="216">
        <v>38</v>
      </c>
      <c r="C151" s="216">
        <v>7.9</v>
      </c>
      <c r="D151" s="216">
        <v>5.3</v>
      </c>
      <c r="E151" s="216">
        <v>1.4</v>
      </c>
      <c r="F151" s="216">
        <v>1</v>
      </c>
      <c r="G151" s="216">
        <v>0.6</v>
      </c>
      <c r="H151" s="216">
        <v>2.2000000000000002</v>
      </c>
      <c r="I151" s="216">
        <v>2.6</v>
      </c>
      <c r="J151" s="216">
        <v>0.9</v>
      </c>
      <c r="K151" s="216">
        <v>1.1000000000000001</v>
      </c>
      <c r="L151" s="216">
        <v>0.6</v>
      </c>
      <c r="M151" s="216"/>
      <c r="N151" s="216"/>
    </row>
    <row r="152" spans="1:14" ht="10.5" customHeight="1" x14ac:dyDescent="0.25">
      <c r="A152" s="148" t="s">
        <v>31</v>
      </c>
      <c r="B152" s="216">
        <v>75.5</v>
      </c>
      <c r="C152" s="216">
        <v>18</v>
      </c>
      <c r="D152" s="216">
        <v>12.5</v>
      </c>
      <c r="E152" s="216">
        <v>3.3</v>
      </c>
      <c r="F152" s="216">
        <v>2.8</v>
      </c>
      <c r="G152" s="216">
        <v>1.6</v>
      </c>
      <c r="H152" s="216">
        <v>4.8</v>
      </c>
      <c r="I152" s="216">
        <v>5.5</v>
      </c>
      <c r="J152" s="216">
        <v>1.5</v>
      </c>
      <c r="K152" s="216">
        <v>2.8</v>
      </c>
      <c r="L152" s="216">
        <v>1.2</v>
      </c>
      <c r="M152" s="216"/>
      <c r="N152" s="216"/>
    </row>
    <row r="153" spans="1:14" ht="10.5" customHeight="1" x14ac:dyDescent="0.25">
      <c r="A153" s="148" t="s">
        <v>1163</v>
      </c>
      <c r="B153" s="216">
        <v>0.2</v>
      </c>
      <c r="C153" s="216" t="s">
        <v>1111</v>
      </c>
      <c r="D153" s="216" t="s">
        <v>1111</v>
      </c>
      <c r="E153" s="216" t="s">
        <v>1118</v>
      </c>
      <c r="F153" s="216" t="s">
        <v>1111</v>
      </c>
      <c r="G153" s="216" t="s">
        <v>1118</v>
      </c>
      <c r="H153" s="216" t="s">
        <v>1111</v>
      </c>
      <c r="I153" s="216" t="s">
        <v>1111</v>
      </c>
      <c r="J153" s="216" t="s">
        <v>1118</v>
      </c>
      <c r="K153" s="216" t="s">
        <v>1111</v>
      </c>
      <c r="L153" s="216" t="s">
        <v>1118</v>
      </c>
      <c r="M153" s="216"/>
      <c r="N153" s="216"/>
    </row>
    <row r="154" spans="1:14" ht="10.5" customHeight="1" x14ac:dyDescent="0.25">
      <c r="A154" s="150"/>
      <c r="B154" s="216"/>
      <c r="C154" s="216"/>
      <c r="D154" s="216"/>
      <c r="E154" s="216"/>
      <c r="F154" s="216"/>
      <c r="G154" s="216"/>
      <c r="H154" s="216"/>
      <c r="I154" s="216"/>
      <c r="J154" s="216"/>
      <c r="K154" s="216"/>
      <c r="L154" s="216"/>
      <c r="M154" s="216"/>
      <c r="N154" s="216"/>
    </row>
    <row r="155" spans="1:14" ht="10.5" customHeight="1" x14ac:dyDescent="0.25">
      <c r="A155" s="147" t="s">
        <v>1187</v>
      </c>
      <c r="B155" s="216"/>
      <c r="C155" s="216"/>
      <c r="D155" s="216"/>
      <c r="E155" s="216"/>
      <c r="F155" s="216"/>
      <c r="G155" s="216"/>
      <c r="H155" s="216"/>
      <c r="I155" s="216"/>
      <c r="J155" s="216"/>
      <c r="K155" s="216"/>
      <c r="L155" s="216"/>
      <c r="M155" s="216"/>
      <c r="N155" s="216"/>
    </row>
    <row r="156" spans="1:14" ht="10.5" customHeight="1" x14ac:dyDescent="0.25">
      <c r="A156" s="148" t="s">
        <v>1188</v>
      </c>
      <c r="B156" s="216">
        <v>105</v>
      </c>
      <c r="C156" s="216">
        <v>23.6</v>
      </c>
      <c r="D156" s="216">
        <v>16.2</v>
      </c>
      <c r="E156" s="216">
        <v>4.3</v>
      </c>
      <c r="F156" s="216">
        <v>3.5</v>
      </c>
      <c r="G156" s="216">
        <v>2.1</v>
      </c>
      <c r="H156" s="216">
        <v>6.3</v>
      </c>
      <c r="I156" s="216">
        <v>7.4</v>
      </c>
      <c r="J156" s="216">
        <v>2.2000000000000002</v>
      </c>
      <c r="K156" s="216">
        <v>3.5</v>
      </c>
      <c r="L156" s="216">
        <v>1.7</v>
      </c>
      <c r="M156" s="216"/>
      <c r="N156" s="216"/>
    </row>
    <row r="157" spans="1:14" ht="10.5" customHeight="1" x14ac:dyDescent="0.25">
      <c r="A157" s="148" t="s">
        <v>1189</v>
      </c>
      <c r="B157" s="216">
        <v>8.1999999999999993</v>
      </c>
      <c r="C157" s="216">
        <v>2.2000000000000002</v>
      </c>
      <c r="D157" s="216">
        <v>1.6</v>
      </c>
      <c r="E157" s="216">
        <v>0.4</v>
      </c>
      <c r="F157" s="216">
        <v>0.3</v>
      </c>
      <c r="G157" s="216">
        <v>0.2</v>
      </c>
      <c r="H157" s="216">
        <v>0.7</v>
      </c>
      <c r="I157" s="216">
        <v>0.6</v>
      </c>
      <c r="J157" s="216">
        <v>0.2</v>
      </c>
      <c r="K157" s="216">
        <v>0.4</v>
      </c>
      <c r="L157" s="216">
        <v>0.1</v>
      </c>
      <c r="M157" s="216"/>
      <c r="N157" s="216"/>
    </row>
    <row r="158" spans="1:14" ht="10.5" customHeight="1" x14ac:dyDescent="0.25">
      <c r="A158" s="148" t="s">
        <v>1190</v>
      </c>
      <c r="B158" s="216">
        <v>0.2</v>
      </c>
      <c r="C158" s="216" t="s">
        <v>1111</v>
      </c>
      <c r="D158" s="216" t="s">
        <v>1111</v>
      </c>
      <c r="E158" s="216" t="s">
        <v>1111</v>
      </c>
      <c r="F158" s="216" t="s">
        <v>1118</v>
      </c>
      <c r="G158" s="216" t="s">
        <v>1118</v>
      </c>
      <c r="H158" s="216" t="s">
        <v>1118</v>
      </c>
      <c r="I158" s="216" t="s">
        <v>1111</v>
      </c>
      <c r="J158" s="216" t="s">
        <v>1111</v>
      </c>
      <c r="K158" s="216" t="s">
        <v>1111</v>
      </c>
      <c r="L158" s="216" t="s">
        <v>1111</v>
      </c>
      <c r="M158" s="216"/>
      <c r="N158" s="216"/>
    </row>
    <row r="159" spans="1:14" ht="10.5" customHeight="1" x14ac:dyDescent="0.25">
      <c r="A159" s="148" t="s">
        <v>1163</v>
      </c>
      <c r="B159" s="216">
        <v>0.2</v>
      </c>
      <c r="C159" s="216" t="s">
        <v>1111</v>
      </c>
      <c r="D159" s="216" t="s">
        <v>1111</v>
      </c>
      <c r="E159" s="216" t="s">
        <v>1118</v>
      </c>
      <c r="F159" s="216" t="s">
        <v>1111</v>
      </c>
      <c r="G159" s="216" t="s">
        <v>1118</v>
      </c>
      <c r="H159" s="216" t="s">
        <v>1111</v>
      </c>
      <c r="I159" s="216" t="s">
        <v>1111</v>
      </c>
      <c r="J159" s="216" t="s">
        <v>1118</v>
      </c>
      <c r="K159" s="216" t="s">
        <v>1111</v>
      </c>
      <c r="L159" s="216" t="s">
        <v>1118</v>
      </c>
      <c r="M159" s="216"/>
      <c r="N159" s="216"/>
    </row>
    <row r="160" spans="1:14" ht="10.5" customHeight="1" x14ac:dyDescent="0.25">
      <c r="A160" s="151"/>
      <c r="B160" s="216"/>
      <c r="C160" s="216"/>
      <c r="D160" s="216"/>
      <c r="E160" s="216"/>
      <c r="F160" s="216"/>
      <c r="G160" s="216"/>
      <c r="H160" s="216"/>
      <c r="I160" s="216"/>
      <c r="J160" s="216"/>
      <c r="K160" s="216"/>
      <c r="L160" s="216"/>
      <c r="M160" s="216"/>
      <c r="N160" s="216"/>
    </row>
    <row r="161" spans="1:14" ht="10.5" customHeight="1" x14ac:dyDescent="0.25">
      <c r="A161" s="152" t="s">
        <v>1266</v>
      </c>
      <c r="B161" s="216"/>
      <c r="C161" s="216"/>
      <c r="D161" s="216"/>
      <c r="E161" s="216"/>
      <c r="F161" s="216"/>
      <c r="G161" s="216"/>
      <c r="H161" s="216"/>
      <c r="I161" s="216"/>
      <c r="J161" s="216"/>
      <c r="K161" s="216"/>
      <c r="L161" s="216"/>
      <c r="M161" s="216"/>
      <c r="N161" s="216"/>
    </row>
    <row r="162" spans="1:14" ht="14.25" customHeight="1" x14ac:dyDescent="0.25">
      <c r="A162" s="147" t="s">
        <v>1267</v>
      </c>
      <c r="B162" s="216"/>
      <c r="C162" s="216"/>
      <c r="D162" s="216"/>
      <c r="E162" s="216"/>
      <c r="F162" s="216"/>
      <c r="G162" s="216"/>
      <c r="H162" s="216"/>
      <c r="I162" s="216"/>
      <c r="J162" s="216"/>
      <c r="K162" s="216"/>
      <c r="L162" s="216"/>
      <c r="M162" s="216"/>
      <c r="N162" s="216"/>
    </row>
    <row r="163" spans="1:14" ht="10.5" customHeight="1" x14ac:dyDescent="0.25">
      <c r="A163" s="148" t="s">
        <v>1158</v>
      </c>
      <c r="B163" s="216">
        <v>42.4</v>
      </c>
      <c r="C163" s="216">
        <v>8.6</v>
      </c>
      <c r="D163" s="216">
        <v>6</v>
      </c>
      <c r="E163" s="216">
        <v>1.9</v>
      </c>
      <c r="F163" s="216">
        <v>1.1000000000000001</v>
      </c>
      <c r="G163" s="216">
        <v>0.8</v>
      </c>
      <c r="H163" s="216">
        <v>2.2999999999999998</v>
      </c>
      <c r="I163" s="216">
        <v>2.6</v>
      </c>
      <c r="J163" s="216">
        <v>0.8</v>
      </c>
      <c r="K163" s="216">
        <v>1.2</v>
      </c>
      <c r="L163" s="216">
        <v>0.6</v>
      </c>
      <c r="M163" s="216"/>
      <c r="N163" s="216"/>
    </row>
    <row r="164" spans="1:14" ht="10.5" customHeight="1" x14ac:dyDescent="0.25">
      <c r="A164" s="148" t="s">
        <v>31</v>
      </c>
      <c r="B164" s="216">
        <v>28.1</v>
      </c>
      <c r="C164" s="216">
        <v>6</v>
      </c>
      <c r="D164" s="216">
        <v>4</v>
      </c>
      <c r="E164" s="216">
        <v>0.9</v>
      </c>
      <c r="F164" s="216">
        <v>0.7</v>
      </c>
      <c r="G164" s="216">
        <v>0.6</v>
      </c>
      <c r="H164" s="216">
        <v>1.8</v>
      </c>
      <c r="I164" s="216">
        <v>2</v>
      </c>
      <c r="J164" s="216">
        <v>0.6</v>
      </c>
      <c r="K164" s="216">
        <v>0.9</v>
      </c>
      <c r="L164" s="216">
        <v>0.4</v>
      </c>
      <c r="M164" s="216"/>
      <c r="N164" s="216"/>
    </row>
    <row r="165" spans="1:14" ht="10.5" customHeight="1" x14ac:dyDescent="0.25">
      <c r="A165" s="148" t="s">
        <v>1191</v>
      </c>
      <c r="B165" s="216">
        <v>9.4</v>
      </c>
      <c r="C165" s="216">
        <v>2.5</v>
      </c>
      <c r="D165" s="216">
        <v>1.6</v>
      </c>
      <c r="E165" s="216">
        <v>0.5</v>
      </c>
      <c r="F165" s="216">
        <v>0.3</v>
      </c>
      <c r="G165" s="216">
        <v>0.1</v>
      </c>
      <c r="H165" s="216">
        <v>0.6</v>
      </c>
      <c r="I165" s="216">
        <v>0.9</v>
      </c>
      <c r="J165" s="216">
        <v>0.2</v>
      </c>
      <c r="K165" s="216">
        <v>0.4</v>
      </c>
      <c r="L165" s="216">
        <v>0.3</v>
      </c>
      <c r="M165" s="216"/>
      <c r="N165" s="216"/>
    </row>
    <row r="166" spans="1:14" ht="10.5" customHeight="1" x14ac:dyDescent="0.25">
      <c r="A166" s="148" t="s">
        <v>1192</v>
      </c>
      <c r="B166" s="216">
        <v>33.5</v>
      </c>
      <c r="C166" s="216">
        <v>8.8000000000000007</v>
      </c>
      <c r="D166" s="216">
        <v>6.2</v>
      </c>
      <c r="E166" s="216">
        <v>1.5</v>
      </c>
      <c r="F166" s="216">
        <v>1.7</v>
      </c>
      <c r="G166" s="216">
        <v>0.8</v>
      </c>
      <c r="H166" s="216">
        <v>2.2000000000000002</v>
      </c>
      <c r="I166" s="216">
        <v>2.6</v>
      </c>
      <c r="J166" s="216">
        <v>0.7</v>
      </c>
      <c r="K166" s="216">
        <v>1.4</v>
      </c>
      <c r="L166" s="216">
        <v>0.5</v>
      </c>
      <c r="M166" s="216"/>
      <c r="N166" s="216"/>
    </row>
    <row r="167" spans="1:14" ht="10.5" customHeight="1" x14ac:dyDescent="0.25">
      <c r="A167" s="148" t="s">
        <v>1163</v>
      </c>
      <c r="B167" s="216">
        <v>0.2</v>
      </c>
      <c r="C167" s="216" t="s">
        <v>1111</v>
      </c>
      <c r="D167" s="216" t="s">
        <v>1111</v>
      </c>
      <c r="E167" s="216" t="s">
        <v>1118</v>
      </c>
      <c r="F167" s="216" t="s">
        <v>1111</v>
      </c>
      <c r="G167" s="216" t="s">
        <v>1118</v>
      </c>
      <c r="H167" s="216" t="s">
        <v>1111</v>
      </c>
      <c r="I167" s="216" t="s">
        <v>1111</v>
      </c>
      <c r="J167" s="216" t="s">
        <v>1118</v>
      </c>
      <c r="K167" s="216" t="s">
        <v>1111</v>
      </c>
      <c r="L167" s="216" t="s">
        <v>1118</v>
      </c>
      <c r="M167" s="216"/>
      <c r="N167" s="216"/>
    </row>
    <row r="168" spans="1:14" ht="10.5" customHeight="1" x14ac:dyDescent="0.25">
      <c r="A168" s="150"/>
      <c r="B168" s="216"/>
      <c r="C168" s="216"/>
      <c r="D168" s="216"/>
      <c r="E168" s="216"/>
      <c r="F168" s="216"/>
      <c r="G168" s="216"/>
      <c r="H168" s="216"/>
      <c r="I168" s="216"/>
      <c r="J168" s="216"/>
      <c r="K168" s="216"/>
      <c r="L168" s="216"/>
      <c r="M168" s="216"/>
      <c r="N168" s="216"/>
    </row>
    <row r="169" spans="1:14" ht="10.5" customHeight="1" x14ac:dyDescent="0.25">
      <c r="A169" s="143" t="s">
        <v>1193</v>
      </c>
      <c r="B169" s="216"/>
      <c r="C169" s="216"/>
      <c r="D169" s="216"/>
      <c r="E169" s="216"/>
      <c r="F169" s="216"/>
      <c r="G169" s="216"/>
      <c r="H169" s="216"/>
      <c r="I169" s="216"/>
      <c r="J169" s="216"/>
      <c r="K169" s="216"/>
      <c r="L169" s="216"/>
      <c r="M169" s="216"/>
      <c r="N169" s="216"/>
    </row>
    <row r="170" spans="1:14" ht="10.5" customHeight="1" x14ac:dyDescent="0.25">
      <c r="A170" s="146" t="s">
        <v>1194</v>
      </c>
      <c r="B170" s="216">
        <v>26</v>
      </c>
      <c r="C170" s="216">
        <v>7.2</v>
      </c>
      <c r="D170" s="216">
        <v>4.8</v>
      </c>
      <c r="E170" s="216">
        <v>1.5</v>
      </c>
      <c r="F170" s="216">
        <v>0.9</v>
      </c>
      <c r="G170" s="216">
        <v>0.7</v>
      </c>
      <c r="H170" s="216">
        <v>1.7</v>
      </c>
      <c r="I170" s="216">
        <v>2.4</v>
      </c>
      <c r="J170" s="216">
        <v>0.6</v>
      </c>
      <c r="K170" s="216">
        <v>1.3</v>
      </c>
      <c r="L170" s="216">
        <v>0.5</v>
      </c>
      <c r="M170" s="216"/>
      <c r="N170" s="216"/>
    </row>
    <row r="171" spans="1:14" ht="10.5" customHeight="1" x14ac:dyDescent="0.25">
      <c r="A171" s="146" t="s">
        <v>1195</v>
      </c>
      <c r="B171" s="216">
        <v>87.6</v>
      </c>
      <c r="C171" s="216">
        <v>18.7</v>
      </c>
      <c r="D171" s="216">
        <v>13</v>
      </c>
      <c r="E171" s="216">
        <v>3.3</v>
      </c>
      <c r="F171" s="216">
        <v>2.9</v>
      </c>
      <c r="G171" s="216">
        <v>1.6</v>
      </c>
      <c r="H171" s="216">
        <v>5.3</v>
      </c>
      <c r="I171" s="216">
        <v>5.7</v>
      </c>
      <c r="J171" s="216">
        <v>1.7</v>
      </c>
      <c r="K171" s="216">
        <v>2.6</v>
      </c>
      <c r="L171" s="216">
        <v>1.3</v>
      </c>
      <c r="M171" s="216"/>
      <c r="N171" s="216"/>
    </row>
    <row r="172" spans="1:14" ht="10.5" customHeight="1" x14ac:dyDescent="0.25">
      <c r="A172" s="150"/>
      <c r="B172" s="216"/>
      <c r="C172" s="216"/>
      <c r="D172" s="216"/>
      <c r="E172" s="216"/>
      <c r="F172" s="216"/>
      <c r="G172" s="216"/>
      <c r="H172" s="216"/>
      <c r="I172" s="216"/>
      <c r="J172" s="216"/>
      <c r="K172" s="216"/>
      <c r="L172" s="216"/>
      <c r="M172" s="216"/>
      <c r="N172" s="216"/>
    </row>
    <row r="173" spans="1:14" ht="10.5" customHeight="1" x14ac:dyDescent="0.25">
      <c r="A173" s="147" t="s">
        <v>1196</v>
      </c>
      <c r="B173" s="216"/>
      <c r="C173" s="216"/>
      <c r="D173" s="216"/>
      <c r="E173" s="216"/>
      <c r="F173" s="216"/>
      <c r="G173" s="216"/>
      <c r="H173" s="216"/>
      <c r="I173" s="216"/>
      <c r="J173" s="216"/>
      <c r="K173" s="216"/>
      <c r="L173" s="216"/>
      <c r="M173" s="216"/>
      <c r="N173" s="216"/>
    </row>
    <row r="174" spans="1:14" ht="10.5" customHeight="1" x14ac:dyDescent="0.25">
      <c r="A174" s="148" t="s">
        <v>1166</v>
      </c>
      <c r="B174" s="216">
        <v>3.4</v>
      </c>
      <c r="C174" s="216">
        <v>1</v>
      </c>
      <c r="D174" s="216">
        <v>0.8</v>
      </c>
      <c r="E174" s="216">
        <v>0.2</v>
      </c>
      <c r="F174" s="216" t="s">
        <v>1111</v>
      </c>
      <c r="G174" s="216">
        <v>0.1</v>
      </c>
      <c r="H174" s="216">
        <v>0.4</v>
      </c>
      <c r="I174" s="216">
        <v>0.2</v>
      </c>
      <c r="J174" s="216">
        <v>0</v>
      </c>
      <c r="K174" s="216">
        <v>0.1</v>
      </c>
      <c r="L174" s="216" t="s">
        <v>1111</v>
      </c>
      <c r="M174" s="216"/>
      <c r="N174" s="216"/>
    </row>
    <row r="175" spans="1:14" ht="10.5" customHeight="1" x14ac:dyDescent="0.25">
      <c r="A175" s="148" t="s">
        <v>1167</v>
      </c>
      <c r="B175" s="216">
        <v>12.5</v>
      </c>
      <c r="C175" s="216">
        <v>3.6</v>
      </c>
      <c r="D175" s="216">
        <v>2.2999999999999998</v>
      </c>
      <c r="E175" s="216">
        <v>0.7</v>
      </c>
      <c r="F175" s="216">
        <v>0.5</v>
      </c>
      <c r="G175" s="216">
        <v>0.3</v>
      </c>
      <c r="H175" s="216">
        <v>0.8</v>
      </c>
      <c r="I175" s="216">
        <v>1.3</v>
      </c>
      <c r="J175" s="216">
        <v>0.3</v>
      </c>
      <c r="K175" s="216">
        <v>0.7</v>
      </c>
      <c r="L175" s="216">
        <v>0.3</v>
      </c>
      <c r="M175" s="216"/>
      <c r="N175" s="216"/>
    </row>
    <row r="176" spans="1:14" ht="10.5" customHeight="1" x14ac:dyDescent="0.25">
      <c r="A176" s="148" t="s">
        <v>1168</v>
      </c>
      <c r="B176" s="216">
        <v>0.7</v>
      </c>
      <c r="C176" s="216">
        <v>0.3</v>
      </c>
      <c r="D176" s="216">
        <v>0.2</v>
      </c>
      <c r="E176" s="216" t="s">
        <v>1111</v>
      </c>
      <c r="F176" s="216" t="s">
        <v>1111</v>
      </c>
      <c r="G176" s="216" t="s">
        <v>1111</v>
      </c>
      <c r="H176" s="216" t="s">
        <v>1111</v>
      </c>
      <c r="I176" s="216">
        <v>0.1</v>
      </c>
      <c r="J176" s="216" t="s">
        <v>1111</v>
      </c>
      <c r="K176" s="216">
        <v>0.1</v>
      </c>
      <c r="L176" s="216" t="s">
        <v>1111</v>
      </c>
      <c r="M176" s="216"/>
      <c r="N176" s="216"/>
    </row>
    <row r="177" spans="1:14" ht="10.5" customHeight="1" x14ac:dyDescent="0.25">
      <c r="A177" s="148" t="s">
        <v>1169</v>
      </c>
      <c r="B177" s="216">
        <v>4</v>
      </c>
      <c r="C177" s="216">
        <v>0.8</v>
      </c>
      <c r="D177" s="216">
        <v>0.6</v>
      </c>
      <c r="E177" s="216">
        <v>0.2</v>
      </c>
      <c r="F177" s="216" t="s">
        <v>1111</v>
      </c>
      <c r="G177" s="216" t="s">
        <v>1111</v>
      </c>
      <c r="H177" s="216">
        <v>0.2</v>
      </c>
      <c r="I177" s="216">
        <v>0.2</v>
      </c>
      <c r="J177" s="216">
        <v>0.1</v>
      </c>
      <c r="K177" s="216">
        <v>0.1</v>
      </c>
      <c r="L177" s="216" t="s">
        <v>1111</v>
      </c>
      <c r="M177" s="216"/>
      <c r="N177" s="216"/>
    </row>
    <row r="178" spans="1:14" ht="10.5" customHeight="1" x14ac:dyDescent="0.25">
      <c r="A178" s="148" t="s">
        <v>1170</v>
      </c>
      <c r="B178" s="216" t="s">
        <v>1111</v>
      </c>
      <c r="C178" s="216" t="s">
        <v>1118</v>
      </c>
      <c r="D178" s="216" t="s">
        <v>1118</v>
      </c>
      <c r="E178" s="216" t="s">
        <v>1118</v>
      </c>
      <c r="F178" s="216" t="s">
        <v>1118</v>
      </c>
      <c r="G178" s="216" t="s">
        <v>1118</v>
      </c>
      <c r="H178" s="216" t="s">
        <v>1118</v>
      </c>
      <c r="I178" s="216" t="s">
        <v>1118</v>
      </c>
      <c r="J178" s="216" t="s">
        <v>1118</v>
      </c>
      <c r="K178" s="216" t="s">
        <v>1118</v>
      </c>
      <c r="L178" s="216" t="s">
        <v>1118</v>
      </c>
      <c r="M178" s="216"/>
      <c r="N178" s="216"/>
    </row>
    <row r="179" spans="1:14" ht="10.5" customHeight="1" x14ac:dyDescent="0.25">
      <c r="A179" s="148" t="s">
        <v>1171</v>
      </c>
      <c r="B179" s="216">
        <v>5.3</v>
      </c>
      <c r="C179" s="216">
        <v>1.5</v>
      </c>
      <c r="D179" s="216">
        <v>0.9</v>
      </c>
      <c r="E179" s="216">
        <v>0.3</v>
      </c>
      <c r="F179" s="216">
        <v>0.2</v>
      </c>
      <c r="G179" s="216">
        <v>0.2</v>
      </c>
      <c r="H179" s="216">
        <v>0.3</v>
      </c>
      <c r="I179" s="216">
        <v>0.5</v>
      </c>
      <c r="J179" s="216">
        <v>0.1</v>
      </c>
      <c r="K179" s="216">
        <v>0.3</v>
      </c>
      <c r="L179" s="216">
        <v>0.1</v>
      </c>
      <c r="M179" s="216"/>
      <c r="N179" s="216"/>
    </row>
    <row r="180" spans="1:14" ht="10.5" customHeight="1" x14ac:dyDescent="0.25">
      <c r="A180" s="148" t="s">
        <v>1195</v>
      </c>
      <c r="B180" s="216">
        <v>87.6</v>
      </c>
      <c r="C180" s="216">
        <v>18.7</v>
      </c>
      <c r="D180" s="216">
        <v>13</v>
      </c>
      <c r="E180" s="216">
        <v>3.3</v>
      </c>
      <c r="F180" s="216">
        <v>2.9</v>
      </c>
      <c r="G180" s="216">
        <v>1.6</v>
      </c>
      <c r="H180" s="216">
        <v>5.3</v>
      </c>
      <c r="I180" s="216">
        <v>5.7</v>
      </c>
      <c r="J180" s="216">
        <v>1.7</v>
      </c>
      <c r="K180" s="216">
        <v>2.6</v>
      </c>
      <c r="L180" s="216">
        <v>1.3</v>
      </c>
      <c r="M180" s="216"/>
      <c r="N180" s="216"/>
    </row>
    <row r="181" spans="1:14" ht="10.5" customHeight="1" x14ac:dyDescent="0.25">
      <c r="A181" s="150"/>
      <c r="B181" s="216"/>
      <c r="C181" s="216"/>
      <c r="D181" s="216"/>
      <c r="E181" s="216"/>
      <c r="F181" s="216"/>
      <c r="G181" s="216"/>
      <c r="H181" s="216"/>
      <c r="I181" s="216"/>
      <c r="J181" s="216"/>
      <c r="K181" s="216"/>
      <c r="L181" s="216"/>
      <c r="M181" s="216"/>
      <c r="N181" s="216"/>
    </row>
    <row r="182" spans="1:14" ht="10.5" customHeight="1" x14ac:dyDescent="0.25">
      <c r="A182" s="147" t="s">
        <v>1197</v>
      </c>
      <c r="B182" s="216"/>
      <c r="C182" s="216"/>
      <c r="D182" s="216"/>
      <c r="E182" s="216"/>
      <c r="F182" s="216"/>
      <c r="G182" s="216"/>
      <c r="H182" s="216"/>
      <c r="I182" s="216"/>
      <c r="J182" s="216"/>
      <c r="K182" s="216"/>
      <c r="L182" s="216"/>
      <c r="M182" s="216"/>
      <c r="N182" s="216"/>
    </row>
    <row r="183" spans="1:14" ht="10.5" customHeight="1" x14ac:dyDescent="0.25">
      <c r="A183" s="148" t="s">
        <v>1173</v>
      </c>
      <c r="B183" s="216">
        <v>1.8</v>
      </c>
      <c r="C183" s="216">
        <v>0.3</v>
      </c>
      <c r="D183" s="216">
        <v>0.2</v>
      </c>
      <c r="E183" s="216" t="s">
        <v>1111</v>
      </c>
      <c r="F183" s="216" t="s">
        <v>1111</v>
      </c>
      <c r="G183" s="216" t="s">
        <v>1111</v>
      </c>
      <c r="H183" s="216" t="s">
        <v>1111</v>
      </c>
      <c r="I183" s="216">
        <v>0.1</v>
      </c>
      <c r="J183" s="216">
        <v>0</v>
      </c>
      <c r="K183" s="216">
        <v>0.1</v>
      </c>
      <c r="L183" s="216" t="s">
        <v>1111</v>
      </c>
      <c r="M183" s="216"/>
      <c r="N183" s="216"/>
    </row>
    <row r="184" spans="1:14" ht="10.5" customHeight="1" x14ac:dyDescent="0.25">
      <c r="A184" s="148" t="s">
        <v>1174</v>
      </c>
      <c r="B184" s="216">
        <v>4.4000000000000004</v>
      </c>
      <c r="C184" s="216">
        <v>1.1000000000000001</v>
      </c>
      <c r="D184" s="216">
        <v>0.8</v>
      </c>
      <c r="E184" s="216">
        <v>0.2</v>
      </c>
      <c r="F184" s="216">
        <v>0.2</v>
      </c>
      <c r="G184" s="216">
        <v>0.1</v>
      </c>
      <c r="H184" s="216">
        <v>0.3</v>
      </c>
      <c r="I184" s="216">
        <v>0.3</v>
      </c>
      <c r="J184" s="216">
        <v>0.1</v>
      </c>
      <c r="K184" s="216">
        <v>0.2</v>
      </c>
      <c r="L184" s="216">
        <v>0.1</v>
      </c>
      <c r="M184" s="216"/>
      <c r="N184" s="216"/>
    </row>
    <row r="185" spans="1:14" ht="10.5" customHeight="1" x14ac:dyDescent="0.25">
      <c r="A185" s="148" t="s">
        <v>1175</v>
      </c>
      <c r="B185" s="216">
        <v>7.1</v>
      </c>
      <c r="C185" s="216">
        <v>1.9</v>
      </c>
      <c r="D185" s="216">
        <v>1.4</v>
      </c>
      <c r="E185" s="216">
        <v>0.3</v>
      </c>
      <c r="F185" s="216">
        <v>0.2</v>
      </c>
      <c r="G185" s="216">
        <v>0.2</v>
      </c>
      <c r="H185" s="216">
        <v>0.6</v>
      </c>
      <c r="I185" s="216">
        <v>0.5</v>
      </c>
      <c r="J185" s="216">
        <v>0.2</v>
      </c>
      <c r="K185" s="216">
        <v>0.3</v>
      </c>
      <c r="L185" s="216">
        <v>0.1</v>
      </c>
      <c r="M185" s="216"/>
      <c r="N185" s="216"/>
    </row>
    <row r="186" spans="1:14" ht="10.5" customHeight="1" x14ac:dyDescent="0.25">
      <c r="A186" s="148" t="s">
        <v>1176</v>
      </c>
      <c r="B186" s="216">
        <v>5.6</v>
      </c>
      <c r="C186" s="216">
        <v>1.5</v>
      </c>
      <c r="D186" s="216">
        <v>1</v>
      </c>
      <c r="E186" s="216">
        <v>0.3</v>
      </c>
      <c r="F186" s="216">
        <v>0.2</v>
      </c>
      <c r="G186" s="216">
        <v>0.1</v>
      </c>
      <c r="H186" s="216">
        <v>0.3</v>
      </c>
      <c r="I186" s="216">
        <v>0.5</v>
      </c>
      <c r="J186" s="216">
        <v>0.1</v>
      </c>
      <c r="K186" s="216">
        <v>0.3</v>
      </c>
      <c r="L186" s="216">
        <v>0.1</v>
      </c>
      <c r="M186" s="216"/>
      <c r="N186" s="216"/>
    </row>
    <row r="187" spans="1:14" ht="10.5" customHeight="1" x14ac:dyDescent="0.25">
      <c r="A187" s="148" t="s">
        <v>1177</v>
      </c>
      <c r="B187" s="216">
        <v>3.3</v>
      </c>
      <c r="C187" s="216">
        <v>0.9</v>
      </c>
      <c r="D187" s="216">
        <v>0.6</v>
      </c>
      <c r="E187" s="216">
        <v>0.2</v>
      </c>
      <c r="F187" s="216" t="s">
        <v>1111</v>
      </c>
      <c r="G187" s="216">
        <v>0.1</v>
      </c>
      <c r="H187" s="216" t="s">
        <v>1111</v>
      </c>
      <c r="I187" s="216">
        <v>0.4</v>
      </c>
      <c r="J187" s="216">
        <v>0.1</v>
      </c>
      <c r="K187" s="216">
        <v>0.2</v>
      </c>
      <c r="L187" s="216">
        <v>0.1</v>
      </c>
      <c r="M187" s="216"/>
      <c r="N187" s="216"/>
    </row>
    <row r="188" spans="1:14" ht="10.5" customHeight="1" x14ac:dyDescent="0.25">
      <c r="A188" s="148" t="s">
        <v>1178</v>
      </c>
      <c r="B188" s="216">
        <v>3.8</v>
      </c>
      <c r="C188" s="216">
        <v>1.4</v>
      </c>
      <c r="D188" s="216">
        <v>0.9</v>
      </c>
      <c r="E188" s="216">
        <v>0.3</v>
      </c>
      <c r="F188" s="216">
        <v>0.2</v>
      </c>
      <c r="G188" s="216">
        <v>0.1</v>
      </c>
      <c r="H188" s="216">
        <v>0.4</v>
      </c>
      <c r="I188" s="216">
        <v>0.5</v>
      </c>
      <c r="J188" s="216">
        <v>0.1</v>
      </c>
      <c r="K188" s="216">
        <v>0.3</v>
      </c>
      <c r="L188" s="216">
        <v>0.1</v>
      </c>
      <c r="M188" s="216"/>
      <c r="N188" s="216"/>
    </row>
    <row r="189" spans="1:14" ht="10.5" customHeight="1" x14ac:dyDescent="0.25">
      <c r="A189" s="148" t="s">
        <v>1195</v>
      </c>
      <c r="B189" s="216">
        <v>87.6</v>
      </c>
      <c r="C189" s="216">
        <v>18.7</v>
      </c>
      <c r="D189" s="216">
        <v>13</v>
      </c>
      <c r="E189" s="216">
        <v>3.3</v>
      </c>
      <c r="F189" s="216">
        <v>2.9</v>
      </c>
      <c r="G189" s="216">
        <v>1.6</v>
      </c>
      <c r="H189" s="216">
        <v>5.3</v>
      </c>
      <c r="I189" s="216">
        <v>5.7</v>
      </c>
      <c r="J189" s="216">
        <v>1.7</v>
      </c>
      <c r="K189" s="216">
        <v>2.6</v>
      </c>
      <c r="L189" s="216">
        <v>1.3</v>
      </c>
      <c r="M189" s="216"/>
      <c r="N189" s="216"/>
    </row>
    <row r="190" spans="1:14" ht="10.5" customHeight="1" x14ac:dyDescent="0.25">
      <c r="A190" s="150"/>
      <c r="B190" s="216"/>
      <c r="C190" s="216"/>
      <c r="D190" s="216"/>
      <c r="E190" s="216"/>
      <c r="F190" s="216"/>
      <c r="G190" s="216"/>
      <c r="H190" s="216"/>
      <c r="I190" s="216"/>
      <c r="J190" s="216"/>
      <c r="K190" s="216"/>
      <c r="L190" s="216"/>
      <c r="M190" s="216"/>
      <c r="N190" s="216"/>
    </row>
    <row r="191" spans="1:14" ht="10.5" customHeight="1" x14ac:dyDescent="0.25">
      <c r="A191" s="147" t="s">
        <v>1198</v>
      </c>
      <c r="B191" s="216"/>
      <c r="C191" s="216"/>
      <c r="D191" s="216"/>
      <c r="E191" s="216"/>
      <c r="F191" s="216"/>
      <c r="G191" s="216"/>
      <c r="H191" s="216"/>
      <c r="I191" s="216"/>
      <c r="J191" s="216"/>
      <c r="K191" s="216"/>
      <c r="L191" s="216"/>
      <c r="M191" s="216"/>
      <c r="N191" s="216"/>
    </row>
    <row r="192" spans="1:14" ht="10.5" customHeight="1" x14ac:dyDescent="0.25">
      <c r="A192" s="148" t="s">
        <v>1180</v>
      </c>
      <c r="B192" s="216">
        <v>5</v>
      </c>
      <c r="C192" s="216">
        <v>1.4</v>
      </c>
      <c r="D192" s="216">
        <v>0.8</v>
      </c>
      <c r="E192" s="216">
        <v>0.2</v>
      </c>
      <c r="F192" s="216">
        <v>0.2</v>
      </c>
      <c r="G192" s="216">
        <v>0.2</v>
      </c>
      <c r="H192" s="216">
        <v>0.3</v>
      </c>
      <c r="I192" s="216">
        <v>0.5</v>
      </c>
      <c r="J192" s="216">
        <v>0.1</v>
      </c>
      <c r="K192" s="216">
        <v>0.3</v>
      </c>
      <c r="L192" s="216">
        <v>0.1</v>
      </c>
      <c r="M192" s="216"/>
      <c r="N192" s="216"/>
    </row>
    <row r="193" spans="1:14" ht="10.5" customHeight="1" x14ac:dyDescent="0.25">
      <c r="A193" s="148" t="s">
        <v>1181</v>
      </c>
      <c r="B193" s="216">
        <v>3</v>
      </c>
      <c r="C193" s="216">
        <v>1</v>
      </c>
      <c r="D193" s="216">
        <v>0.8</v>
      </c>
      <c r="E193" s="216">
        <v>0.3</v>
      </c>
      <c r="F193" s="216" t="s">
        <v>1111</v>
      </c>
      <c r="G193" s="216">
        <v>0.1</v>
      </c>
      <c r="H193" s="216">
        <v>0.3</v>
      </c>
      <c r="I193" s="216">
        <v>0.2</v>
      </c>
      <c r="J193" s="216">
        <v>0.1</v>
      </c>
      <c r="K193" s="216">
        <v>0.1</v>
      </c>
      <c r="L193" s="216">
        <v>0.1</v>
      </c>
      <c r="M193" s="216"/>
      <c r="N193" s="216"/>
    </row>
    <row r="194" spans="1:14" ht="10.5" customHeight="1" x14ac:dyDescent="0.25">
      <c r="A194" s="148" t="s">
        <v>1182</v>
      </c>
      <c r="B194" s="216">
        <v>10.5</v>
      </c>
      <c r="C194" s="216">
        <v>3</v>
      </c>
      <c r="D194" s="216">
        <v>2</v>
      </c>
      <c r="E194" s="216">
        <v>0.5</v>
      </c>
      <c r="F194" s="216">
        <v>0.4</v>
      </c>
      <c r="G194" s="216">
        <v>0.2</v>
      </c>
      <c r="H194" s="216">
        <v>0.8</v>
      </c>
      <c r="I194" s="216">
        <v>1</v>
      </c>
      <c r="J194" s="216">
        <v>0.3</v>
      </c>
      <c r="K194" s="216">
        <v>0.5</v>
      </c>
      <c r="L194" s="216">
        <v>0.2</v>
      </c>
      <c r="M194" s="216"/>
      <c r="N194" s="216"/>
    </row>
    <row r="195" spans="1:14" ht="10.5" customHeight="1" x14ac:dyDescent="0.25">
      <c r="A195" s="148" t="s">
        <v>1183</v>
      </c>
      <c r="B195" s="216">
        <v>6.7</v>
      </c>
      <c r="C195" s="216">
        <v>1.7</v>
      </c>
      <c r="D195" s="216">
        <v>1.1000000000000001</v>
      </c>
      <c r="E195" s="216">
        <v>0.4</v>
      </c>
      <c r="F195" s="216">
        <v>0.2</v>
      </c>
      <c r="G195" s="216">
        <v>0.2</v>
      </c>
      <c r="H195" s="216">
        <v>0.3</v>
      </c>
      <c r="I195" s="216">
        <v>0.6</v>
      </c>
      <c r="J195" s="216">
        <v>0.1</v>
      </c>
      <c r="K195" s="216">
        <v>0.3</v>
      </c>
      <c r="L195" s="216">
        <v>0.1</v>
      </c>
      <c r="M195" s="216"/>
      <c r="N195" s="216"/>
    </row>
    <row r="196" spans="1:14" ht="10.5" customHeight="1" x14ac:dyDescent="0.25">
      <c r="A196" s="148" t="s">
        <v>1184</v>
      </c>
      <c r="B196" s="216">
        <v>0.8</v>
      </c>
      <c r="C196" s="216">
        <v>0.2</v>
      </c>
      <c r="D196" s="216">
        <v>0.2</v>
      </c>
      <c r="E196" s="216" t="s">
        <v>1111</v>
      </c>
      <c r="F196" s="216" t="s">
        <v>1111</v>
      </c>
      <c r="G196" s="216" t="s">
        <v>1111</v>
      </c>
      <c r="H196" s="216" t="s">
        <v>1111</v>
      </c>
      <c r="I196" s="216" t="s">
        <v>1111</v>
      </c>
      <c r="J196" s="216" t="s">
        <v>1111</v>
      </c>
      <c r="K196" s="216" t="s">
        <v>1111</v>
      </c>
      <c r="L196" s="216" t="s">
        <v>1118</v>
      </c>
      <c r="M196" s="216"/>
      <c r="N196" s="216"/>
    </row>
    <row r="197" spans="1:14" ht="10.5" customHeight="1" x14ac:dyDescent="0.25">
      <c r="A197" s="148" t="s">
        <v>1195</v>
      </c>
      <c r="B197" s="216">
        <v>87.6</v>
      </c>
      <c r="C197" s="216">
        <v>18.7</v>
      </c>
      <c r="D197" s="216">
        <v>13</v>
      </c>
      <c r="E197" s="216">
        <v>3.3</v>
      </c>
      <c r="F197" s="216">
        <v>2.9</v>
      </c>
      <c r="G197" s="216">
        <v>1.6</v>
      </c>
      <c r="H197" s="216">
        <v>5.3</v>
      </c>
      <c r="I197" s="216">
        <v>5.7</v>
      </c>
      <c r="J197" s="216">
        <v>1.7</v>
      </c>
      <c r="K197" s="216">
        <v>2.6</v>
      </c>
      <c r="L197" s="216">
        <v>1.3</v>
      </c>
      <c r="M197" s="216"/>
      <c r="N197" s="216"/>
    </row>
    <row r="198" spans="1:14" ht="10.5" customHeight="1" x14ac:dyDescent="0.25">
      <c r="A198" s="146"/>
      <c r="B198" s="216"/>
      <c r="C198" s="216"/>
      <c r="D198" s="216"/>
      <c r="E198" s="216"/>
      <c r="F198" s="216"/>
      <c r="G198" s="216"/>
      <c r="H198" s="216"/>
      <c r="I198" s="216"/>
      <c r="J198" s="216"/>
      <c r="K198" s="216"/>
      <c r="L198" s="216"/>
      <c r="M198" s="216"/>
      <c r="N198" s="216"/>
    </row>
    <row r="199" spans="1:14" ht="10.5" customHeight="1" x14ac:dyDescent="0.25">
      <c r="A199" s="147" t="s">
        <v>1199</v>
      </c>
      <c r="B199" s="216"/>
      <c r="C199" s="216"/>
      <c r="D199" s="216"/>
      <c r="E199" s="216"/>
      <c r="F199" s="216"/>
      <c r="G199" s="216"/>
      <c r="H199" s="216"/>
      <c r="I199" s="216"/>
      <c r="J199" s="216"/>
      <c r="K199" s="216"/>
      <c r="L199" s="216"/>
      <c r="M199" s="216"/>
      <c r="N199" s="216"/>
    </row>
    <row r="200" spans="1:14" ht="10.5" customHeight="1" x14ac:dyDescent="0.25">
      <c r="A200" s="147" t="s">
        <v>1200</v>
      </c>
      <c r="B200" s="216"/>
      <c r="C200" s="216"/>
      <c r="D200" s="216"/>
      <c r="E200" s="216"/>
      <c r="F200" s="216"/>
      <c r="G200" s="216"/>
      <c r="H200" s="216"/>
      <c r="I200" s="216"/>
      <c r="J200" s="216"/>
      <c r="K200" s="216"/>
      <c r="L200" s="216"/>
      <c r="M200" s="216"/>
      <c r="N200" s="216"/>
    </row>
    <row r="201" spans="1:14" ht="10.5" customHeight="1" x14ac:dyDescent="0.25">
      <c r="A201" s="148" t="s">
        <v>1201</v>
      </c>
      <c r="B201" s="216">
        <v>0.3</v>
      </c>
      <c r="C201" s="216" t="s">
        <v>1111</v>
      </c>
      <c r="D201" s="216" t="s">
        <v>1111</v>
      </c>
      <c r="E201" s="216" t="s">
        <v>1111</v>
      </c>
      <c r="F201" s="216" t="s">
        <v>1118</v>
      </c>
      <c r="G201" s="216" t="s">
        <v>1118</v>
      </c>
      <c r="H201" s="216" t="s">
        <v>1111</v>
      </c>
      <c r="I201" s="216" t="s">
        <v>1111</v>
      </c>
      <c r="J201" s="216" t="s">
        <v>1111</v>
      </c>
      <c r="K201" s="216" t="s">
        <v>1111</v>
      </c>
      <c r="L201" s="216" t="s">
        <v>1111</v>
      </c>
      <c r="M201" s="216"/>
      <c r="N201" s="216"/>
    </row>
    <row r="202" spans="1:14" ht="10.5" customHeight="1" x14ac:dyDescent="0.25">
      <c r="A202" s="148" t="s">
        <v>1202</v>
      </c>
      <c r="B202" s="216">
        <v>1.1000000000000001</v>
      </c>
      <c r="C202" s="216">
        <v>0.4</v>
      </c>
      <c r="D202" s="216">
        <v>0.3</v>
      </c>
      <c r="E202" s="216" t="s">
        <v>1111</v>
      </c>
      <c r="F202" s="216" t="s">
        <v>1111</v>
      </c>
      <c r="G202" s="216" t="s">
        <v>1111</v>
      </c>
      <c r="H202" s="216" t="s">
        <v>1111</v>
      </c>
      <c r="I202" s="216">
        <v>0.1</v>
      </c>
      <c r="J202" s="216" t="s">
        <v>1111</v>
      </c>
      <c r="K202" s="216">
        <v>0.1</v>
      </c>
      <c r="L202" s="216" t="s">
        <v>1111</v>
      </c>
      <c r="M202" s="216"/>
      <c r="N202" s="216"/>
    </row>
    <row r="203" spans="1:14" ht="10.5" customHeight="1" x14ac:dyDescent="0.25">
      <c r="A203" s="148" t="s">
        <v>1203</v>
      </c>
      <c r="B203" s="216">
        <v>1.4</v>
      </c>
      <c r="C203" s="216">
        <v>0.3</v>
      </c>
      <c r="D203" s="216">
        <v>0.2</v>
      </c>
      <c r="E203" s="216" t="s">
        <v>1111</v>
      </c>
      <c r="F203" s="216" t="s">
        <v>1111</v>
      </c>
      <c r="G203" s="216" t="s">
        <v>1111</v>
      </c>
      <c r="H203" s="216" t="s">
        <v>1111</v>
      </c>
      <c r="I203" s="216">
        <v>0.1</v>
      </c>
      <c r="J203" s="216" t="s">
        <v>1111</v>
      </c>
      <c r="K203" s="216">
        <v>0.1</v>
      </c>
      <c r="L203" s="216" t="s">
        <v>1111</v>
      </c>
      <c r="M203" s="216"/>
      <c r="N203" s="216"/>
    </row>
    <row r="204" spans="1:14" ht="10.5" customHeight="1" x14ac:dyDescent="0.25">
      <c r="A204" s="148" t="s">
        <v>1204</v>
      </c>
      <c r="B204" s="216">
        <v>0.8</v>
      </c>
      <c r="C204" s="216">
        <v>0.3</v>
      </c>
      <c r="D204" s="216">
        <v>0.1</v>
      </c>
      <c r="E204" s="216" t="s">
        <v>1111</v>
      </c>
      <c r="F204" s="216" t="s">
        <v>1111</v>
      </c>
      <c r="G204" s="216" t="s">
        <v>1111</v>
      </c>
      <c r="H204" s="216" t="s">
        <v>1111</v>
      </c>
      <c r="I204" s="216">
        <v>0.1</v>
      </c>
      <c r="J204" s="216" t="s">
        <v>1111</v>
      </c>
      <c r="K204" s="216">
        <v>0.1</v>
      </c>
      <c r="L204" s="216" t="s">
        <v>1111</v>
      </c>
      <c r="M204" s="216"/>
      <c r="N204" s="216"/>
    </row>
    <row r="205" spans="1:14" ht="10.5" customHeight="1" x14ac:dyDescent="0.25">
      <c r="A205" s="148" t="s">
        <v>1205</v>
      </c>
      <c r="B205" s="216">
        <v>22.4</v>
      </c>
      <c r="C205" s="216">
        <v>6.2</v>
      </c>
      <c r="D205" s="216">
        <v>4.2</v>
      </c>
      <c r="E205" s="216">
        <v>1.3</v>
      </c>
      <c r="F205" s="216">
        <v>0.8</v>
      </c>
      <c r="G205" s="216">
        <v>0.6</v>
      </c>
      <c r="H205" s="216">
        <v>1.5</v>
      </c>
      <c r="I205" s="216">
        <v>2</v>
      </c>
      <c r="J205" s="216">
        <v>0.6</v>
      </c>
      <c r="K205" s="216">
        <v>1</v>
      </c>
      <c r="L205" s="216">
        <v>0.4</v>
      </c>
      <c r="M205" s="216"/>
      <c r="N205" s="216"/>
    </row>
    <row r="206" spans="1:14" ht="10.5" customHeight="1" x14ac:dyDescent="0.25">
      <c r="A206" s="148" t="s">
        <v>1195</v>
      </c>
      <c r="B206" s="216">
        <v>87.6</v>
      </c>
      <c r="C206" s="216">
        <v>18.7</v>
      </c>
      <c r="D206" s="216">
        <v>13</v>
      </c>
      <c r="E206" s="216">
        <v>3.3</v>
      </c>
      <c r="F206" s="216">
        <v>2.9</v>
      </c>
      <c r="G206" s="216">
        <v>1.6</v>
      </c>
      <c r="H206" s="216">
        <v>5.3</v>
      </c>
      <c r="I206" s="216">
        <v>5.7</v>
      </c>
      <c r="J206" s="216">
        <v>1.7</v>
      </c>
      <c r="K206" s="216">
        <v>2.6</v>
      </c>
      <c r="L206" s="216">
        <v>1.3</v>
      </c>
      <c r="M206" s="216"/>
      <c r="N206" s="216"/>
    </row>
    <row r="207" spans="1:14" ht="10.5" customHeight="1" x14ac:dyDescent="0.25">
      <c r="A207" s="146"/>
      <c r="B207" s="216"/>
      <c r="C207" s="216"/>
      <c r="D207" s="216"/>
      <c r="E207" s="216"/>
      <c r="F207" s="216"/>
      <c r="G207" s="216"/>
      <c r="H207" s="216"/>
      <c r="I207" s="216"/>
      <c r="J207" s="216"/>
      <c r="K207" s="216"/>
      <c r="L207" s="216"/>
      <c r="M207" s="216"/>
      <c r="N207" s="216"/>
    </row>
    <row r="208" spans="1:14" ht="10.5" customHeight="1" x14ac:dyDescent="0.25">
      <c r="A208" s="153" t="s">
        <v>1206</v>
      </c>
      <c r="B208" s="216"/>
      <c r="C208" s="216"/>
      <c r="D208" s="216"/>
      <c r="E208" s="216"/>
      <c r="F208" s="216"/>
      <c r="G208" s="216"/>
      <c r="H208" s="216"/>
      <c r="I208" s="216"/>
      <c r="J208" s="216"/>
      <c r="K208" s="216"/>
      <c r="L208" s="216"/>
      <c r="M208" s="216"/>
      <c r="N208" s="216"/>
    </row>
    <row r="209" spans="1:14" ht="10.5" customHeight="1" x14ac:dyDescent="0.25">
      <c r="A209" s="150" t="s">
        <v>1207</v>
      </c>
      <c r="B209" s="216">
        <v>34.6</v>
      </c>
      <c r="C209" s="216">
        <v>10.5</v>
      </c>
      <c r="D209" s="216">
        <v>6.7</v>
      </c>
      <c r="E209" s="216">
        <v>1.5</v>
      </c>
      <c r="F209" s="216">
        <v>1.4</v>
      </c>
      <c r="G209" s="216">
        <v>1.1000000000000001</v>
      </c>
      <c r="H209" s="216">
        <v>2.7</v>
      </c>
      <c r="I209" s="216">
        <v>3.8</v>
      </c>
      <c r="J209" s="216">
        <v>1</v>
      </c>
      <c r="K209" s="216">
        <v>2</v>
      </c>
      <c r="L209" s="216">
        <v>0.8</v>
      </c>
      <c r="M209" s="216"/>
      <c r="N209" s="216"/>
    </row>
    <row r="210" spans="1:14" ht="10.5" customHeight="1" x14ac:dyDescent="0.25">
      <c r="A210" s="146" t="s">
        <v>1264</v>
      </c>
      <c r="B210" s="216">
        <v>31.7</v>
      </c>
      <c r="C210" s="216">
        <v>9.6</v>
      </c>
      <c r="D210" s="216">
        <v>6.2</v>
      </c>
      <c r="E210" s="216">
        <v>1.4</v>
      </c>
      <c r="F210" s="216">
        <v>1.3</v>
      </c>
      <c r="G210" s="216">
        <v>1</v>
      </c>
      <c r="H210" s="216">
        <v>2.5</v>
      </c>
      <c r="I210" s="216">
        <v>3.4</v>
      </c>
      <c r="J210" s="216">
        <v>1</v>
      </c>
      <c r="K210" s="216">
        <v>1.8</v>
      </c>
      <c r="L210" s="216">
        <v>0.7</v>
      </c>
      <c r="M210" s="216"/>
      <c r="N210" s="216"/>
    </row>
    <row r="211" spans="1:14" ht="10.5" customHeight="1" x14ac:dyDescent="0.25">
      <c r="A211" s="146" t="s">
        <v>1110</v>
      </c>
      <c r="B211" s="216">
        <v>2.9</v>
      </c>
      <c r="C211" s="216">
        <v>0.9</v>
      </c>
      <c r="D211" s="216">
        <v>0.5</v>
      </c>
      <c r="E211" s="216" t="s">
        <v>1111</v>
      </c>
      <c r="F211" s="216" t="s">
        <v>1111</v>
      </c>
      <c r="G211" s="216" t="s">
        <v>1111</v>
      </c>
      <c r="H211" s="216">
        <v>0.2</v>
      </c>
      <c r="I211" s="216">
        <v>0.4</v>
      </c>
      <c r="J211" s="216">
        <v>0.1</v>
      </c>
      <c r="K211" s="216">
        <v>0.2</v>
      </c>
      <c r="L211" s="216">
        <v>0.1</v>
      </c>
      <c r="M211" s="216"/>
      <c r="N211" s="216"/>
    </row>
    <row r="212" spans="1:14" ht="10.5" customHeight="1" x14ac:dyDescent="0.25">
      <c r="A212" s="150" t="s">
        <v>1208</v>
      </c>
      <c r="B212" s="216">
        <v>79</v>
      </c>
      <c r="C212" s="216">
        <v>15.4</v>
      </c>
      <c r="D212" s="216">
        <v>11.1</v>
      </c>
      <c r="E212" s="216">
        <v>3.2</v>
      </c>
      <c r="F212" s="216">
        <v>2.4</v>
      </c>
      <c r="G212" s="216">
        <v>1.2</v>
      </c>
      <c r="H212" s="216">
        <v>4.3</v>
      </c>
      <c r="I212" s="216">
        <v>4.3</v>
      </c>
      <c r="J212" s="216">
        <v>1.3</v>
      </c>
      <c r="K212" s="216">
        <v>1.9</v>
      </c>
      <c r="L212" s="216">
        <v>1.1000000000000001</v>
      </c>
      <c r="M212" s="216"/>
      <c r="N212" s="216"/>
    </row>
    <row r="213" spans="1:14" ht="10.5" customHeight="1" x14ac:dyDescent="0.25">
      <c r="A213" s="150"/>
      <c r="B213" s="216"/>
      <c r="C213" s="216"/>
      <c r="D213" s="216"/>
      <c r="E213" s="216"/>
      <c r="F213" s="216"/>
      <c r="G213" s="216"/>
      <c r="H213" s="216"/>
      <c r="I213" s="216"/>
      <c r="J213" s="216"/>
      <c r="K213" s="216"/>
      <c r="L213" s="216"/>
      <c r="M213" s="216"/>
      <c r="N213" s="216"/>
    </row>
    <row r="214" spans="1:14" ht="10.5" customHeight="1" x14ac:dyDescent="0.25">
      <c r="A214" s="143" t="s">
        <v>1209</v>
      </c>
      <c r="B214" s="216"/>
      <c r="C214" s="216"/>
      <c r="D214" s="216"/>
      <c r="E214" s="216"/>
      <c r="F214" s="216"/>
      <c r="G214" s="216"/>
      <c r="H214" s="216"/>
      <c r="I214" s="216"/>
      <c r="J214" s="216"/>
      <c r="K214" s="216"/>
      <c r="L214" s="216"/>
      <c r="M214" s="216"/>
      <c r="N214" s="216"/>
    </row>
    <row r="215" spans="1:14" ht="10.5" customHeight="1" x14ac:dyDescent="0.25">
      <c r="A215" s="146" t="s">
        <v>1210</v>
      </c>
      <c r="B215" s="216">
        <v>16.899999999999999</v>
      </c>
      <c r="C215" s="216">
        <v>4.5</v>
      </c>
      <c r="D215" s="216">
        <v>3</v>
      </c>
      <c r="E215" s="216">
        <v>0.8</v>
      </c>
      <c r="F215" s="216">
        <v>0.6</v>
      </c>
      <c r="G215" s="216">
        <v>0.5</v>
      </c>
      <c r="H215" s="216">
        <v>1.2</v>
      </c>
      <c r="I215" s="216">
        <v>1.5</v>
      </c>
      <c r="J215" s="216">
        <v>0.4</v>
      </c>
      <c r="K215" s="216">
        <v>0.8</v>
      </c>
      <c r="L215" s="216">
        <v>0.3</v>
      </c>
      <c r="M215" s="216"/>
      <c r="N215" s="216"/>
    </row>
    <row r="216" spans="1:14" ht="10.5" customHeight="1" x14ac:dyDescent="0.25">
      <c r="A216" s="146" t="s">
        <v>1211</v>
      </c>
      <c r="B216" s="216">
        <v>17.7</v>
      </c>
      <c r="C216" s="216">
        <v>6</v>
      </c>
      <c r="D216" s="216">
        <v>3.7</v>
      </c>
      <c r="E216" s="216">
        <v>0.8</v>
      </c>
      <c r="F216" s="216">
        <v>0.8</v>
      </c>
      <c r="G216" s="216">
        <v>0.6</v>
      </c>
      <c r="H216" s="216">
        <v>1.5</v>
      </c>
      <c r="I216" s="216">
        <v>2.2999999999999998</v>
      </c>
      <c r="J216" s="216">
        <v>0.6</v>
      </c>
      <c r="K216" s="216">
        <v>1.2</v>
      </c>
      <c r="L216" s="216">
        <v>0.5</v>
      </c>
      <c r="M216" s="216"/>
      <c r="N216" s="216"/>
    </row>
    <row r="217" spans="1:14" ht="10.5" customHeight="1" x14ac:dyDescent="0.25">
      <c r="A217" s="146" t="s">
        <v>1208</v>
      </c>
      <c r="B217" s="216">
        <v>79</v>
      </c>
      <c r="C217" s="216">
        <v>15.4</v>
      </c>
      <c r="D217" s="216">
        <v>11.1</v>
      </c>
      <c r="E217" s="216">
        <v>3.2</v>
      </c>
      <c r="F217" s="216">
        <v>2.4</v>
      </c>
      <c r="G217" s="216">
        <v>1.2</v>
      </c>
      <c r="H217" s="216">
        <v>4.3</v>
      </c>
      <c r="I217" s="216">
        <v>4.3</v>
      </c>
      <c r="J217" s="216">
        <v>1.3</v>
      </c>
      <c r="K217" s="216">
        <v>1.9</v>
      </c>
      <c r="L217" s="216">
        <v>1.1000000000000001</v>
      </c>
      <c r="M217" s="216"/>
      <c r="N217" s="216"/>
    </row>
    <row r="218" spans="1:14" ht="10.5" customHeight="1" x14ac:dyDescent="0.25">
      <c r="A218" s="154"/>
      <c r="B218" s="216"/>
      <c r="C218" s="216"/>
      <c r="D218" s="216"/>
      <c r="E218" s="216"/>
      <c r="F218" s="216"/>
      <c r="G218" s="216"/>
      <c r="H218" s="216"/>
      <c r="I218" s="216"/>
      <c r="J218" s="216"/>
      <c r="K218" s="216"/>
      <c r="L218" s="216"/>
      <c r="M218" s="216"/>
      <c r="N218" s="216"/>
    </row>
    <row r="219" spans="1:14" ht="10.5" customHeight="1" x14ac:dyDescent="0.25">
      <c r="A219" s="143" t="s">
        <v>1212</v>
      </c>
      <c r="B219" s="216"/>
      <c r="C219" s="216"/>
      <c r="D219" s="216"/>
      <c r="E219" s="216"/>
      <c r="F219" s="216"/>
      <c r="G219" s="216"/>
      <c r="H219" s="216"/>
      <c r="I219" s="216"/>
      <c r="J219" s="216"/>
      <c r="K219" s="216"/>
      <c r="L219" s="216"/>
      <c r="M219" s="216"/>
      <c r="N219" s="216"/>
    </row>
    <row r="220" spans="1:14" ht="10.5" customHeight="1" x14ac:dyDescent="0.25">
      <c r="A220" s="146" t="s">
        <v>1173</v>
      </c>
      <c r="B220" s="216">
        <v>2.7</v>
      </c>
      <c r="C220" s="216">
        <v>0.8</v>
      </c>
      <c r="D220" s="216">
        <v>0.5</v>
      </c>
      <c r="E220" s="216" t="s">
        <v>1111</v>
      </c>
      <c r="F220" s="216" t="s">
        <v>1111</v>
      </c>
      <c r="G220" s="216" t="s">
        <v>1111</v>
      </c>
      <c r="H220" s="216">
        <v>0.2</v>
      </c>
      <c r="I220" s="216">
        <v>0.3</v>
      </c>
      <c r="J220" s="216">
        <v>0</v>
      </c>
      <c r="K220" s="216">
        <v>0.2</v>
      </c>
      <c r="L220" s="216">
        <v>0.1</v>
      </c>
      <c r="M220" s="216"/>
      <c r="N220" s="216"/>
    </row>
    <row r="221" spans="1:14" ht="10.5" customHeight="1" x14ac:dyDescent="0.25">
      <c r="A221" s="146" t="s">
        <v>1174</v>
      </c>
      <c r="B221" s="216">
        <v>6</v>
      </c>
      <c r="C221" s="216">
        <v>1.6</v>
      </c>
      <c r="D221" s="216">
        <v>1</v>
      </c>
      <c r="E221" s="216">
        <v>0.3</v>
      </c>
      <c r="F221" s="216">
        <v>0.2</v>
      </c>
      <c r="G221" s="216">
        <v>0.2</v>
      </c>
      <c r="H221" s="216">
        <v>0.4</v>
      </c>
      <c r="I221" s="216">
        <v>0.6</v>
      </c>
      <c r="J221" s="216">
        <v>0.1</v>
      </c>
      <c r="K221" s="216">
        <v>0.3</v>
      </c>
      <c r="L221" s="216">
        <v>0.1</v>
      </c>
      <c r="M221" s="216"/>
      <c r="N221" s="216"/>
    </row>
    <row r="222" spans="1:14" ht="10.5" customHeight="1" x14ac:dyDescent="0.25">
      <c r="A222" s="146" t="s">
        <v>1175</v>
      </c>
      <c r="B222" s="216">
        <v>9.5</v>
      </c>
      <c r="C222" s="216">
        <v>2.6</v>
      </c>
      <c r="D222" s="216">
        <v>1.8</v>
      </c>
      <c r="E222" s="216">
        <v>0.3</v>
      </c>
      <c r="F222" s="216">
        <v>0.3</v>
      </c>
      <c r="G222" s="216">
        <v>0.4</v>
      </c>
      <c r="H222" s="216">
        <v>0.7</v>
      </c>
      <c r="I222" s="216">
        <v>0.9</v>
      </c>
      <c r="J222" s="216">
        <v>0.3</v>
      </c>
      <c r="K222" s="216">
        <v>0.4</v>
      </c>
      <c r="L222" s="216">
        <v>0.2</v>
      </c>
      <c r="M222" s="216"/>
      <c r="N222" s="216"/>
    </row>
    <row r="223" spans="1:14" ht="10.5" customHeight="1" x14ac:dyDescent="0.25">
      <c r="A223" s="146" t="s">
        <v>1176</v>
      </c>
      <c r="B223" s="216">
        <v>7.2</v>
      </c>
      <c r="C223" s="216">
        <v>2.1</v>
      </c>
      <c r="D223" s="216">
        <v>1.4</v>
      </c>
      <c r="E223" s="216">
        <v>0.4</v>
      </c>
      <c r="F223" s="216">
        <v>0.3</v>
      </c>
      <c r="G223" s="216">
        <v>0.2</v>
      </c>
      <c r="H223" s="216">
        <v>0.6</v>
      </c>
      <c r="I223" s="216">
        <v>0.7</v>
      </c>
      <c r="J223" s="216">
        <v>0.2</v>
      </c>
      <c r="K223" s="216">
        <v>0.4</v>
      </c>
      <c r="L223" s="216">
        <v>0.1</v>
      </c>
      <c r="M223" s="216"/>
      <c r="N223" s="216"/>
    </row>
    <row r="224" spans="1:14" ht="10.5" customHeight="1" x14ac:dyDescent="0.25">
      <c r="A224" s="146" t="s">
        <v>1177</v>
      </c>
      <c r="B224" s="216">
        <v>3.6</v>
      </c>
      <c r="C224" s="216">
        <v>1.3</v>
      </c>
      <c r="D224" s="216">
        <v>0.8</v>
      </c>
      <c r="E224" s="216">
        <v>0.2</v>
      </c>
      <c r="F224" s="216">
        <v>0.1</v>
      </c>
      <c r="G224" s="216">
        <v>0.2</v>
      </c>
      <c r="H224" s="216">
        <v>0.3</v>
      </c>
      <c r="I224" s="216">
        <v>0.5</v>
      </c>
      <c r="J224" s="216">
        <v>0.1</v>
      </c>
      <c r="K224" s="216">
        <v>0.3</v>
      </c>
      <c r="L224" s="216">
        <v>0.1</v>
      </c>
      <c r="M224" s="216"/>
      <c r="N224" s="216"/>
    </row>
    <row r="225" spans="1:14" ht="10.5" customHeight="1" x14ac:dyDescent="0.25">
      <c r="A225" s="146" t="s">
        <v>1178</v>
      </c>
      <c r="B225" s="216">
        <v>5.6</v>
      </c>
      <c r="C225" s="216">
        <v>2.1</v>
      </c>
      <c r="D225" s="216">
        <v>1.2</v>
      </c>
      <c r="E225" s="216">
        <v>0.2</v>
      </c>
      <c r="F225" s="216">
        <v>0.3</v>
      </c>
      <c r="G225" s="216">
        <v>0.2</v>
      </c>
      <c r="H225" s="216">
        <v>0.4</v>
      </c>
      <c r="I225" s="216">
        <v>0.9</v>
      </c>
      <c r="J225" s="216">
        <v>0.2</v>
      </c>
      <c r="K225" s="216">
        <v>0.5</v>
      </c>
      <c r="L225" s="216">
        <v>0.2</v>
      </c>
      <c r="M225" s="216"/>
      <c r="N225" s="216"/>
    </row>
    <row r="226" spans="1:14" ht="10.5" customHeight="1" x14ac:dyDescent="0.25">
      <c r="A226" s="146" t="s">
        <v>1208</v>
      </c>
      <c r="B226" s="216">
        <v>79</v>
      </c>
      <c r="C226" s="216">
        <v>15.4</v>
      </c>
      <c r="D226" s="216">
        <v>11.1</v>
      </c>
      <c r="E226" s="216">
        <v>3.2</v>
      </c>
      <c r="F226" s="216">
        <v>2.4</v>
      </c>
      <c r="G226" s="216">
        <v>1.2</v>
      </c>
      <c r="H226" s="216">
        <v>4.3</v>
      </c>
      <c r="I226" s="216">
        <v>4.3</v>
      </c>
      <c r="J226" s="216">
        <v>1.3</v>
      </c>
      <c r="K226" s="216">
        <v>1.9</v>
      </c>
      <c r="L226" s="216">
        <v>1.1000000000000001</v>
      </c>
      <c r="M226" s="216"/>
      <c r="N226" s="216"/>
    </row>
    <row r="227" spans="1:14" ht="10.5" customHeight="1" x14ac:dyDescent="0.25">
      <c r="A227" s="142"/>
      <c r="B227" s="216"/>
      <c r="C227" s="216"/>
      <c r="D227" s="216"/>
      <c r="E227" s="216"/>
      <c r="F227" s="216"/>
      <c r="G227" s="216"/>
      <c r="H227" s="216"/>
      <c r="I227" s="216"/>
      <c r="J227" s="216"/>
      <c r="K227" s="216"/>
      <c r="L227" s="216"/>
      <c r="M227" s="216"/>
      <c r="N227" s="216"/>
    </row>
    <row r="228" spans="1:14" ht="10.5" customHeight="1" x14ac:dyDescent="0.25">
      <c r="A228" s="143" t="s">
        <v>1213</v>
      </c>
      <c r="B228" s="216"/>
      <c r="C228" s="216"/>
      <c r="D228" s="216"/>
      <c r="E228" s="216"/>
      <c r="F228" s="216"/>
      <c r="G228" s="216"/>
      <c r="H228" s="216"/>
      <c r="I228" s="216"/>
      <c r="J228" s="216"/>
      <c r="K228" s="216"/>
      <c r="L228" s="216"/>
      <c r="M228" s="216"/>
      <c r="N228" s="216"/>
    </row>
    <row r="229" spans="1:14" ht="10.5" customHeight="1" x14ac:dyDescent="0.25">
      <c r="A229" s="146" t="s">
        <v>1181</v>
      </c>
      <c r="B229" s="216">
        <v>11.5</v>
      </c>
      <c r="C229" s="216">
        <v>3.6</v>
      </c>
      <c r="D229" s="216">
        <v>2.2999999999999998</v>
      </c>
      <c r="E229" s="216">
        <v>0.4</v>
      </c>
      <c r="F229" s="216">
        <v>0.4</v>
      </c>
      <c r="G229" s="216">
        <v>0.3</v>
      </c>
      <c r="H229" s="216">
        <v>1.1000000000000001</v>
      </c>
      <c r="I229" s="216">
        <v>1.2</v>
      </c>
      <c r="J229" s="216">
        <v>0.3</v>
      </c>
      <c r="K229" s="216">
        <v>0.7</v>
      </c>
      <c r="L229" s="216">
        <v>0.2</v>
      </c>
      <c r="M229" s="216"/>
      <c r="N229" s="216"/>
    </row>
    <row r="230" spans="1:14" ht="10.5" customHeight="1" x14ac:dyDescent="0.25">
      <c r="A230" s="146" t="s">
        <v>1182</v>
      </c>
      <c r="B230" s="216">
        <v>13.4</v>
      </c>
      <c r="C230" s="216">
        <v>4.3</v>
      </c>
      <c r="D230" s="216">
        <v>2.8</v>
      </c>
      <c r="E230" s="216">
        <v>0.6</v>
      </c>
      <c r="F230" s="216">
        <v>0.6</v>
      </c>
      <c r="G230" s="216">
        <v>0.4</v>
      </c>
      <c r="H230" s="216">
        <v>1.1000000000000001</v>
      </c>
      <c r="I230" s="216">
        <v>1.6</v>
      </c>
      <c r="J230" s="216">
        <v>0.5</v>
      </c>
      <c r="K230" s="216">
        <v>0.8</v>
      </c>
      <c r="L230" s="216">
        <v>0.4</v>
      </c>
      <c r="M230" s="216"/>
      <c r="N230" s="216"/>
    </row>
    <row r="231" spans="1:14" ht="10.5" customHeight="1" x14ac:dyDescent="0.25">
      <c r="A231" s="146" t="s">
        <v>1183</v>
      </c>
      <c r="B231" s="216">
        <v>8.1</v>
      </c>
      <c r="C231" s="216">
        <v>2.2999999999999998</v>
      </c>
      <c r="D231" s="216">
        <v>1.4</v>
      </c>
      <c r="E231" s="216">
        <v>0.4</v>
      </c>
      <c r="F231" s="216">
        <v>0.4</v>
      </c>
      <c r="G231" s="216">
        <v>0.3</v>
      </c>
      <c r="H231" s="216">
        <v>0.4</v>
      </c>
      <c r="I231" s="216">
        <v>0.9</v>
      </c>
      <c r="J231" s="216">
        <v>0.3</v>
      </c>
      <c r="K231" s="216">
        <v>0.4</v>
      </c>
      <c r="L231" s="216">
        <v>0.2</v>
      </c>
      <c r="M231" s="216"/>
      <c r="N231" s="216"/>
    </row>
    <row r="232" spans="1:14" ht="10.5" customHeight="1" x14ac:dyDescent="0.25">
      <c r="A232" s="146" t="s">
        <v>1184</v>
      </c>
      <c r="B232" s="216">
        <v>1.6</v>
      </c>
      <c r="C232" s="216">
        <v>0.3</v>
      </c>
      <c r="D232" s="216">
        <v>0.2</v>
      </c>
      <c r="E232" s="216" t="s">
        <v>1111</v>
      </c>
      <c r="F232" s="216" t="s">
        <v>1111</v>
      </c>
      <c r="G232" s="216" t="s">
        <v>1111</v>
      </c>
      <c r="H232" s="216" t="s">
        <v>1111</v>
      </c>
      <c r="I232" s="216">
        <v>0.1</v>
      </c>
      <c r="J232" s="216" t="s">
        <v>1111</v>
      </c>
      <c r="K232" s="216">
        <v>0.1</v>
      </c>
      <c r="L232" s="216" t="s">
        <v>1111</v>
      </c>
      <c r="M232" s="216"/>
      <c r="N232" s="216"/>
    </row>
    <row r="233" spans="1:14" ht="10.5" customHeight="1" x14ac:dyDescent="0.25">
      <c r="A233" s="146" t="s">
        <v>1208</v>
      </c>
      <c r="B233" s="216">
        <v>79</v>
      </c>
      <c r="C233" s="216">
        <v>15.4</v>
      </c>
      <c r="D233" s="216">
        <v>11.1</v>
      </c>
      <c r="E233" s="216">
        <v>3.2</v>
      </c>
      <c r="F233" s="216">
        <v>2.4</v>
      </c>
      <c r="G233" s="216">
        <v>1.2</v>
      </c>
      <c r="H233" s="216">
        <v>4.3</v>
      </c>
      <c r="I233" s="216">
        <v>4.3</v>
      </c>
      <c r="J233" s="216">
        <v>1.3</v>
      </c>
      <c r="K233" s="216">
        <v>1.9</v>
      </c>
      <c r="L233" s="216">
        <v>1.1000000000000001</v>
      </c>
      <c r="M233" s="216"/>
      <c r="N233" s="216"/>
    </row>
    <row r="234" spans="1:14" ht="10.5" customHeight="1" x14ac:dyDescent="0.25">
      <c r="A234" s="154"/>
      <c r="B234" s="216"/>
      <c r="C234" s="216"/>
      <c r="D234" s="216"/>
      <c r="E234" s="216"/>
      <c r="F234" s="216"/>
      <c r="G234" s="216"/>
      <c r="H234" s="216"/>
      <c r="I234" s="216"/>
      <c r="J234" s="216"/>
      <c r="K234" s="216"/>
      <c r="L234" s="216"/>
      <c r="M234" s="216"/>
      <c r="N234" s="216"/>
    </row>
    <row r="235" spans="1:14" ht="10.5" customHeight="1" x14ac:dyDescent="0.25">
      <c r="A235" s="143" t="s">
        <v>1214</v>
      </c>
      <c r="B235" s="216"/>
      <c r="C235" s="216"/>
      <c r="D235" s="216"/>
      <c r="E235" s="216"/>
      <c r="F235" s="216"/>
      <c r="G235" s="216"/>
      <c r="H235" s="216"/>
      <c r="I235" s="216"/>
      <c r="J235" s="216"/>
      <c r="K235" s="216"/>
      <c r="L235" s="216"/>
      <c r="M235" s="216"/>
      <c r="N235" s="216"/>
    </row>
    <row r="236" spans="1:14" ht="10.5" customHeight="1" x14ac:dyDescent="0.25">
      <c r="A236" s="146" t="s">
        <v>1188</v>
      </c>
      <c r="B236" s="216">
        <v>15.3</v>
      </c>
      <c r="C236" s="216">
        <v>4.5</v>
      </c>
      <c r="D236" s="216">
        <v>3.1</v>
      </c>
      <c r="E236" s="216">
        <v>0.7</v>
      </c>
      <c r="F236" s="216">
        <v>0.7</v>
      </c>
      <c r="G236" s="216">
        <v>0.4</v>
      </c>
      <c r="H236" s="216">
        <v>1.3</v>
      </c>
      <c r="I236" s="216">
        <v>1.5</v>
      </c>
      <c r="J236" s="216">
        <v>0.5</v>
      </c>
      <c r="K236" s="216">
        <v>0.7</v>
      </c>
      <c r="L236" s="216">
        <v>0.4</v>
      </c>
      <c r="M236" s="216"/>
      <c r="N236" s="216"/>
    </row>
    <row r="237" spans="1:14" ht="10.5" customHeight="1" x14ac:dyDescent="0.25">
      <c r="A237" s="146" t="s">
        <v>1189</v>
      </c>
      <c r="B237" s="216">
        <v>19.3</v>
      </c>
      <c r="C237" s="216">
        <v>6</v>
      </c>
      <c r="D237" s="216">
        <v>3.7</v>
      </c>
      <c r="E237" s="216">
        <v>0.9</v>
      </c>
      <c r="F237" s="216">
        <v>0.7</v>
      </c>
      <c r="G237" s="216">
        <v>0.7</v>
      </c>
      <c r="H237" s="216">
        <v>1.4</v>
      </c>
      <c r="I237" s="216">
        <v>2.2999999999999998</v>
      </c>
      <c r="J237" s="216">
        <v>0.6</v>
      </c>
      <c r="K237" s="216">
        <v>1.3</v>
      </c>
      <c r="L237" s="216">
        <v>0.4</v>
      </c>
      <c r="M237" s="216"/>
      <c r="N237" s="216"/>
    </row>
    <row r="238" spans="1:14" ht="10.5" customHeight="1" x14ac:dyDescent="0.25">
      <c r="A238" s="146" t="s">
        <v>1208</v>
      </c>
      <c r="B238" s="216">
        <v>79</v>
      </c>
      <c r="C238" s="216">
        <v>15.4</v>
      </c>
      <c r="D238" s="216">
        <v>11.1</v>
      </c>
      <c r="E238" s="216">
        <v>3.2</v>
      </c>
      <c r="F238" s="216">
        <v>2.4</v>
      </c>
      <c r="G238" s="216">
        <v>1.2</v>
      </c>
      <c r="H238" s="216">
        <v>4.3</v>
      </c>
      <c r="I238" s="216">
        <v>4.3</v>
      </c>
      <c r="J238" s="216">
        <v>1.3</v>
      </c>
      <c r="K238" s="216">
        <v>1.9</v>
      </c>
      <c r="L238" s="216">
        <v>1.1000000000000001</v>
      </c>
      <c r="M238" s="216"/>
      <c r="N238" s="216"/>
    </row>
    <row r="239" spans="1:14" ht="10.5" customHeight="1" x14ac:dyDescent="0.25">
      <c r="A239" s="154"/>
      <c r="B239" s="216"/>
      <c r="C239" s="216"/>
      <c r="D239" s="216"/>
      <c r="E239" s="216"/>
      <c r="F239" s="216"/>
      <c r="G239" s="216"/>
      <c r="H239" s="216"/>
      <c r="I239" s="216"/>
      <c r="J239" s="216"/>
      <c r="K239" s="216"/>
      <c r="L239" s="216"/>
      <c r="M239" s="216"/>
      <c r="N239" s="216"/>
    </row>
    <row r="240" spans="1:14" ht="10.5" customHeight="1" x14ac:dyDescent="0.25">
      <c r="A240" s="155" t="s">
        <v>1215</v>
      </c>
      <c r="B240" s="216"/>
      <c r="C240" s="216"/>
      <c r="D240" s="216"/>
      <c r="E240" s="216"/>
      <c r="F240" s="216"/>
      <c r="G240" s="216"/>
      <c r="H240" s="216"/>
      <c r="I240" s="216"/>
      <c r="J240" s="216"/>
      <c r="K240" s="216"/>
      <c r="L240" s="216"/>
      <c r="M240" s="216"/>
      <c r="N240" s="216"/>
    </row>
    <row r="241" spans="1:14" ht="10.5" customHeight="1" x14ac:dyDescent="0.25">
      <c r="A241" s="150" t="s">
        <v>1216</v>
      </c>
      <c r="B241" s="216">
        <v>67.400000000000006</v>
      </c>
      <c r="C241" s="216">
        <v>14.7</v>
      </c>
      <c r="D241" s="216">
        <v>9.5</v>
      </c>
      <c r="E241" s="216">
        <v>2.5</v>
      </c>
      <c r="F241" s="216">
        <v>1.9</v>
      </c>
      <c r="G241" s="216">
        <v>1.2</v>
      </c>
      <c r="H241" s="216">
        <v>3.9</v>
      </c>
      <c r="I241" s="216">
        <v>5.0999999999999996</v>
      </c>
      <c r="J241" s="216">
        <v>1.6</v>
      </c>
      <c r="K241" s="216">
        <v>2.4</v>
      </c>
      <c r="L241" s="216">
        <v>1.2</v>
      </c>
      <c r="M241" s="216"/>
      <c r="N241" s="216"/>
    </row>
    <row r="242" spans="1:14" ht="10.5" customHeight="1" x14ac:dyDescent="0.25">
      <c r="A242" s="146" t="s">
        <v>1217</v>
      </c>
      <c r="B242" s="216">
        <v>12.1</v>
      </c>
      <c r="C242" s="216">
        <v>3</v>
      </c>
      <c r="D242" s="216">
        <v>2.1</v>
      </c>
      <c r="E242" s="216">
        <v>0.5</v>
      </c>
      <c r="F242" s="216">
        <v>0.4</v>
      </c>
      <c r="G242" s="216">
        <v>0.2</v>
      </c>
      <c r="H242" s="216">
        <v>0.9</v>
      </c>
      <c r="I242" s="216">
        <v>1</v>
      </c>
      <c r="J242" s="216">
        <v>0.3</v>
      </c>
      <c r="K242" s="216">
        <v>0.4</v>
      </c>
      <c r="L242" s="216">
        <v>0.2</v>
      </c>
      <c r="M242" s="216"/>
      <c r="N242" s="216"/>
    </row>
    <row r="243" spans="1:14" ht="10.5" customHeight="1" x14ac:dyDescent="0.25">
      <c r="A243" s="146" t="s">
        <v>1218</v>
      </c>
      <c r="B243" s="216">
        <v>11.6</v>
      </c>
      <c r="C243" s="216">
        <v>2.9</v>
      </c>
      <c r="D243" s="216">
        <v>1.9</v>
      </c>
      <c r="E243" s="216">
        <v>0.5</v>
      </c>
      <c r="F243" s="216">
        <v>0.3</v>
      </c>
      <c r="G243" s="216">
        <v>0.2</v>
      </c>
      <c r="H243" s="216">
        <v>0.9</v>
      </c>
      <c r="I243" s="216">
        <v>1</v>
      </c>
      <c r="J243" s="216">
        <v>0.3</v>
      </c>
      <c r="K243" s="216">
        <v>0.6</v>
      </c>
      <c r="L243" s="216">
        <v>0.1</v>
      </c>
      <c r="M243" s="216"/>
      <c r="N243" s="216"/>
    </row>
    <row r="244" spans="1:14" ht="14.25" customHeight="1" x14ac:dyDescent="0.25">
      <c r="A244" s="146" t="s">
        <v>1219</v>
      </c>
      <c r="B244" s="216">
        <v>21.7</v>
      </c>
      <c r="C244" s="216">
        <v>4.7</v>
      </c>
      <c r="D244" s="216">
        <v>2.9</v>
      </c>
      <c r="E244" s="216">
        <v>0.6</v>
      </c>
      <c r="F244" s="216">
        <v>0.8</v>
      </c>
      <c r="G244" s="216">
        <v>0.5</v>
      </c>
      <c r="H244" s="216">
        <v>1</v>
      </c>
      <c r="I244" s="216">
        <v>1.8</v>
      </c>
      <c r="J244" s="216">
        <v>0.6</v>
      </c>
      <c r="K244" s="216">
        <v>0.8</v>
      </c>
      <c r="L244" s="216">
        <v>0.4</v>
      </c>
      <c r="M244" s="216"/>
      <c r="N244" s="216"/>
    </row>
    <row r="245" spans="1:14" ht="10.5" customHeight="1" x14ac:dyDescent="0.25">
      <c r="A245" s="146" t="s">
        <v>1220</v>
      </c>
      <c r="B245" s="216">
        <v>9.8000000000000007</v>
      </c>
      <c r="C245" s="216">
        <v>1.9</v>
      </c>
      <c r="D245" s="216">
        <v>1.1000000000000001</v>
      </c>
      <c r="E245" s="216">
        <v>0.5</v>
      </c>
      <c r="F245" s="216">
        <v>0.2</v>
      </c>
      <c r="G245" s="216">
        <v>0.2</v>
      </c>
      <c r="H245" s="216">
        <v>0.4</v>
      </c>
      <c r="I245" s="216">
        <v>0.7</v>
      </c>
      <c r="J245" s="216">
        <v>0.2</v>
      </c>
      <c r="K245" s="216">
        <v>0.3</v>
      </c>
      <c r="L245" s="216">
        <v>0.2</v>
      </c>
      <c r="M245" s="216"/>
      <c r="N245" s="216"/>
    </row>
    <row r="246" spans="1:14" ht="10.5" customHeight="1" x14ac:dyDescent="0.25">
      <c r="A246" s="146" t="s">
        <v>1221</v>
      </c>
      <c r="B246" s="216">
        <v>12.2</v>
      </c>
      <c r="C246" s="216">
        <v>2.1</v>
      </c>
      <c r="D246" s="216">
        <v>1.5</v>
      </c>
      <c r="E246" s="216">
        <v>0.4</v>
      </c>
      <c r="F246" s="216">
        <v>0.2</v>
      </c>
      <c r="G246" s="216">
        <v>0.2</v>
      </c>
      <c r="H246" s="216">
        <v>0.7</v>
      </c>
      <c r="I246" s="216">
        <v>0.7</v>
      </c>
      <c r="J246" s="216">
        <v>0.2</v>
      </c>
      <c r="K246" s="216">
        <v>0.3</v>
      </c>
      <c r="L246" s="216">
        <v>0.2</v>
      </c>
      <c r="M246" s="216"/>
      <c r="N246" s="216"/>
    </row>
    <row r="247" spans="1:14" ht="10.5" customHeight="1" x14ac:dyDescent="0.25">
      <c r="A247" s="150" t="s">
        <v>1222</v>
      </c>
      <c r="B247" s="216">
        <v>46.2</v>
      </c>
      <c r="C247" s="216">
        <v>11.2</v>
      </c>
      <c r="D247" s="216">
        <v>8.3000000000000007</v>
      </c>
      <c r="E247" s="216">
        <v>2.2000000000000002</v>
      </c>
      <c r="F247" s="216">
        <v>1.9</v>
      </c>
      <c r="G247" s="216">
        <v>1.1000000000000001</v>
      </c>
      <c r="H247" s="216">
        <v>3.1</v>
      </c>
      <c r="I247" s="216">
        <v>2.9</v>
      </c>
      <c r="J247" s="216">
        <v>0.8</v>
      </c>
      <c r="K247" s="216">
        <v>1.5</v>
      </c>
      <c r="L247" s="216">
        <v>0.6</v>
      </c>
      <c r="M247" s="216"/>
      <c r="N247" s="216"/>
    </row>
    <row r="248" spans="1:14" ht="10.5" customHeight="1" x14ac:dyDescent="0.25">
      <c r="A248" s="154"/>
      <c r="B248" s="216"/>
      <c r="C248" s="216"/>
      <c r="D248" s="216"/>
      <c r="E248" s="216"/>
      <c r="F248" s="216"/>
      <c r="G248" s="216"/>
      <c r="H248" s="216"/>
      <c r="I248" s="216"/>
      <c r="J248" s="216"/>
      <c r="K248" s="216"/>
      <c r="L248" s="216"/>
      <c r="M248" s="216"/>
      <c r="N248" s="216"/>
    </row>
    <row r="249" spans="1:14" ht="10.5" customHeight="1" x14ac:dyDescent="0.25">
      <c r="A249" s="143" t="s">
        <v>1223</v>
      </c>
      <c r="B249" s="216"/>
      <c r="C249" s="216"/>
      <c r="D249" s="216"/>
      <c r="E249" s="216"/>
      <c r="F249" s="216"/>
      <c r="G249" s="216"/>
      <c r="H249" s="216"/>
      <c r="I249" s="216"/>
      <c r="J249" s="216"/>
      <c r="K249" s="216"/>
      <c r="L249" s="216"/>
      <c r="M249" s="216"/>
      <c r="N249" s="216"/>
    </row>
    <row r="250" spans="1:14" ht="10.5" customHeight="1" x14ac:dyDescent="0.25">
      <c r="A250" s="146" t="s">
        <v>1173</v>
      </c>
      <c r="B250" s="216">
        <v>8.6999999999999993</v>
      </c>
      <c r="C250" s="216">
        <v>1.8</v>
      </c>
      <c r="D250" s="216">
        <v>1.1000000000000001</v>
      </c>
      <c r="E250" s="216">
        <v>0.5</v>
      </c>
      <c r="F250" s="216">
        <v>0.2</v>
      </c>
      <c r="G250" s="216">
        <v>0.1</v>
      </c>
      <c r="H250" s="216">
        <v>0.3</v>
      </c>
      <c r="I250" s="216">
        <v>0.7</v>
      </c>
      <c r="J250" s="216">
        <v>0.2</v>
      </c>
      <c r="K250" s="216">
        <v>0.3</v>
      </c>
      <c r="L250" s="216">
        <v>0.1</v>
      </c>
      <c r="M250" s="216"/>
      <c r="N250" s="216"/>
    </row>
    <row r="251" spans="1:14" ht="10.5" customHeight="1" x14ac:dyDescent="0.25">
      <c r="A251" s="146" t="s">
        <v>1174</v>
      </c>
      <c r="B251" s="216">
        <v>16.100000000000001</v>
      </c>
      <c r="C251" s="216">
        <v>3.6</v>
      </c>
      <c r="D251" s="216">
        <v>2.2999999999999998</v>
      </c>
      <c r="E251" s="216">
        <v>0.5</v>
      </c>
      <c r="F251" s="216">
        <v>0.5</v>
      </c>
      <c r="G251" s="216">
        <v>0.3</v>
      </c>
      <c r="H251" s="216">
        <v>1</v>
      </c>
      <c r="I251" s="216">
        <v>1.3</v>
      </c>
      <c r="J251" s="216">
        <v>0.4</v>
      </c>
      <c r="K251" s="216">
        <v>0.6</v>
      </c>
      <c r="L251" s="216">
        <v>0.3</v>
      </c>
      <c r="M251" s="216"/>
      <c r="N251" s="216"/>
    </row>
    <row r="252" spans="1:14" ht="10.5" customHeight="1" x14ac:dyDescent="0.25">
      <c r="A252" s="146" t="s">
        <v>1175</v>
      </c>
      <c r="B252" s="216">
        <v>23.2</v>
      </c>
      <c r="C252" s="216">
        <v>5.0999999999999996</v>
      </c>
      <c r="D252" s="216">
        <v>3.5</v>
      </c>
      <c r="E252" s="216">
        <v>0.9</v>
      </c>
      <c r="F252" s="216">
        <v>0.7</v>
      </c>
      <c r="G252" s="216">
        <v>0.4</v>
      </c>
      <c r="H252" s="216">
        <v>1.5</v>
      </c>
      <c r="I252" s="216">
        <v>1.6</v>
      </c>
      <c r="J252" s="216">
        <v>0.5</v>
      </c>
      <c r="K252" s="216">
        <v>0.7</v>
      </c>
      <c r="L252" s="216">
        <v>0.4</v>
      </c>
      <c r="M252" s="216"/>
      <c r="N252" s="216"/>
    </row>
    <row r="253" spans="1:14" ht="10.5" customHeight="1" x14ac:dyDescent="0.25">
      <c r="A253" s="146" t="s">
        <v>1176</v>
      </c>
      <c r="B253" s="216">
        <v>11.3</v>
      </c>
      <c r="C253" s="216">
        <v>2.6</v>
      </c>
      <c r="D253" s="216">
        <v>1.7</v>
      </c>
      <c r="E253" s="216">
        <v>0.4</v>
      </c>
      <c r="F253" s="216">
        <v>0.3</v>
      </c>
      <c r="G253" s="216">
        <v>0.2</v>
      </c>
      <c r="H253" s="216">
        <v>0.7</v>
      </c>
      <c r="I253" s="216">
        <v>0.9</v>
      </c>
      <c r="J253" s="216">
        <v>0.2</v>
      </c>
      <c r="K253" s="216">
        <v>0.5</v>
      </c>
      <c r="L253" s="216">
        <v>0.2</v>
      </c>
      <c r="M253" s="216"/>
      <c r="N253" s="216"/>
    </row>
    <row r="254" spans="1:14" ht="10.5" customHeight="1" x14ac:dyDescent="0.25">
      <c r="A254" s="146" t="s">
        <v>1177</v>
      </c>
      <c r="B254" s="216">
        <v>4</v>
      </c>
      <c r="C254" s="216">
        <v>0.6</v>
      </c>
      <c r="D254" s="216">
        <v>0.4</v>
      </c>
      <c r="E254" s="216" t="s">
        <v>1111</v>
      </c>
      <c r="F254" s="216" t="s">
        <v>1111</v>
      </c>
      <c r="G254" s="216" t="s">
        <v>1111</v>
      </c>
      <c r="H254" s="216" t="s">
        <v>1111</v>
      </c>
      <c r="I254" s="216">
        <v>0.3</v>
      </c>
      <c r="J254" s="216">
        <v>0.1</v>
      </c>
      <c r="K254" s="216">
        <v>0.1</v>
      </c>
      <c r="L254" s="216">
        <v>0.1</v>
      </c>
      <c r="M254" s="216"/>
      <c r="N254" s="216"/>
    </row>
    <row r="255" spans="1:14" ht="10.5" customHeight="1" x14ac:dyDescent="0.25">
      <c r="A255" s="146" t="s">
        <v>1178</v>
      </c>
      <c r="B255" s="216">
        <v>4.0999999999999996</v>
      </c>
      <c r="C255" s="216">
        <v>0.8</v>
      </c>
      <c r="D255" s="216">
        <v>0.5</v>
      </c>
      <c r="E255" s="216" t="s">
        <v>1111</v>
      </c>
      <c r="F255" s="216" t="s">
        <v>1111</v>
      </c>
      <c r="G255" s="216" t="s">
        <v>1111</v>
      </c>
      <c r="H255" s="216">
        <v>0.3</v>
      </c>
      <c r="I255" s="216">
        <v>0.3</v>
      </c>
      <c r="J255" s="216">
        <v>0.1</v>
      </c>
      <c r="K255" s="216">
        <v>0.1</v>
      </c>
      <c r="L255" s="216">
        <v>0.1</v>
      </c>
      <c r="M255" s="216"/>
      <c r="N255" s="216"/>
    </row>
    <row r="256" spans="1:14" ht="10.5" customHeight="1" x14ac:dyDescent="0.25">
      <c r="A256" s="146" t="s">
        <v>1222</v>
      </c>
      <c r="B256" s="216">
        <v>46.2</v>
      </c>
      <c r="C256" s="216">
        <v>11.2</v>
      </c>
      <c r="D256" s="216">
        <v>8.3000000000000007</v>
      </c>
      <c r="E256" s="216">
        <v>2.2000000000000002</v>
      </c>
      <c r="F256" s="216">
        <v>1.9</v>
      </c>
      <c r="G256" s="216">
        <v>1.1000000000000001</v>
      </c>
      <c r="H256" s="216">
        <v>3.1</v>
      </c>
      <c r="I256" s="216">
        <v>2.9</v>
      </c>
      <c r="J256" s="216">
        <v>0.8</v>
      </c>
      <c r="K256" s="216">
        <v>1.5</v>
      </c>
      <c r="L256" s="216">
        <v>0.6</v>
      </c>
      <c r="M256" s="216"/>
      <c r="N256" s="216"/>
    </row>
    <row r="257" spans="1:14" ht="10.5" customHeight="1" x14ac:dyDescent="0.25">
      <c r="A257" s="150"/>
      <c r="B257" s="216"/>
      <c r="C257" s="216"/>
      <c r="D257" s="216"/>
      <c r="E257" s="216"/>
      <c r="F257" s="216"/>
      <c r="G257" s="216"/>
      <c r="H257" s="216"/>
      <c r="I257" s="216"/>
      <c r="J257" s="216"/>
      <c r="K257" s="216"/>
      <c r="L257" s="216"/>
      <c r="M257" s="216"/>
      <c r="N257" s="216"/>
    </row>
    <row r="258" spans="1:14" ht="14.25" customHeight="1" x14ac:dyDescent="0.25">
      <c r="A258" s="156" t="s">
        <v>1268</v>
      </c>
      <c r="B258" s="216"/>
      <c r="C258" s="216"/>
      <c r="D258" s="216"/>
      <c r="E258" s="216"/>
      <c r="F258" s="216"/>
      <c r="G258" s="216"/>
      <c r="H258" s="216"/>
      <c r="I258" s="216"/>
      <c r="J258" s="216"/>
      <c r="K258" s="216"/>
      <c r="L258" s="216"/>
      <c r="M258" s="216"/>
      <c r="N258" s="216"/>
    </row>
    <row r="259" spans="1:14" ht="10.5" customHeight="1" x14ac:dyDescent="0.25">
      <c r="A259" s="146" t="s">
        <v>1158</v>
      </c>
      <c r="B259" s="216">
        <v>27.2</v>
      </c>
      <c r="C259" s="216">
        <v>5.8</v>
      </c>
      <c r="D259" s="216">
        <v>3.9</v>
      </c>
      <c r="E259" s="216">
        <v>1.2</v>
      </c>
      <c r="F259" s="216">
        <v>0.7</v>
      </c>
      <c r="G259" s="216">
        <v>0.5</v>
      </c>
      <c r="H259" s="216">
        <v>1.4</v>
      </c>
      <c r="I259" s="216">
        <v>1.9</v>
      </c>
      <c r="J259" s="216">
        <v>0.6</v>
      </c>
      <c r="K259" s="216">
        <v>1</v>
      </c>
      <c r="L259" s="216">
        <v>0.4</v>
      </c>
      <c r="M259" s="216"/>
      <c r="N259" s="216"/>
    </row>
    <row r="260" spans="1:14" ht="10.5" customHeight="1" x14ac:dyDescent="0.25">
      <c r="A260" s="146" t="s">
        <v>31</v>
      </c>
      <c r="B260" s="216">
        <v>15</v>
      </c>
      <c r="C260" s="216">
        <v>3.3</v>
      </c>
      <c r="D260" s="216">
        <v>2.2000000000000002</v>
      </c>
      <c r="E260" s="216">
        <v>0.5</v>
      </c>
      <c r="F260" s="216">
        <v>0.5</v>
      </c>
      <c r="G260" s="216">
        <v>0.2</v>
      </c>
      <c r="H260" s="216">
        <v>1</v>
      </c>
      <c r="I260" s="216">
        <v>1.1000000000000001</v>
      </c>
      <c r="J260" s="216">
        <v>0.4</v>
      </c>
      <c r="K260" s="216">
        <v>0.5</v>
      </c>
      <c r="L260" s="216">
        <v>0.3</v>
      </c>
      <c r="M260" s="216"/>
      <c r="N260" s="216"/>
    </row>
    <row r="261" spans="1:14" ht="10.5" customHeight="1" x14ac:dyDescent="0.25">
      <c r="A261" s="146" t="s">
        <v>1191</v>
      </c>
      <c r="B261" s="216">
        <v>5.8</v>
      </c>
      <c r="C261" s="216">
        <v>1.4</v>
      </c>
      <c r="D261" s="216">
        <v>0.8</v>
      </c>
      <c r="E261" s="216">
        <v>0.2</v>
      </c>
      <c r="F261" s="216">
        <v>0.1</v>
      </c>
      <c r="G261" s="216" t="s">
        <v>1111</v>
      </c>
      <c r="H261" s="216">
        <v>0.4</v>
      </c>
      <c r="I261" s="216">
        <v>0.6</v>
      </c>
      <c r="J261" s="216">
        <v>0.2</v>
      </c>
      <c r="K261" s="216">
        <v>0.2</v>
      </c>
      <c r="L261" s="216">
        <v>0.2</v>
      </c>
      <c r="M261" s="216"/>
      <c r="N261" s="216"/>
    </row>
    <row r="262" spans="1:14" ht="10.5" customHeight="1" x14ac:dyDescent="0.25">
      <c r="A262" s="146" t="s">
        <v>1192</v>
      </c>
      <c r="B262" s="216">
        <v>19.399999999999999</v>
      </c>
      <c r="C262" s="216">
        <v>4.0999999999999996</v>
      </c>
      <c r="D262" s="216">
        <v>2.6</v>
      </c>
      <c r="E262" s="216">
        <v>0.7</v>
      </c>
      <c r="F262" s="216">
        <v>0.5</v>
      </c>
      <c r="G262" s="216">
        <v>0.3</v>
      </c>
      <c r="H262" s="216">
        <v>1.1000000000000001</v>
      </c>
      <c r="I262" s="216">
        <v>1.5</v>
      </c>
      <c r="J262" s="216">
        <v>0.4</v>
      </c>
      <c r="K262" s="216">
        <v>0.7</v>
      </c>
      <c r="L262" s="216">
        <v>0.3</v>
      </c>
      <c r="M262" s="216"/>
      <c r="N262" s="216"/>
    </row>
    <row r="263" spans="1:14" ht="10.5" customHeight="1" x14ac:dyDescent="0.25">
      <c r="A263" s="146" t="s">
        <v>1222</v>
      </c>
      <c r="B263" s="216">
        <v>46.2</v>
      </c>
      <c r="C263" s="216">
        <v>11.2</v>
      </c>
      <c r="D263" s="216">
        <v>8.3000000000000007</v>
      </c>
      <c r="E263" s="216">
        <v>2.2000000000000002</v>
      </c>
      <c r="F263" s="216">
        <v>1.9</v>
      </c>
      <c r="G263" s="216">
        <v>1.1000000000000001</v>
      </c>
      <c r="H263" s="216">
        <v>3.1</v>
      </c>
      <c r="I263" s="216">
        <v>2.9</v>
      </c>
      <c r="J263" s="216">
        <v>0.8</v>
      </c>
      <c r="K263" s="216">
        <v>1.5</v>
      </c>
      <c r="L263" s="216">
        <v>0.6</v>
      </c>
      <c r="M263" s="216"/>
      <c r="N263" s="216"/>
    </row>
    <row r="264" spans="1:14" ht="10.5" customHeight="1" x14ac:dyDescent="0.25">
      <c r="A264" s="146"/>
      <c r="B264" s="216"/>
      <c r="C264" s="216"/>
      <c r="D264" s="216"/>
      <c r="E264" s="216"/>
      <c r="F264" s="216"/>
      <c r="G264" s="216"/>
      <c r="H264" s="216"/>
      <c r="I264" s="216"/>
      <c r="J264" s="216"/>
      <c r="K264" s="216"/>
      <c r="L264" s="216"/>
      <c r="M264" s="216"/>
      <c r="N264" s="216"/>
    </row>
    <row r="265" spans="1:14" ht="10.5" customHeight="1" x14ac:dyDescent="0.25">
      <c r="A265" s="155" t="s">
        <v>1224</v>
      </c>
      <c r="B265" s="216"/>
      <c r="C265" s="216"/>
      <c r="D265" s="216"/>
      <c r="E265" s="216"/>
      <c r="F265" s="216"/>
      <c r="G265" s="216"/>
      <c r="H265" s="216"/>
      <c r="I265" s="216"/>
      <c r="J265" s="216"/>
      <c r="K265" s="216"/>
      <c r="L265" s="216"/>
      <c r="M265" s="216"/>
      <c r="N265" s="216"/>
    </row>
    <row r="266" spans="1:14" ht="10.5" customHeight="1" x14ac:dyDescent="0.25">
      <c r="A266" s="143"/>
      <c r="B266" s="216"/>
      <c r="C266" s="216"/>
      <c r="D266" s="216"/>
      <c r="E266" s="216"/>
      <c r="F266" s="216"/>
      <c r="G266" s="216"/>
      <c r="H266" s="216"/>
      <c r="I266" s="216"/>
      <c r="J266" s="216"/>
      <c r="K266" s="216"/>
      <c r="L266" s="216"/>
      <c r="M266" s="216"/>
      <c r="N266" s="216"/>
    </row>
    <row r="267" spans="1:14" ht="10.5" customHeight="1" x14ac:dyDescent="0.25">
      <c r="A267" s="143" t="s">
        <v>1225</v>
      </c>
      <c r="B267" s="216"/>
      <c r="C267" s="216"/>
      <c r="D267" s="216"/>
      <c r="E267" s="216"/>
      <c r="F267" s="216"/>
      <c r="G267" s="216"/>
      <c r="H267" s="216"/>
      <c r="I267" s="216"/>
      <c r="J267" s="216"/>
      <c r="K267" s="216"/>
      <c r="L267" s="216"/>
      <c r="M267" s="216"/>
      <c r="N267" s="216"/>
    </row>
    <row r="268" spans="1:14" ht="10.5" customHeight="1" x14ac:dyDescent="0.25">
      <c r="A268" s="146" t="s">
        <v>1226</v>
      </c>
      <c r="B268" s="216">
        <v>93.2</v>
      </c>
      <c r="C268" s="216">
        <v>21.6</v>
      </c>
      <c r="D268" s="216">
        <v>14.7</v>
      </c>
      <c r="E268" s="216">
        <v>3.6</v>
      </c>
      <c r="F268" s="216">
        <v>3.1</v>
      </c>
      <c r="G268" s="216">
        <v>1.9</v>
      </c>
      <c r="H268" s="216">
        <v>6.1</v>
      </c>
      <c r="I268" s="216">
        <v>6.9</v>
      </c>
      <c r="J268" s="216">
        <v>2.1</v>
      </c>
      <c r="K268" s="216">
        <v>3.3</v>
      </c>
      <c r="L268" s="216">
        <v>1.6</v>
      </c>
      <c r="M268" s="216"/>
      <c r="N268" s="216"/>
    </row>
    <row r="269" spans="1:14" ht="10.5" customHeight="1" x14ac:dyDescent="0.25">
      <c r="A269" s="148" t="s">
        <v>1046</v>
      </c>
      <c r="B269" s="216">
        <v>76</v>
      </c>
      <c r="C269" s="216">
        <v>17.8</v>
      </c>
      <c r="D269" s="216">
        <v>12.1</v>
      </c>
      <c r="E269" s="216">
        <v>2.8</v>
      </c>
      <c r="F269" s="216">
        <v>2.6</v>
      </c>
      <c r="G269" s="216">
        <v>1.4</v>
      </c>
      <c r="H269" s="216">
        <v>5.2</v>
      </c>
      <c r="I269" s="216">
        <v>5.7</v>
      </c>
      <c r="J269" s="216">
        <v>1.9</v>
      </c>
      <c r="K269" s="216">
        <v>2.5</v>
      </c>
      <c r="L269" s="216">
        <v>1.3</v>
      </c>
      <c r="M269" s="216"/>
      <c r="N269" s="216"/>
    </row>
    <row r="270" spans="1:14" ht="10.5" customHeight="1" x14ac:dyDescent="0.25">
      <c r="A270" s="148" t="s">
        <v>1047</v>
      </c>
      <c r="B270" s="216">
        <v>17.2</v>
      </c>
      <c r="C270" s="216">
        <v>3.8</v>
      </c>
      <c r="D270" s="216">
        <v>2.6</v>
      </c>
      <c r="E270" s="216">
        <v>0.8</v>
      </c>
      <c r="F270" s="216">
        <v>0.5</v>
      </c>
      <c r="G270" s="216">
        <v>0.5</v>
      </c>
      <c r="H270" s="216">
        <v>0.8</v>
      </c>
      <c r="I270" s="216">
        <v>1.2</v>
      </c>
      <c r="J270" s="216">
        <v>0.3</v>
      </c>
      <c r="K270" s="216">
        <v>0.7</v>
      </c>
      <c r="L270" s="216">
        <v>0.3</v>
      </c>
      <c r="M270" s="216"/>
      <c r="N270" s="216"/>
    </row>
    <row r="271" spans="1:14" ht="10.5" customHeight="1" x14ac:dyDescent="0.25">
      <c r="A271" s="146" t="s">
        <v>1227</v>
      </c>
      <c r="B271" s="216">
        <v>20.399999999999999</v>
      </c>
      <c r="C271" s="216">
        <v>4.3</v>
      </c>
      <c r="D271" s="216">
        <v>3.2</v>
      </c>
      <c r="E271" s="216">
        <v>1.2</v>
      </c>
      <c r="F271" s="216">
        <v>0.7</v>
      </c>
      <c r="G271" s="216">
        <v>0.3</v>
      </c>
      <c r="H271" s="216">
        <v>0.9</v>
      </c>
      <c r="I271" s="216">
        <v>1.1000000000000001</v>
      </c>
      <c r="J271" s="216">
        <v>0.2</v>
      </c>
      <c r="K271" s="216">
        <v>0.7</v>
      </c>
      <c r="L271" s="216">
        <v>0.3</v>
      </c>
      <c r="M271" s="216"/>
      <c r="N271" s="216"/>
    </row>
    <row r="272" spans="1:14" ht="10.5" customHeight="1" x14ac:dyDescent="0.25">
      <c r="A272" s="154"/>
      <c r="B272" s="216"/>
      <c r="C272" s="216"/>
      <c r="D272" s="216"/>
      <c r="E272" s="216"/>
      <c r="F272" s="216"/>
      <c r="G272" s="216"/>
      <c r="H272" s="216"/>
      <c r="I272" s="216"/>
      <c r="J272" s="216"/>
      <c r="K272" s="216"/>
      <c r="L272" s="216"/>
      <c r="M272" s="216"/>
      <c r="N272" s="216"/>
    </row>
    <row r="273" spans="1:17" ht="10.5" customHeight="1" x14ac:dyDescent="0.25">
      <c r="A273" s="147" t="s">
        <v>1228</v>
      </c>
      <c r="B273" s="216"/>
      <c r="C273" s="216"/>
      <c r="D273" s="216"/>
      <c r="E273" s="216"/>
      <c r="F273" s="216"/>
      <c r="G273" s="216"/>
      <c r="H273" s="216"/>
      <c r="I273" s="216"/>
      <c r="J273" s="216"/>
      <c r="K273" s="216"/>
      <c r="L273" s="216"/>
      <c r="M273" s="216"/>
      <c r="N273" s="216"/>
    </row>
    <row r="274" spans="1:17" ht="10.5" customHeight="1" x14ac:dyDescent="0.25">
      <c r="A274" s="148" t="s">
        <v>1173</v>
      </c>
      <c r="B274" s="216">
        <v>13.1</v>
      </c>
      <c r="C274" s="216">
        <v>3.1</v>
      </c>
      <c r="D274" s="216">
        <v>2.2000000000000002</v>
      </c>
      <c r="E274" s="216">
        <v>0.4</v>
      </c>
      <c r="F274" s="216">
        <v>0.4</v>
      </c>
      <c r="G274" s="216">
        <v>0.3</v>
      </c>
      <c r="H274" s="216">
        <v>1.1000000000000001</v>
      </c>
      <c r="I274" s="216">
        <v>0.9</v>
      </c>
      <c r="J274" s="216">
        <v>0.3</v>
      </c>
      <c r="K274" s="216">
        <v>0.4</v>
      </c>
      <c r="L274" s="216">
        <v>0.2</v>
      </c>
      <c r="M274" s="216"/>
      <c r="N274" s="216"/>
    </row>
    <row r="275" spans="1:17" ht="10.5" customHeight="1" x14ac:dyDescent="0.25">
      <c r="A275" s="148" t="s">
        <v>1174</v>
      </c>
      <c r="B275" s="216">
        <v>23.6</v>
      </c>
      <c r="C275" s="216">
        <v>4.9000000000000004</v>
      </c>
      <c r="D275" s="216">
        <v>3.3</v>
      </c>
      <c r="E275" s="216">
        <v>0.9</v>
      </c>
      <c r="F275" s="216">
        <v>0.5</v>
      </c>
      <c r="G275" s="216">
        <v>0.5</v>
      </c>
      <c r="H275" s="216">
        <v>1.4</v>
      </c>
      <c r="I275" s="216">
        <v>1.6</v>
      </c>
      <c r="J275" s="216">
        <v>0.4</v>
      </c>
      <c r="K275" s="216">
        <v>0.8</v>
      </c>
      <c r="L275" s="216">
        <v>0.4</v>
      </c>
      <c r="M275" s="216"/>
      <c r="N275" s="216"/>
    </row>
    <row r="276" spans="1:17" ht="10.5" customHeight="1" x14ac:dyDescent="0.25">
      <c r="A276" s="148" t="s">
        <v>1175</v>
      </c>
      <c r="B276" s="216">
        <v>31.3</v>
      </c>
      <c r="C276" s="216">
        <v>6.8</v>
      </c>
      <c r="D276" s="216">
        <v>4.5999999999999996</v>
      </c>
      <c r="E276" s="216">
        <v>1.2</v>
      </c>
      <c r="F276" s="216">
        <v>0.9</v>
      </c>
      <c r="G276" s="216">
        <v>0.6</v>
      </c>
      <c r="H276" s="216">
        <v>1.9</v>
      </c>
      <c r="I276" s="216">
        <v>2.2000000000000002</v>
      </c>
      <c r="J276" s="216">
        <v>0.7</v>
      </c>
      <c r="K276" s="216">
        <v>1</v>
      </c>
      <c r="L276" s="216">
        <v>0.4</v>
      </c>
      <c r="M276" s="216"/>
      <c r="N276" s="216"/>
    </row>
    <row r="277" spans="1:17" ht="10.5" customHeight="1" x14ac:dyDescent="0.25">
      <c r="A277" s="148" t="s">
        <v>1176</v>
      </c>
      <c r="B277" s="216">
        <v>16.100000000000001</v>
      </c>
      <c r="C277" s="216">
        <v>4.2</v>
      </c>
      <c r="D277" s="216">
        <v>2.9</v>
      </c>
      <c r="E277" s="216">
        <v>0.7</v>
      </c>
      <c r="F277" s="216">
        <v>0.7</v>
      </c>
      <c r="G277" s="216">
        <v>0.3</v>
      </c>
      <c r="H277" s="216">
        <v>1.1000000000000001</v>
      </c>
      <c r="I277" s="216">
        <v>1.4</v>
      </c>
      <c r="J277" s="216">
        <v>0.4</v>
      </c>
      <c r="K277" s="216">
        <v>0.6</v>
      </c>
      <c r="L277" s="216">
        <v>0.3</v>
      </c>
      <c r="M277" s="216"/>
      <c r="N277" s="216"/>
    </row>
    <row r="278" spans="1:17" ht="10.5" customHeight="1" x14ac:dyDescent="0.25">
      <c r="A278" s="148" t="s">
        <v>1177</v>
      </c>
      <c r="B278" s="216">
        <v>5.6</v>
      </c>
      <c r="C278" s="216">
        <v>1.5</v>
      </c>
      <c r="D278" s="216">
        <v>1</v>
      </c>
      <c r="E278" s="216">
        <v>0.2</v>
      </c>
      <c r="F278" s="216">
        <v>0.4</v>
      </c>
      <c r="G278" s="216">
        <v>0.2</v>
      </c>
      <c r="H278" s="216">
        <v>0.3</v>
      </c>
      <c r="I278" s="216">
        <v>0.5</v>
      </c>
      <c r="J278" s="216">
        <v>0.1</v>
      </c>
      <c r="K278" s="216">
        <v>0.2</v>
      </c>
      <c r="L278" s="216">
        <v>0.1</v>
      </c>
      <c r="M278" s="216"/>
      <c r="N278" s="216"/>
    </row>
    <row r="279" spans="1:17" ht="10.5" customHeight="1" x14ac:dyDescent="0.25">
      <c r="A279" s="148" t="s">
        <v>1178</v>
      </c>
      <c r="B279" s="216">
        <v>3.6</v>
      </c>
      <c r="C279" s="216">
        <v>1.1000000000000001</v>
      </c>
      <c r="D279" s="216">
        <v>0.6</v>
      </c>
      <c r="E279" s="216" t="s">
        <v>1111</v>
      </c>
      <c r="F279" s="216">
        <v>0.1</v>
      </c>
      <c r="G279" s="216" t="s">
        <v>1111</v>
      </c>
      <c r="H279" s="216">
        <v>0.3</v>
      </c>
      <c r="I279" s="216">
        <v>0.4</v>
      </c>
      <c r="J279" s="216">
        <v>0.1</v>
      </c>
      <c r="K279" s="216">
        <v>0.2</v>
      </c>
      <c r="L279" s="216">
        <v>0.1</v>
      </c>
      <c r="M279" s="216"/>
      <c r="N279" s="216"/>
    </row>
    <row r="280" spans="1:17" ht="10.5" customHeight="1" x14ac:dyDescent="0.25">
      <c r="A280" s="148" t="s">
        <v>1227</v>
      </c>
      <c r="B280" s="216">
        <v>20.399999999999999</v>
      </c>
      <c r="C280" s="216">
        <v>4.3</v>
      </c>
      <c r="D280" s="216">
        <v>3.2</v>
      </c>
      <c r="E280" s="216">
        <v>1.2</v>
      </c>
      <c r="F280" s="216">
        <v>0.7</v>
      </c>
      <c r="G280" s="216">
        <v>0.3</v>
      </c>
      <c r="H280" s="216">
        <v>0.9</v>
      </c>
      <c r="I280" s="216">
        <v>1.1000000000000001</v>
      </c>
      <c r="J280" s="216">
        <v>0.2</v>
      </c>
      <c r="K280" s="216">
        <v>0.7</v>
      </c>
      <c r="L280" s="216">
        <v>0.3</v>
      </c>
      <c r="M280" s="216"/>
      <c r="N280" s="216"/>
    </row>
    <row r="281" spans="1:17" ht="10.5" customHeight="1" x14ac:dyDescent="0.25">
      <c r="A281" s="146"/>
      <c r="B281" s="216"/>
      <c r="C281" s="216"/>
      <c r="D281" s="216"/>
      <c r="E281" s="216"/>
      <c r="F281" s="216"/>
      <c r="G281" s="216"/>
      <c r="H281" s="216"/>
      <c r="I281" s="216"/>
      <c r="J281" s="216"/>
      <c r="K281" s="216"/>
      <c r="L281" s="216"/>
      <c r="M281" s="216"/>
      <c r="N281" s="216"/>
    </row>
    <row r="282" spans="1:17" ht="10.5" customHeight="1" x14ac:dyDescent="0.25">
      <c r="A282" s="147" t="s">
        <v>1229</v>
      </c>
      <c r="B282" s="216"/>
      <c r="C282" s="216"/>
      <c r="D282" s="216"/>
      <c r="E282" s="216"/>
      <c r="F282" s="216"/>
      <c r="G282" s="216"/>
      <c r="H282" s="216"/>
      <c r="I282" s="216"/>
      <c r="J282" s="216"/>
      <c r="K282" s="216"/>
      <c r="L282" s="216"/>
      <c r="M282" s="216"/>
      <c r="N282" s="216"/>
    </row>
    <row r="283" spans="1:17" ht="10.5" customHeight="1" x14ac:dyDescent="0.25">
      <c r="A283" s="148" t="s">
        <v>1230</v>
      </c>
      <c r="B283" s="216">
        <v>93.2</v>
      </c>
      <c r="C283" s="216">
        <v>21.6</v>
      </c>
      <c r="D283" s="216">
        <v>14.7</v>
      </c>
      <c r="E283" s="216">
        <v>3.6</v>
      </c>
      <c r="F283" s="216">
        <v>3.1</v>
      </c>
      <c r="G283" s="216">
        <v>1.9</v>
      </c>
      <c r="H283" s="216">
        <v>6.1</v>
      </c>
      <c r="I283" s="216">
        <v>6.9</v>
      </c>
      <c r="J283" s="216">
        <v>2.1</v>
      </c>
      <c r="K283" s="216">
        <v>3.3</v>
      </c>
      <c r="L283" s="216">
        <v>1.6</v>
      </c>
      <c r="M283" s="216"/>
      <c r="N283" s="216"/>
    </row>
    <row r="284" spans="1:17" ht="10.5" customHeight="1" x14ac:dyDescent="0.25">
      <c r="A284" s="157" t="s">
        <v>2081</v>
      </c>
      <c r="B284" s="216">
        <v>8.1999999999999993</v>
      </c>
      <c r="C284" s="216">
        <v>1.6</v>
      </c>
      <c r="D284" s="216">
        <v>1.2</v>
      </c>
      <c r="E284" s="216">
        <v>0.2</v>
      </c>
      <c r="F284" s="216">
        <v>0.3</v>
      </c>
      <c r="G284" s="216">
        <v>0.1</v>
      </c>
      <c r="H284" s="216">
        <v>0.6</v>
      </c>
      <c r="I284" s="216">
        <v>0.4</v>
      </c>
      <c r="J284" s="216">
        <v>0.1</v>
      </c>
      <c r="K284" s="216">
        <v>0.2</v>
      </c>
      <c r="L284" s="216">
        <v>0.1</v>
      </c>
      <c r="M284" s="216"/>
      <c r="N284" s="216">
        <v>1</v>
      </c>
      <c r="P284" t="s">
        <v>1231</v>
      </c>
    </row>
    <row r="285" spans="1:17" ht="10.5" customHeight="1" x14ac:dyDescent="0.25">
      <c r="A285" s="157" t="s">
        <v>2082</v>
      </c>
      <c r="B285" s="216">
        <v>41</v>
      </c>
      <c r="C285" s="216">
        <v>9.1</v>
      </c>
      <c r="D285" s="216">
        <v>6.1</v>
      </c>
      <c r="E285" s="216">
        <v>1.5</v>
      </c>
      <c r="F285" s="216">
        <v>1.3</v>
      </c>
      <c r="G285" s="216">
        <v>0.9</v>
      </c>
      <c r="H285" s="216">
        <v>2.4</v>
      </c>
      <c r="I285" s="216">
        <v>3</v>
      </c>
      <c r="J285" s="216">
        <v>0.9</v>
      </c>
      <c r="K285" s="216">
        <v>1.4</v>
      </c>
      <c r="L285" s="216">
        <v>0.7</v>
      </c>
      <c r="M285" s="216"/>
      <c r="N285" s="216">
        <v>3</v>
      </c>
      <c r="P285">
        <f>SUMPRODUCT(J284:J287,N284:N287)/J283</f>
        <v>5.1904761904761907</v>
      </c>
    </row>
    <row r="286" spans="1:17" ht="10.5" customHeight="1" x14ac:dyDescent="0.25">
      <c r="A286" s="157" t="s">
        <v>2083</v>
      </c>
      <c r="B286" s="216">
        <v>33.1</v>
      </c>
      <c r="C286" s="216">
        <v>8.1999999999999993</v>
      </c>
      <c r="D286" s="216">
        <v>5.5</v>
      </c>
      <c r="E286" s="216">
        <v>1.5</v>
      </c>
      <c r="F286" s="216">
        <v>1.1000000000000001</v>
      </c>
      <c r="G286" s="216">
        <v>0.7</v>
      </c>
      <c r="H286" s="216">
        <v>2.2999999999999998</v>
      </c>
      <c r="I286" s="216">
        <v>2.7</v>
      </c>
      <c r="J286" s="216">
        <v>0.8</v>
      </c>
      <c r="K286" s="216">
        <v>1.2</v>
      </c>
      <c r="L286" s="216">
        <v>0.6</v>
      </c>
      <c r="M286" s="216"/>
      <c r="N286" s="216">
        <v>7</v>
      </c>
      <c r="P286" s="158">
        <f>P285/7*365</f>
        <v>270.64625850340138</v>
      </c>
      <c r="Q286" t="s">
        <v>1232</v>
      </c>
    </row>
    <row r="287" spans="1:17" ht="10.5" customHeight="1" x14ac:dyDescent="0.25">
      <c r="A287" s="157" t="s">
        <v>1233</v>
      </c>
      <c r="B287" s="216">
        <v>8.8000000000000007</v>
      </c>
      <c r="C287" s="216">
        <v>2.1</v>
      </c>
      <c r="D287" s="216">
        <v>1.4</v>
      </c>
      <c r="E287" s="216">
        <v>0.2</v>
      </c>
      <c r="F287" s="216">
        <v>0.3</v>
      </c>
      <c r="G287" s="216">
        <v>0.2</v>
      </c>
      <c r="H287" s="216">
        <v>0.6</v>
      </c>
      <c r="I287" s="216">
        <v>0.7</v>
      </c>
      <c r="J287" s="216">
        <v>0.2</v>
      </c>
      <c r="K287" s="216">
        <v>0.3</v>
      </c>
      <c r="L287" s="216">
        <v>0.1</v>
      </c>
      <c r="M287" s="216"/>
      <c r="N287" s="216">
        <v>12.5</v>
      </c>
    </row>
    <row r="288" spans="1:17" ht="10.5" customHeight="1" x14ac:dyDescent="0.25">
      <c r="A288" s="157" t="s">
        <v>1234</v>
      </c>
      <c r="B288" s="216">
        <v>2</v>
      </c>
      <c r="C288" s="216">
        <v>0.6</v>
      </c>
      <c r="D288" s="216">
        <v>0.5</v>
      </c>
      <c r="E288" s="216" t="s">
        <v>1111</v>
      </c>
      <c r="F288" s="216" t="s">
        <v>1111</v>
      </c>
      <c r="G288" s="216" t="s">
        <v>1111</v>
      </c>
      <c r="H288" s="216">
        <v>0.2</v>
      </c>
      <c r="I288" s="216">
        <v>0.1</v>
      </c>
      <c r="J288" s="216">
        <v>0.1</v>
      </c>
      <c r="K288" s="216" t="s">
        <v>1111</v>
      </c>
      <c r="L288" s="216" t="s">
        <v>1111</v>
      </c>
      <c r="M288" s="216"/>
      <c r="N288" s="216"/>
    </row>
    <row r="289" spans="1:14" ht="10.5" customHeight="1" x14ac:dyDescent="0.25">
      <c r="A289" s="148" t="s">
        <v>1227</v>
      </c>
      <c r="B289" s="216">
        <v>20.399999999999999</v>
      </c>
      <c r="C289" s="216">
        <v>4.3</v>
      </c>
      <c r="D289" s="216">
        <v>3.2</v>
      </c>
      <c r="E289" s="216">
        <v>1.2</v>
      </c>
      <c r="F289" s="216">
        <v>0.7</v>
      </c>
      <c r="G289" s="216">
        <v>0.3</v>
      </c>
      <c r="H289" s="216">
        <v>0.9</v>
      </c>
      <c r="I289" s="216">
        <v>1.1000000000000001</v>
      </c>
      <c r="J289" s="216">
        <v>0.2</v>
      </c>
      <c r="K289" s="216">
        <v>0.7</v>
      </c>
      <c r="L289" s="216">
        <v>0.3</v>
      </c>
      <c r="M289" s="216"/>
      <c r="N289" s="216"/>
    </row>
    <row r="290" spans="1:14" ht="10.5" customHeight="1" x14ac:dyDescent="0.25">
      <c r="A290" s="146"/>
      <c r="B290" s="216"/>
      <c r="C290" s="216"/>
      <c r="D290" s="216"/>
      <c r="E290" s="216"/>
      <c r="F290" s="216"/>
      <c r="G290" s="216"/>
      <c r="H290" s="216"/>
      <c r="I290" s="216"/>
      <c r="J290" s="216"/>
      <c r="K290" s="216"/>
      <c r="L290" s="216"/>
      <c r="M290" s="216"/>
      <c r="N290" s="216"/>
    </row>
    <row r="291" spans="1:14" ht="10.5" customHeight="1" x14ac:dyDescent="0.25">
      <c r="A291" s="143" t="s">
        <v>1235</v>
      </c>
      <c r="B291" s="216"/>
      <c r="C291" s="216"/>
      <c r="D291" s="216"/>
      <c r="E291" s="216"/>
      <c r="F291" s="216"/>
      <c r="G291" s="216"/>
      <c r="H291" s="216"/>
      <c r="I291" s="216"/>
      <c r="J291" s="216"/>
      <c r="K291" s="216"/>
      <c r="L291" s="216"/>
      <c r="M291" s="216"/>
      <c r="N291" s="216"/>
    </row>
    <row r="292" spans="1:14" ht="10.5" customHeight="1" x14ac:dyDescent="0.25">
      <c r="A292" s="147" t="s">
        <v>1236</v>
      </c>
      <c r="B292" s="216"/>
      <c r="C292" s="216"/>
      <c r="D292" s="216"/>
      <c r="E292" s="216"/>
      <c r="F292" s="216"/>
      <c r="G292" s="216"/>
      <c r="H292" s="216"/>
      <c r="I292" s="216"/>
      <c r="J292" s="216"/>
      <c r="K292" s="216"/>
      <c r="L292" s="216"/>
      <c r="M292" s="216"/>
      <c r="N292" s="216"/>
    </row>
    <row r="293" spans="1:14" ht="10.5" customHeight="1" x14ac:dyDescent="0.25">
      <c r="A293" s="148" t="s">
        <v>1027</v>
      </c>
      <c r="B293" s="216">
        <v>5.9</v>
      </c>
      <c r="C293" s="216">
        <v>1.3</v>
      </c>
      <c r="D293" s="216">
        <v>0.9</v>
      </c>
      <c r="E293" s="216">
        <v>0.2</v>
      </c>
      <c r="F293" s="216">
        <v>0.3</v>
      </c>
      <c r="G293" s="216">
        <v>0.2</v>
      </c>
      <c r="H293" s="216">
        <v>0.3</v>
      </c>
      <c r="I293" s="216">
        <v>0.4</v>
      </c>
      <c r="J293" s="216">
        <v>0.1</v>
      </c>
      <c r="K293" s="216">
        <v>0.2</v>
      </c>
      <c r="L293" s="216">
        <v>0.1</v>
      </c>
      <c r="M293" s="216"/>
      <c r="N293" s="216"/>
    </row>
    <row r="294" spans="1:14" ht="10.5" customHeight="1" x14ac:dyDescent="0.25">
      <c r="A294" s="148" t="s">
        <v>1237</v>
      </c>
      <c r="B294" s="216">
        <v>44.8</v>
      </c>
      <c r="C294" s="216">
        <v>11.9</v>
      </c>
      <c r="D294" s="216">
        <v>8.3000000000000007</v>
      </c>
      <c r="E294" s="216">
        <v>1.9</v>
      </c>
      <c r="F294" s="216">
        <v>1.7</v>
      </c>
      <c r="G294" s="216">
        <v>1</v>
      </c>
      <c r="H294" s="216">
        <v>3.7</v>
      </c>
      <c r="I294" s="216">
        <v>3.6</v>
      </c>
      <c r="J294" s="216">
        <v>1</v>
      </c>
      <c r="K294" s="216">
        <v>1.7</v>
      </c>
      <c r="L294" s="216">
        <v>0.8</v>
      </c>
      <c r="M294" s="216"/>
      <c r="N294" s="216"/>
    </row>
    <row r="295" spans="1:14" ht="10.5" customHeight="1" x14ac:dyDescent="0.25">
      <c r="A295" s="148" t="s">
        <v>1238</v>
      </c>
      <c r="B295" s="216">
        <v>42.6</v>
      </c>
      <c r="C295" s="216">
        <v>8.4</v>
      </c>
      <c r="D295" s="216">
        <v>5.4</v>
      </c>
      <c r="E295" s="216">
        <v>1.5</v>
      </c>
      <c r="F295" s="216">
        <v>1.1000000000000001</v>
      </c>
      <c r="G295" s="216">
        <v>0.7</v>
      </c>
      <c r="H295" s="216">
        <v>2.1</v>
      </c>
      <c r="I295" s="216">
        <v>2.9</v>
      </c>
      <c r="J295" s="216">
        <v>1</v>
      </c>
      <c r="K295" s="216">
        <v>1.3</v>
      </c>
      <c r="L295" s="216">
        <v>0.6</v>
      </c>
      <c r="M295" s="216"/>
      <c r="N295" s="216"/>
    </row>
    <row r="296" spans="1:14" ht="10.5" customHeight="1" x14ac:dyDescent="0.25">
      <c r="A296" s="148" t="s">
        <v>1227</v>
      </c>
      <c r="B296" s="216">
        <v>20.399999999999999</v>
      </c>
      <c r="C296" s="216">
        <v>4.3</v>
      </c>
      <c r="D296" s="216">
        <v>3.2</v>
      </c>
      <c r="E296" s="216">
        <v>1.2</v>
      </c>
      <c r="F296" s="216">
        <v>0.7</v>
      </c>
      <c r="G296" s="216">
        <v>0.3</v>
      </c>
      <c r="H296" s="216">
        <v>0.9</v>
      </c>
      <c r="I296" s="216">
        <v>1.1000000000000001</v>
      </c>
      <c r="J296" s="216">
        <v>0.2</v>
      </c>
      <c r="K296" s="216">
        <v>0.7</v>
      </c>
      <c r="L296" s="216">
        <v>0.3</v>
      </c>
      <c r="M296" s="216"/>
      <c r="N296" s="216"/>
    </row>
    <row r="297" spans="1:14" ht="10.5" customHeight="1" x14ac:dyDescent="0.25">
      <c r="A297" s="147" t="s">
        <v>1239</v>
      </c>
      <c r="B297" s="216"/>
      <c r="C297" s="216"/>
      <c r="D297" s="216"/>
      <c r="E297" s="216"/>
      <c r="F297" s="216"/>
      <c r="G297" s="216"/>
      <c r="H297" s="216"/>
      <c r="I297" s="216"/>
      <c r="J297" s="216"/>
      <c r="K297" s="216"/>
      <c r="L297" s="216"/>
      <c r="M297" s="216"/>
      <c r="N297" s="216"/>
    </row>
    <row r="298" spans="1:14" ht="10.5" customHeight="1" x14ac:dyDescent="0.25">
      <c r="A298" s="148" t="s">
        <v>1027</v>
      </c>
      <c r="B298" s="216">
        <v>1.5</v>
      </c>
      <c r="C298" s="216">
        <v>0.3</v>
      </c>
      <c r="D298" s="216">
        <v>0.2</v>
      </c>
      <c r="E298" s="216" t="s">
        <v>1111</v>
      </c>
      <c r="F298" s="216" t="s">
        <v>1111</v>
      </c>
      <c r="G298" s="216" t="s">
        <v>1111</v>
      </c>
      <c r="H298" s="216" t="s">
        <v>1111</v>
      </c>
      <c r="I298" s="216">
        <v>0.1</v>
      </c>
      <c r="J298" s="216" t="s">
        <v>1111</v>
      </c>
      <c r="K298" s="216" t="s">
        <v>1111</v>
      </c>
      <c r="L298" s="216" t="s">
        <v>1111</v>
      </c>
      <c r="M298" s="216"/>
      <c r="N298" s="216"/>
    </row>
    <row r="299" spans="1:14" ht="10.5" customHeight="1" x14ac:dyDescent="0.25">
      <c r="A299" s="148" t="s">
        <v>1237</v>
      </c>
      <c r="B299" s="216">
        <v>17.100000000000001</v>
      </c>
      <c r="C299" s="216">
        <v>4.4000000000000004</v>
      </c>
      <c r="D299" s="216">
        <v>3.2</v>
      </c>
      <c r="E299" s="216">
        <v>0.5</v>
      </c>
      <c r="F299" s="216">
        <v>0.7</v>
      </c>
      <c r="G299" s="216">
        <v>0.4</v>
      </c>
      <c r="H299" s="216">
        <v>1.7</v>
      </c>
      <c r="I299" s="216">
        <v>1.1000000000000001</v>
      </c>
      <c r="J299" s="216">
        <v>0.3</v>
      </c>
      <c r="K299" s="216">
        <v>0.5</v>
      </c>
      <c r="L299" s="216">
        <v>0.3</v>
      </c>
      <c r="M299" s="216"/>
      <c r="N299" s="216"/>
    </row>
    <row r="300" spans="1:14" ht="10.5" customHeight="1" x14ac:dyDescent="0.25">
      <c r="A300" s="148" t="s">
        <v>1238</v>
      </c>
      <c r="B300" s="216">
        <v>74.599999999999994</v>
      </c>
      <c r="C300" s="216">
        <v>17</v>
      </c>
      <c r="D300" s="216">
        <v>11.3</v>
      </c>
      <c r="E300" s="216">
        <v>3.1</v>
      </c>
      <c r="F300" s="216">
        <v>2.4</v>
      </c>
      <c r="G300" s="216">
        <v>1.5</v>
      </c>
      <c r="H300" s="216">
        <v>4.3</v>
      </c>
      <c r="I300" s="216">
        <v>5.7</v>
      </c>
      <c r="J300" s="216">
        <v>1.8</v>
      </c>
      <c r="K300" s="216">
        <v>2.7</v>
      </c>
      <c r="L300" s="216">
        <v>1.2</v>
      </c>
      <c r="M300" s="216"/>
      <c r="N300" s="216"/>
    </row>
    <row r="301" spans="1:14" ht="10.5" customHeight="1" x14ac:dyDescent="0.25">
      <c r="A301" s="148" t="s">
        <v>1227</v>
      </c>
      <c r="B301" s="216">
        <v>20.399999999999999</v>
      </c>
      <c r="C301" s="216">
        <v>4.3</v>
      </c>
      <c r="D301" s="216">
        <v>3.2</v>
      </c>
      <c r="E301" s="216">
        <v>1.2</v>
      </c>
      <c r="F301" s="216">
        <v>0.7</v>
      </c>
      <c r="G301" s="216">
        <v>0.3</v>
      </c>
      <c r="H301" s="216">
        <v>0.9</v>
      </c>
      <c r="I301" s="216">
        <v>1.1000000000000001</v>
      </c>
      <c r="J301" s="216">
        <v>0.2</v>
      </c>
      <c r="K301" s="216">
        <v>0.7</v>
      </c>
      <c r="L301" s="216">
        <v>0.3</v>
      </c>
      <c r="M301" s="216"/>
      <c r="N301" s="216"/>
    </row>
    <row r="302" spans="1:14" ht="10.5" customHeight="1" x14ac:dyDescent="0.25">
      <c r="B302" s="216"/>
      <c r="C302" s="216"/>
      <c r="D302" s="216"/>
      <c r="E302" s="216"/>
      <c r="F302" s="216"/>
      <c r="G302" s="216"/>
      <c r="H302" s="216"/>
      <c r="I302" s="216"/>
      <c r="J302" s="216"/>
      <c r="K302" s="216"/>
      <c r="L302" s="216"/>
      <c r="M302" s="216"/>
      <c r="N302" s="216"/>
    </row>
    <row r="303" spans="1:14" ht="14.25" customHeight="1" x14ac:dyDescent="0.25">
      <c r="A303" s="152" t="s">
        <v>1269</v>
      </c>
      <c r="B303" s="216"/>
      <c r="C303" s="216"/>
      <c r="D303" s="216"/>
      <c r="E303" s="216"/>
      <c r="F303" s="216"/>
      <c r="G303" s="216"/>
      <c r="H303" s="216"/>
      <c r="I303" s="216"/>
      <c r="J303" s="216"/>
      <c r="K303" s="216"/>
      <c r="L303" s="216"/>
      <c r="M303" s="216"/>
      <c r="N303" s="216"/>
    </row>
    <row r="304" spans="1:14" ht="10.5" customHeight="1" x14ac:dyDescent="0.25">
      <c r="A304" s="148" t="s">
        <v>1158</v>
      </c>
      <c r="B304" s="216">
        <v>41</v>
      </c>
      <c r="C304" s="216">
        <v>9.1</v>
      </c>
      <c r="D304" s="216">
        <v>6.4</v>
      </c>
      <c r="E304" s="216">
        <v>1.7</v>
      </c>
      <c r="F304" s="216">
        <v>1.1000000000000001</v>
      </c>
      <c r="G304" s="216">
        <v>0.9</v>
      </c>
      <c r="H304" s="216">
        <v>2.7</v>
      </c>
      <c r="I304" s="216">
        <v>2.7</v>
      </c>
      <c r="J304" s="216">
        <v>0.7</v>
      </c>
      <c r="K304" s="216">
        <v>1.4</v>
      </c>
      <c r="L304" s="216">
        <v>0.6</v>
      </c>
      <c r="M304" s="216"/>
      <c r="N304" s="216"/>
    </row>
    <row r="305" spans="1:16" ht="10.5" customHeight="1" x14ac:dyDescent="0.25">
      <c r="A305" s="148" t="s">
        <v>31</v>
      </c>
      <c r="B305" s="216">
        <v>20.5</v>
      </c>
      <c r="C305" s="216">
        <v>4</v>
      </c>
      <c r="D305" s="216">
        <v>2.6</v>
      </c>
      <c r="E305" s="216">
        <v>0.5</v>
      </c>
      <c r="F305" s="216">
        <v>0.5</v>
      </c>
      <c r="G305" s="216">
        <v>0.4</v>
      </c>
      <c r="H305" s="216">
        <v>1.1000000000000001</v>
      </c>
      <c r="I305" s="216">
        <v>1.4</v>
      </c>
      <c r="J305" s="216">
        <v>0.6</v>
      </c>
      <c r="K305" s="216">
        <v>0.6</v>
      </c>
      <c r="L305" s="216">
        <v>0.3</v>
      </c>
      <c r="M305" s="216"/>
      <c r="N305" s="216"/>
    </row>
    <row r="306" spans="1:16" ht="10.5" customHeight="1" x14ac:dyDescent="0.25">
      <c r="A306" s="148" t="s">
        <v>1191</v>
      </c>
      <c r="B306" s="216">
        <v>6.5</v>
      </c>
      <c r="C306" s="216">
        <v>1.7</v>
      </c>
      <c r="D306" s="216">
        <v>1.2</v>
      </c>
      <c r="E306" s="216">
        <v>0.3</v>
      </c>
      <c r="F306" s="216">
        <v>0.2</v>
      </c>
      <c r="G306" s="216">
        <v>0.1</v>
      </c>
      <c r="H306" s="216">
        <v>0.5</v>
      </c>
      <c r="I306" s="216">
        <v>0.6</v>
      </c>
      <c r="J306" s="216">
        <v>0.2</v>
      </c>
      <c r="K306" s="216">
        <v>0.2</v>
      </c>
      <c r="L306" s="216">
        <v>0.2</v>
      </c>
      <c r="M306" s="216"/>
      <c r="N306" s="216"/>
    </row>
    <row r="307" spans="1:16" ht="10.5" customHeight="1" x14ac:dyDescent="0.25">
      <c r="A307" s="148" t="s">
        <v>1192</v>
      </c>
      <c r="B307" s="216">
        <v>25.2</v>
      </c>
      <c r="C307" s="216">
        <v>6.8</v>
      </c>
      <c r="D307" s="216">
        <v>4.5</v>
      </c>
      <c r="E307" s="216">
        <v>1</v>
      </c>
      <c r="F307" s="216">
        <v>1.2</v>
      </c>
      <c r="G307" s="216">
        <v>0.5</v>
      </c>
      <c r="H307" s="216">
        <v>1.7</v>
      </c>
      <c r="I307" s="216">
        <v>2.2999999999999998</v>
      </c>
      <c r="J307" s="216">
        <v>0.7</v>
      </c>
      <c r="K307" s="216">
        <v>1.1000000000000001</v>
      </c>
      <c r="L307" s="216">
        <v>0.5</v>
      </c>
      <c r="M307" s="216"/>
      <c r="N307" s="216"/>
    </row>
    <row r="308" spans="1:16" ht="10.5" customHeight="1" x14ac:dyDescent="0.25">
      <c r="A308" s="148" t="s">
        <v>1227</v>
      </c>
      <c r="B308" s="216">
        <v>20.399999999999999</v>
      </c>
      <c r="C308" s="216">
        <v>4.3</v>
      </c>
      <c r="D308" s="216">
        <v>3.2</v>
      </c>
      <c r="E308" s="216">
        <v>1.2</v>
      </c>
      <c r="F308" s="216">
        <v>0.7</v>
      </c>
      <c r="G308" s="216">
        <v>0.3</v>
      </c>
      <c r="H308" s="216">
        <v>0.9</v>
      </c>
      <c r="I308" s="216">
        <v>1.1000000000000001</v>
      </c>
      <c r="J308" s="216">
        <v>0.2</v>
      </c>
      <c r="K308" s="216">
        <v>0.7</v>
      </c>
      <c r="L308" s="216">
        <v>0.3</v>
      </c>
      <c r="M308" s="216"/>
      <c r="N308" s="216"/>
    </row>
    <row r="309" spans="1:16" ht="10.5" customHeight="1" x14ac:dyDescent="0.25">
      <c r="A309" s="146"/>
      <c r="B309" s="216"/>
      <c r="C309" s="216"/>
      <c r="D309" s="216"/>
      <c r="E309" s="216"/>
      <c r="F309" s="216"/>
      <c r="G309" s="216"/>
      <c r="H309" s="216"/>
      <c r="I309" s="216"/>
      <c r="J309" s="216"/>
      <c r="K309" s="216"/>
      <c r="L309" s="216"/>
      <c r="M309" s="216"/>
      <c r="N309" s="216"/>
    </row>
    <row r="310" spans="1:16" ht="10.5" customHeight="1" x14ac:dyDescent="0.25">
      <c r="A310" s="143" t="s">
        <v>1240</v>
      </c>
      <c r="B310" s="216"/>
      <c r="C310" s="216"/>
      <c r="D310" s="216"/>
      <c r="E310" s="216"/>
      <c r="F310" s="216"/>
      <c r="G310" s="216"/>
      <c r="H310" s="216"/>
      <c r="I310" s="216"/>
      <c r="J310" s="216"/>
      <c r="K310" s="216"/>
      <c r="L310" s="216"/>
      <c r="M310" s="216"/>
      <c r="N310" s="216"/>
    </row>
    <row r="311" spans="1:16" ht="10.5" customHeight="1" x14ac:dyDescent="0.25">
      <c r="A311" s="146" t="s">
        <v>1241</v>
      </c>
      <c r="B311" s="216">
        <v>90.2</v>
      </c>
      <c r="C311" s="216">
        <v>21.3</v>
      </c>
      <c r="D311" s="216">
        <v>14.5</v>
      </c>
      <c r="E311" s="216">
        <v>3.5</v>
      </c>
      <c r="F311" s="216">
        <v>3</v>
      </c>
      <c r="G311" s="216">
        <v>1.9</v>
      </c>
      <c r="H311" s="216">
        <v>6</v>
      </c>
      <c r="I311" s="216">
        <v>6.9</v>
      </c>
      <c r="J311" s="216">
        <v>2.1</v>
      </c>
      <c r="K311" s="216">
        <v>3.2</v>
      </c>
      <c r="L311" s="216">
        <v>1.5</v>
      </c>
      <c r="M311" s="216"/>
      <c r="N311" s="216"/>
    </row>
    <row r="312" spans="1:16" ht="10.5" customHeight="1" x14ac:dyDescent="0.25">
      <c r="A312" s="148" t="s">
        <v>1014</v>
      </c>
      <c r="B312" s="216">
        <v>71.8</v>
      </c>
      <c r="C312" s="216">
        <v>15.3</v>
      </c>
      <c r="D312" s="216">
        <v>9.5</v>
      </c>
      <c r="E312" s="216">
        <v>1.3</v>
      </c>
      <c r="F312" s="216">
        <v>1.7</v>
      </c>
      <c r="G312" s="216">
        <v>1.5</v>
      </c>
      <c r="H312" s="216">
        <v>5.0999999999999996</v>
      </c>
      <c r="I312" s="216">
        <v>5.8</v>
      </c>
      <c r="J312" s="216">
        <v>1.9</v>
      </c>
      <c r="K312" s="216">
        <v>2.5</v>
      </c>
      <c r="L312" s="216">
        <v>1.4</v>
      </c>
      <c r="M312" s="216"/>
      <c r="N312" s="216"/>
      <c r="O312" t="s">
        <v>1018</v>
      </c>
      <c r="P312" s="45">
        <f>(J313)/J283</f>
        <v>9.5238095238095233E-2</v>
      </c>
    </row>
    <row r="313" spans="1:16" ht="10.5" customHeight="1" x14ac:dyDescent="0.25">
      <c r="A313" s="148" t="s">
        <v>1114</v>
      </c>
      <c r="B313" s="216">
        <v>17.399999999999999</v>
      </c>
      <c r="C313" s="216">
        <v>5.7</v>
      </c>
      <c r="D313" s="216">
        <v>4.7</v>
      </c>
      <c r="E313" s="216">
        <v>2.1</v>
      </c>
      <c r="F313" s="216">
        <v>1.3</v>
      </c>
      <c r="G313" s="216">
        <v>0.4</v>
      </c>
      <c r="H313" s="216">
        <v>0.9</v>
      </c>
      <c r="I313" s="216">
        <v>0.9</v>
      </c>
      <c r="J313" s="216">
        <v>0.2</v>
      </c>
      <c r="K313" s="216">
        <v>0.6</v>
      </c>
      <c r="L313" s="216">
        <v>0.1</v>
      </c>
      <c r="M313" s="216"/>
      <c r="N313" s="216"/>
      <c r="O313" t="s">
        <v>1014</v>
      </c>
      <c r="P313" s="45">
        <f>J312/J283</f>
        <v>0.90476190476190466</v>
      </c>
    </row>
    <row r="314" spans="1:16" ht="10.5" customHeight="1" x14ac:dyDescent="0.25">
      <c r="A314" s="148" t="s">
        <v>1115</v>
      </c>
      <c r="B314" s="216">
        <v>1</v>
      </c>
      <c r="C314" s="216">
        <v>0.4</v>
      </c>
      <c r="D314" s="216">
        <v>0.2</v>
      </c>
      <c r="E314" s="216" t="s">
        <v>1111</v>
      </c>
      <c r="F314" s="216" t="s">
        <v>1111</v>
      </c>
      <c r="G314" s="216" t="s">
        <v>1111</v>
      </c>
      <c r="H314" s="216" t="s">
        <v>1111</v>
      </c>
      <c r="I314" s="216">
        <v>0.2</v>
      </c>
      <c r="J314" s="216" t="s">
        <v>1111</v>
      </c>
      <c r="K314" s="216">
        <v>0.1</v>
      </c>
      <c r="L314" s="216" t="s">
        <v>1118</v>
      </c>
      <c r="M314" s="216"/>
      <c r="N314" s="216"/>
    </row>
    <row r="315" spans="1:16" ht="10.5" customHeight="1" x14ac:dyDescent="0.25">
      <c r="A315" s="146" t="s">
        <v>1242</v>
      </c>
      <c r="B315" s="216">
        <v>23.4</v>
      </c>
      <c r="C315" s="216">
        <v>4.5999999999999996</v>
      </c>
      <c r="D315" s="216">
        <v>3.4</v>
      </c>
      <c r="E315" s="216">
        <v>1.3</v>
      </c>
      <c r="F315" s="216">
        <v>0.8</v>
      </c>
      <c r="G315" s="216">
        <v>0.3</v>
      </c>
      <c r="H315" s="216">
        <v>1</v>
      </c>
      <c r="I315" s="216">
        <v>1.2</v>
      </c>
      <c r="J315" s="216">
        <v>0.2</v>
      </c>
      <c r="K315" s="216">
        <v>0.7</v>
      </c>
      <c r="L315" s="216">
        <v>0.3</v>
      </c>
      <c r="M315" s="216"/>
      <c r="N315" s="216"/>
    </row>
    <row r="316" spans="1:16" ht="10.5" customHeight="1" x14ac:dyDescent="0.25">
      <c r="A316" s="154"/>
      <c r="B316" s="216"/>
      <c r="C316" s="216"/>
      <c r="D316" s="216"/>
      <c r="E316" s="216"/>
      <c r="F316" s="216"/>
      <c r="G316" s="216"/>
      <c r="H316" s="216"/>
      <c r="I316" s="216"/>
      <c r="J316" s="216"/>
      <c r="K316" s="216"/>
      <c r="L316" s="216"/>
      <c r="M316" s="216"/>
      <c r="N316" s="216"/>
    </row>
    <row r="317" spans="1:16" ht="10.5" customHeight="1" x14ac:dyDescent="0.25">
      <c r="A317" s="147" t="s">
        <v>1243</v>
      </c>
      <c r="B317" s="216"/>
      <c r="C317" s="216"/>
      <c r="D317" s="216"/>
      <c r="E317" s="216"/>
      <c r="F317" s="216"/>
      <c r="G317" s="216"/>
      <c r="H317" s="216"/>
      <c r="I317" s="216"/>
      <c r="J317" s="216"/>
      <c r="K317" s="216"/>
      <c r="L317" s="216"/>
      <c r="M317" s="216"/>
      <c r="N317" s="216"/>
    </row>
    <row r="318" spans="1:16" ht="10.5" customHeight="1" x14ac:dyDescent="0.25">
      <c r="A318" s="148" t="s">
        <v>1173</v>
      </c>
      <c r="B318" s="216">
        <v>11.9</v>
      </c>
      <c r="C318" s="216">
        <v>2.9</v>
      </c>
      <c r="D318" s="216">
        <v>2.2000000000000002</v>
      </c>
      <c r="E318" s="216">
        <v>0.5</v>
      </c>
      <c r="F318" s="216">
        <v>0.4</v>
      </c>
      <c r="G318" s="216">
        <v>0.3</v>
      </c>
      <c r="H318" s="216">
        <v>1.1000000000000001</v>
      </c>
      <c r="I318" s="216">
        <v>0.7</v>
      </c>
      <c r="J318" s="216">
        <v>0.3</v>
      </c>
      <c r="K318" s="216">
        <v>0.3</v>
      </c>
      <c r="L318" s="216">
        <v>0.2</v>
      </c>
      <c r="M318" s="216"/>
      <c r="N318" s="216"/>
    </row>
    <row r="319" spans="1:16" ht="10.5" customHeight="1" x14ac:dyDescent="0.25">
      <c r="A319" s="148" t="s">
        <v>1174</v>
      </c>
      <c r="B319" s="216">
        <v>21.4</v>
      </c>
      <c r="C319" s="216">
        <v>4.7</v>
      </c>
      <c r="D319" s="216">
        <v>3.2</v>
      </c>
      <c r="E319" s="216">
        <v>0.8</v>
      </c>
      <c r="F319" s="216">
        <v>0.6</v>
      </c>
      <c r="G319" s="216">
        <v>0.4</v>
      </c>
      <c r="H319" s="216">
        <v>1.3</v>
      </c>
      <c r="I319" s="216">
        <v>1.5</v>
      </c>
      <c r="J319" s="216">
        <v>0.4</v>
      </c>
      <c r="K319" s="216">
        <v>0.7</v>
      </c>
      <c r="L319" s="216">
        <v>0.4</v>
      </c>
      <c r="M319" s="216"/>
      <c r="N319" s="216"/>
    </row>
    <row r="320" spans="1:16" ht="10.5" customHeight="1" x14ac:dyDescent="0.25">
      <c r="A320" s="148" t="s">
        <v>1175</v>
      </c>
      <c r="B320" s="216">
        <v>30.1</v>
      </c>
      <c r="C320" s="216">
        <v>6.4</v>
      </c>
      <c r="D320" s="216">
        <v>4.2</v>
      </c>
      <c r="E320" s="216">
        <v>1.1000000000000001</v>
      </c>
      <c r="F320" s="216">
        <v>0.7</v>
      </c>
      <c r="G320" s="216">
        <v>0.6</v>
      </c>
      <c r="H320" s="216">
        <v>1.7</v>
      </c>
      <c r="I320" s="216">
        <v>2.1</v>
      </c>
      <c r="J320" s="216">
        <v>0.7</v>
      </c>
      <c r="K320" s="216">
        <v>1</v>
      </c>
      <c r="L320" s="216">
        <v>0.4</v>
      </c>
      <c r="M320" s="216"/>
      <c r="N320" s="216"/>
    </row>
    <row r="321" spans="1:14" ht="10.5" customHeight="1" x14ac:dyDescent="0.25">
      <c r="A321" s="148" t="s">
        <v>1176</v>
      </c>
      <c r="B321" s="216">
        <v>16.2</v>
      </c>
      <c r="C321" s="216">
        <v>4.2</v>
      </c>
      <c r="D321" s="216">
        <v>2.8</v>
      </c>
      <c r="E321" s="216">
        <v>0.7</v>
      </c>
      <c r="F321" s="216">
        <v>0.8</v>
      </c>
      <c r="G321" s="216">
        <v>0.3</v>
      </c>
      <c r="H321" s="216">
        <v>1.1000000000000001</v>
      </c>
      <c r="I321" s="216">
        <v>1.3</v>
      </c>
      <c r="J321" s="216">
        <v>0.4</v>
      </c>
      <c r="K321" s="216">
        <v>0.6</v>
      </c>
      <c r="L321" s="216">
        <v>0.3</v>
      </c>
      <c r="M321" s="216"/>
      <c r="N321" s="216"/>
    </row>
    <row r="322" spans="1:14" ht="10.5" customHeight="1" x14ac:dyDescent="0.25">
      <c r="A322" s="148" t="s">
        <v>1177</v>
      </c>
      <c r="B322" s="216">
        <v>6.2</v>
      </c>
      <c r="C322" s="216">
        <v>1.7</v>
      </c>
      <c r="D322" s="216">
        <v>1.1000000000000001</v>
      </c>
      <c r="E322" s="216" t="s">
        <v>1111</v>
      </c>
      <c r="F322" s="216">
        <v>0.4</v>
      </c>
      <c r="G322" s="216">
        <v>0.2</v>
      </c>
      <c r="H322" s="216">
        <v>0.5</v>
      </c>
      <c r="I322" s="216">
        <v>0.6</v>
      </c>
      <c r="J322" s="216">
        <v>0.1</v>
      </c>
      <c r="K322" s="216">
        <v>0.3</v>
      </c>
      <c r="L322" s="216">
        <v>0.1</v>
      </c>
      <c r="M322" s="216"/>
      <c r="N322" s="216"/>
    </row>
    <row r="323" spans="1:14" ht="10.5" customHeight="1" x14ac:dyDescent="0.25">
      <c r="A323" s="148" t="s">
        <v>1178</v>
      </c>
      <c r="B323" s="216">
        <v>4.5</v>
      </c>
      <c r="C323" s="216">
        <v>1.4</v>
      </c>
      <c r="D323" s="216">
        <v>0.9</v>
      </c>
      <c r="E323" s="216">
        <v>0.3</v>
      </c>
      <c r="F323" s="216">
        <v>0.2</v>
      </c>
      <c r="G323" s="216" t="s">
        <v>1111</v>
      </c>
      <c r="H323" s="216">
        <v>0.3</v>
      </c>
      <c r="I323" s="216">
        <v>0.5</v>
      </c>
      <c r="J323" s="216">
        <v>0.1</v>
      </c>
      <c r="K323" s="216">
        <v>0.3</v>
      </c>
      <c r="L323" s="216">
        <v>0.1</v>
      </c>
      <c r="M323" s="216"/>
      <c r="N323" s="216"/>
    </row>
    <row r="324" spans="1:14" ht="10.5" customHeight="1" x14ac:dyDescent="0.25">
      <c r="A324" s="148" t="s">
        <v>1242</v>
      </c>
      <c r="B324" s="216">
        <v>23.4</v>
      </c>
      <c r="C324" s="216">
        <v>4.5999999999999996</v>
      </c>
      <c r="D324" s="216">
        <v>3.4</v>
      </c>
      <c r="E324" s="216">
        <v>1.3</v>
      </c>
      <c r="F324" s="216">
        <v>0.8</v>
      </c>
      <c r="G324" s="216">
        <v>0.3</v>
      </c>
      <c r="H324" s="216">
        <v>1</v>
      </c>
      <c r="I324" s="216">
        <v>1.2</v>
      </c>
      <c r="J324" s="216">
        <v>0.2</v>
      </c>
      <c r="K324" s="216">
        <v>0.7</v>
      </c>
      <c r="L324" s="216">
        <v>0.3</v>
      </c>
      <c r="M324" s="216"/>
      <c r="N324" s="216"/>
    </row>
    <row r="325" spans="1:14" ht="10.5" customHeight="1" x14ac:dyDescent="0.25">
      <c r="A325" s="146"/>
      <c r="B325" s="216"/>
      <c r="C325" s="216"/>
      <c r="D325" s="216"/>
      <c r="E325" s="216"/>
      <c r="F325" s="216"/>
      <c r="G325" s="216"/>
      <c r="H325" s="216"/>
      <c r="I325" s="216"/>
      <c r="J325" s="216"/>
      <c r="K325" s="216"/>
      <c r="L325" s="216"/>
      <c r="M325" s="216"/>
      <c r="N325" s="216"/>
    </row>
    <row r="326" spans="1:14" ht="10.5" customHeight="1" x14ac:dyDescent="0.25">
      <c r="A326" s="147" t="s">
        <v>1244</v>
      </c>
      <c r="B326" s="216"/>
      <c r="C326" s="216"/>
      <c r="D326" s="216"/>
      <c r="E326" s="216"/>
      <c r="F326" s="216"/>
      <c r="G326" s="216"/>
      <c r="H326" s="216"/>
      <c r="I326" s="216"/>
      <c r="J326" s="216"/>
      <c r="K326" s="216"/>
      <c r="L326" s="216"/>
      <c r="M326" s="216"/>
      <c r="N326" s="216"/>
    </row>
    <row r="327" spans="1:14" ht="10.5" customHeight="1" x14ac:dyDescent="0.25">
      <c r="A327" s="148" t="s">
        <v>1245</v>
      </c>
      <c r="B327" s="216">
        <v>74.400000000000006</v>
      </c>
      <c r="C327" s="216">
        <v>17.5</v>
      </c>
      <c r="D327" s="216">
        <v>12</v>
      </c>
      <c r="E327" s="216">
        <v>2.9</v>
      </c>
      <c r="F327" s="216">
        <v>2.5</v>
      </c>
      <c r="G327" s="216">
        <v>1.5</v>
      </c>
      <c r="H327" s="216">
        <v>5.2</v>
      </c>
      <c r="I327" s="216">
        <v>5.5</v>
      </c>
      <c r="J327" s="216">
        <v>1.7</v>
      </c>
      <c r="K327" s="216">
        <v>2.5</v>
      </c>
      <c r="L327" s="216">
        <v>1.3</v>
      </c>
      <c r="M327" s="216"/>
      <c r="N327" s="216"/>
    </row>
    <row r="328" spans="1:14" ht="10.5" customHeight="1" x14ac:dyDescent="0.25">
      <c r="A328" s="148" t="s">
        <v>1246</v>
      </c>
      <c r="B328" s="216">
        <v>13.8</v>
      </c>
      <c r="C328" s="216">
        <v>3.4</v>
      </c>
      <c r="D328" s="216">
        <v>2.2000000000000002</v>
      </c>
      <c r="E328" s="216">
        <v>0.5</v>
      </c>
      <c r="F328" s="216">
        <v>0.5</v>
      </c>
      <c r="G328" s="216">
        <v>0.4</v>
      </c>
      <c r="H328" s="216">
        <v>0.7</v>
      </c>
      <c r="I328" s="216">
        <v>1.2</v>
      </c>
      <c r="J328" s="216">
        <v>0.3</v>
      </c>
      <c r="K328" s="216">
        <v>0.7</v>
      </c>
      <c r="L328" s="216">
        <v>0.2</v>
      </c>
      <c r="M328" s="216"/>
      <c r="N328" s="216"/>
    </row>
    <row r="329" spans="1:14" ht="10.5" customHeight="1" x14ac:dyDescent="0.25">
      <c r="A329" s="148" t="s">
        <v>1247</v>
      </c>
      <c r="B329" s="216">
        <v>2.1</v>
      </c>
      <c r="C329" s="216">
        <v>0.4</v>
      </c>
      <c r="D329" s="216">
        <v>0.3</v>
      </c>
      <c r="E329" s="216" t="s">
        <v>1111</v>
      </c>
      <c r="F329" s="216" t="s">
        <v>1111</v>
      </c>
      <c r="G329" s="216" t="s">
        <v>1111</v>
      </c>
      <c r="H329" s="216" t="s">
        <v>1111</v>
      </c>
      <c r="I329" s="216">
        <v>0.1</v>
      </c>
      <c r="J329" s="216" t="s">
        <v>1111</v>
      </c>
      <c r="K329" s="216">
        <v>0.1</v>
      </c>
      <c r="L329" s="216" t="s">
        <v>1111</v>
      </c>
      <c r="M329" s="216"/>
      <c r="N329" s="216"/>
    </row>
    <row r="330" spans="1:14" ht="10.5" customHeight="1" x14ac:dyDescent="0.25">
      <c r="A330" s="148" t="s">
        <v>1242</v>
      </c>
      <c r="B330" s="216">
        <v>23.4</v>
      </c>
      <c r="C330" s="216">
        <v>4.5999999999999996</v>
      </c>
      <c r="D330" s="216">
        <v>3.4</v>
      </c>
      <c r="E330" s="216">
        <v>1.3</v>
      </c>
      <c r="F330" s="216">
        <v>0.8</v>
      </c>
      <c r="G330" s="216">
        <v>0.3</v>
      </c>
      <c r="H330" s="216">
        <v>1</v>
      </c>
      <c r="I330" s="216">
        <v>1.2</v>
      </c>
      <c r="J330" s="216">
        <v>0.2</v>
      </c>
      <c r="K330" s="216">
        <v>0.7</v>
      </c>
      <c r="L330" s="216">
        <v>0.3</v>
      </c>
      <c r="M330" s="216"/>
      <c r="N330" s="216"/>
    </row>
    <row r="331" spans="1:14" ht="10.5" customHeight="1" x14ac:dyDescent="0.25">
      <c r="A331" s="159"/>
      <c r="B331" s="216"/>
      <c r="C331" s="216"/>
      <c r="D331" s="216"/>
      <c r="E331" s="216"/>
      <c r="F331" s="216"/>
      <c r="G331" s="216"/>
      <c r="H331" s="216"/>
      <c r="I331" s="216"/>
      <c r="J331" s="216"/>
      <c r="K331" s="216"/>
      <c r="L331" s="216"/>
      <c r="M331" s="216"/>
      <c r="N331" s="216"/>
    </row>
    <row r="332" spans="1:14" ht="10.5" customHeight="1" x14ac:dyDescent="0.25">
      <c r="A332" s="155" t="s">
        <v>1248</v>
      </c>
      <c r="B332" s="216"/>
      <c r="C332" s="216"/>
      <c r="D332" s="216"/>
      <c r="E332" s="216"/>
      <c r="F332" s="216"/>
      <c r="G332" s="216"/>
      <c r="H332" s="216"/>
      <c r="I332" s="216"/>
      <c r="J332" s="216"/>
      <c r="K332" s="216"/>
      <c r="L332" s="216"/>
      <c r="M332" s="216"/>
      <c r="N332" s="216"/>
    </row>
    <row r="333" spans="1:14" ht="14.25" customHeight="1" x14ac:dyDescent="0.25">
      <c r="A333" s="155" t="s">
        <v>1270</v>
      </c>
      <c r="B333" s="216"/>
      <c r="C333" s="216"/>
      <c r="D333" s="216"/>
      <c r="E333" s="216"/>
      <c r="F333" s="216"/>
      <c r="G333" s="216"/>
      <c r="H333" s="216"/>
      <c r="I333" s="216"/>
      <c r="J333" s="216"/>
      <c r="K333" s="216"/>
      <c r="L333" s="216"/>
      <c r="M333" s="216"/>
      <c r="N333" s="216"/>
    </row>
    <row r="334" spans="1:14" ht="10.5" customHeight="1" x14ac:dyDescent="0.25">
      <c r="A334" s="148"/>
      <c r="B334" s="216"/>
      <c r="C334" s="216"/>
      <c r="D334" s="216"/>
      <c r="E334" s="216"/>
      <c r="F334" s="216"/>
      <c r="G334" s="216"/>
      <c r="H334" s="216"/>
      <c r="I334" s="216"/>
      <c r="J334" s="216"/>
      <c r="K334" s="216"/>
      <c r="L334" s="216"/>
      <c r="M334" s="216"/>
      <c r="N334" s="216"/>
    </row>
    <row r="335" spans="1:14" ht="10.5" customHeight="1" x14ac:dyDescent="0.25">
      <c r="A335" s="160" t="s">
        <v>1249</v>
      </c>
      <c r="B335" s="216"/>
      <c r="C335" s="216"/>
      <c r="D335" s="216"/>
      <c r="E335" s="216"/>
      <c r="F335" s="216"/>
      <c r="G335" s="216"/>
      <c r="H335" s="216"/>
      <c r="I335" s="216"/>
      <c r="J335" s="216"/>
      <c r="K335" s="216"/>
      <c r="L335" s="216"/>
      <c r="M335" s="216"/>
      <c r="N335" s="216"/>
    </row>
    <row r="336" spans="1:14" ht="10.5" customHeight="1" x14ac:dyDescent="0.25">
      <c r="A336" s="160" t="s">
        <v>1250</v>
      </c>
      <c r="B336" s="216"/>
      <c r="C336" s="216"/>
      <c r="D336" s="216"/>
      <c r="E336" s="216"/>
      <c r="F336" s="216"/>
      <c r="G336" s="216"/>
      <c r="H336" s="216"/>
      <c r="I336" s="216"/>
      <c r="J336" s="216"/>
      <c r="K336" s="216"/>
      <c r="L336" s="216"/>
      <c r="M336" s="216"/>
      <c r="N336" s="216"/>
    </row>
    <row r="337" spans="1:14" ht="10.5" customHeight="1" x14ac:dyDescent="0.25">
      <c r="A337" s="146" t="s">
        <v>1271</v>
      </c>
      <c r="B337" s="216">
        <v>43.3</v>
      </c>
      <c r="C337" s="216">
        <v>9.6999999999999993</v>
      </c>
      <c r="D337" s="216">
        <v>7</v>
      </c>
      <c r="E337" s="216">
        <v>1.9</v>
      </c>
      <c r="F337" s="216">
        <v>1.4</v>
      </c>
      <c r="G337" s="216">
        <v>0.8</v>
      </c>
      <c r="H337" s="216">
        <v>2.8</v>
      </c>
      <c r="I337" s="216">
        <v>2.7</v>
      </c>
      <c r="J337" s="216">
        <v>0.8</v>
      </c>
      <c r="K337" s="216">
        <v>1.3</v>
      </c>
      <c r="L337" s="216">
        <v>0.6</v>
      </c>
      <c r="M337" s="216"/>
      <c r="N337" s="216"/>
    </row>
    <row r="338" spans="1:14" ht="10.5" customHeight="1" x14ac:dyDescent="0.25">
      <c r="A338" s="146" t="s">
        <v>1251</v>
      </c>
      <c r="B338" s="216">
        <v>50</v>
      </c>
      <c r="C338" s="216">
        <v>11.5</v>
      </c>
      <c r="D338" s="216">
        <v>7.8</v>
      </c>
      <c r="E338" s="216">
        <v>1.9</v>
      </c>
      <c r="F338" s="216">
        <v>1.7</v>
      </c>
      <c r="G338" s="216">
        <v>0.9</v>
      </c>
      <c r="H338" s="216">
        <v>3.2</v>
      </c>
      <c r="I338" s="216">
        <v>3.7</v>
      </c>
      <c r="J338" s="216">
        <v>1</v>
      </c>
      <c r="K338" s="216">
        <v>1.8</v>
      </c>
      <c r="L338" s="216">
        <v>0.9</v>
      </c>
      <c r="M338" s="216"/>
      <c r="N338" s="216"/>
    </row>
    <row r="339" spans="1:14" ht="10.5" customHeight="1" x14ac:dyDescent="0.25">
      <c r="A339" s="146" t="s">
        <v>1252</v>
      </c>
      <c r="B339" s="216">
        <v>14.9</v>
      </c>
      <c r="C339" s="216">
        <v>3.6</v>
      </c>
      <c r="D339" s="216">
        <v>2.4</v>
      </c>
      <c r="E339" s="216">
        <v>0.7</v>
      </c>
      <c r="F339" s="216">
        <v>0.5</v>
      </c>
      <c r="G339" s="216">
        <v>0.4</v>
      </c>
      <c r="H339" s="216">
        <v>0.7</v>
      </c>
      <c r="I339" s="216">
        <v>1.2</v>
      </c>
      <c r="J339" s="216">
        <v>0.3</v>
      </c>
      <c r="K339" s="216">
        <v>0.6</v>
      </c>
      <c r="L339" s="216">
        <v>0.2</v>
      </c>
      <c r="M339" s="216"/>
      <c r="N339" s="216"/>
    </row>
    <row r="340" spans="1:14" ht="10.5" customHeight="1" x14ac:dyDescent="0.25">
      <c r="A340" s="146" t="s">
        <v>1253</v>
      </c>
      <c r="B340" s="216">
        <v>5.4</v>
      </c>
      <c r="C340" s="216">
        <v>1.2</v>
      </c>
      <c r="D340" s="216">
        <v>0.7</v>
      </c>
      <c r="E340" s="216">
        <v>0.2</v>
      </c>
      <c r="F340" s="216">
        <v>0.2</v>
      </c>
      <c r="G340" s="216">
        <v>0.1</v>
      </c>
      <c r="H340" s="216">
        <v>0.2</v>
      </c>
      <c r="I340" s="216">
        <v>0.5</v>
      </c>
      <c r="J340" s="216">
        <v>0.1</v>
      </c>
      <c r="K340" s="216">
        <v>0.3</v>
      </c>
      <c r="L340" s="216">
        <v>0.1</v>
      </c>
      <c r="M340" s="216"/>
      <c r="N340" s="216"/>
    </row>
    <row r="341" spans="1:14" ht="10.5" customHeight="1" x14ac:dyDescent="0.25">
      <c r="A341" s="146"/>
      <c r="B341" s="216"/>
      <c r="C341" s="216"/>
      <c r="D341" s="216"/>
      <c r="E341" s="216"/>
      <c r="F341" s="216"/>
      <c r="G341" s="216"/>
      <c r="H341" s="216"/>
      <c r="I341" s="216"/>
      <c r="J341" s="216"/>
      <c r="K341" s="216"/>
      <c r="L341" s="216"/>
      <c r="M341" s="216"/>
      <c r="N341" s="216"/>
    </row>
    <row r="342" spans="1:14" ht="10.5" customHeight="1" x14ac:dyDescent="0.25">
      <c r="A342" s="160" t="s">
        <v>1254</v>
      </c>
      <c r="B342" s="216"/>
      <c r="C342" s="216"/>
      <c r="D342" s="216"/>
      <c r="E342" s="216"/>
      <c r="F342" s="216"/>
      <c r="G342" s="216"/>
      <c r="H342" s="216"/>
      <c r="I342" s="216"/>
      <c r="J342" s="216"/>
      <c r="K342" s="216"/>
      <c r="L342" s="216"/>
      <c r="M342" s="216"/>
      <c r="N342" s="216"/>
    </row>
    <row r="343" spans="1:14" ht="10.5" customHeight="1" x14ac:dyDescent="0.25">
      <c r="A343" s="160" t="s">
        <v>1255</v>
      </c>
      <c r="B343" s="216"/>
      <c r="C343" s="216"/>
      <c r="D343" s="216"/>
      <c r="E343" s="216"/>
      <c r="F343" s="216"/>
      <c r="G343" s="216"/>
      <c r="H343" s="216"/>
      <c r="I343" s="216"/>
      <c r="J343" s="216"/>
      <c r="K343" s="216"/>
      <c r="L343" s="216"/>
      <c r="M343" s="216"/>
      <c r="N343" s="216"/>
    </row>
    <row r="344" spans="1:14" ht="10.5" customHeight="1" x14ac:dyDescent="0.25">
      <c r="A344" s="146" t="s">
        <v>1256</v>
      </c>
      <c r="B344" s="216">
        <v>7.7</v>
      </c>
      <c r="C344" s="216">
        <v>1.9</v>
      </c>
      <c r="D344" s="216">
        <v>1.3</v>
      </c>
      <c r="E344" s="216">
        <v>0.4</v>
      </c>
      <c r="F344" s="216">
        <v>0.3</v>
      </c>
      <c r="G344" s="216">
        <v>0.1</v>
      </c>
      <c r="H344" s="216">
        <v>0.5</v>
      </c>
      <c r="I344" s="216">
        <v>0.5</v>
      </c>
      <c r="J344" s="216">
        <v>0.1</v>
      </c>
      <c r="K344" s="216">
        <v>0.2</v>
      </c>
      <c r="L344" s="216">
        <v>0.1</v>
      </c>
      <c r="M344" s="216"/>
      <c r="N344" s="216"/>
    </row>
    <row r="345" spans="1:14" ht="10.5" customHeight="1" x14ac:dyDescent="0.25">
      <c r="A345" s="146" t="s">
        <v>1257</v>
      </c>
      <c r="B345" s="216">
        <v>52.9</v>
      </c>
      <c r="C345" s="216">
        <v>12.1</v>
      </c>
      <c r="D345" s="216">
        <v>8.1999999999999993</v>
      </c>
      <c r="E345" s="216">
        <v>1.8</v>
      </c>
      <c r="F345" s="216">
        <v>2</v>
      </c>
      <c r="G345" s="216">
        <v>1.2</v>
      </c>
      <c r="H345" s="216">
        <v>3.2</v>
      </c>
      <c r="I345" s="216">
        <v>3.9</v>
      </c>
      <c r="J345" s="216">
        <v>1.1000000000000001</v>
      </c>
      <c r="K345" s="216">
        <v>1.9</v>
      </c>
      <c r="L345" s="216">
        <v>0.9</v>
      </c>
      <c r="M345" s="216"/>
      <c r="N345" s="216"/>
    </row>
    <row r="346" spans="1:14" ht="10.5" customHeight="1" x14ac:dyDescent="0.25">
      <c r="A346" s="146" t="s">
        <v>1258</v>
      </c>
      <c r="B346" s="216">
        <v>9.6999999999999993</v>
      </c>
      <c r="C346" s="216">
        <v>2.2999999999999998</v>
      </c>
      <c r="D346" s="216">
        <v>1.4</v>
      </c>
      <c r="E346" s="216">
        <v>0.6</v>
      </c>
      <c r="F346" s="216">
        <v>0.2</v>
      </c>
      <c r="G346" s="216">
        <v>0.2</v>
      </c>
      <c r="H346" s="216">
        <v>0.5</v>
      </c>
      <c r="I346" s="216">
        <v>0.9</v>
      </c>
      <c r="J346" s="216">
        <v>0.2</v>
      </c>
      <c r="K346" s="216">
        <v>0.5</v>
      </c>
      <c r="L346" s="216">
        <v>0.2</v>
      </c>
      <c r="M346" s="216"/>
      <c r="N346" s="216"/>
    </row>
    <row r="347" spans="1:14" ht="10.5" customHeight="1" x14ac:dyDescent="0.25">
      <c r="A347" s="161" t="s">
        <v>2084</v>
      </c>
      <c r="M347" s="216"/>
      <c r="N347" s="216"/>
    </row>
    <row r="348" spans="1:14" ht="10.5" customHeight="1" x14ac:dyDescent="0.25">
      <c r="A348" s="146" t="s">
        <v>1250</v>
      </c>
      <c r="B348" s="216">
        <v>43.3</v>
      </c>
      <c r="C348" s="216">
        <v>9.6999999999999993</v>
      </c>
      <c r="D348" s="216">
        <v>7</v>
      </c>
      <c r="E348" s="216">
        <v>1.9</v>
      </c>
      <c r="F348" s="216">
        <v>1.4</v>
      </c>
      <c r="G348" s="216">
        <v>0.8</v>
      </c>
      <c r="H348" s="216">
        <v>2.8</v>
      </c>
      <c r="I348" s="216">
        <v>2.7</v>
      </c>
      <c r="J348" s="216">
        <v>0.8</v>
      </c>
      <c r="K348" s="216">
        <v>1.3</v>
      </c>
      <c r="L348" s="216">
        <v>0.6</v>
      </c>
      <c r="M348" s="216"/>
      <c r="N348" s="216"/>
    </row>
    <row r="349" spans="1:14" ht="10.5" customHeight="1" x14ac:dyDescent="0.25">
      <c r="A349" s="146"/>
      <c r="B349" s="216"/>
      <c r="C349" s="216"/>
      <c r="D349" s="216"/>
      <c r="E349" s="216"/>
      <c r="F349" s="216"/>
      <c r="G349" s="216"/>
      <c r="H349" s="216"/>
      <c r="I349" s="216"/>
      <c r="J349" s="216"/>
      <c r="K349" s="216"/>
      <c r="L349" s="216"/>
      <c r="M349" s="216"/>
      <c r="N349" s="216"/>
    </row>
    <row r="350" spans="1:14" ht="14.25" customHeight="1" x14ac:dyDescent="0.25">
      <c r="A350" s="160" t="s">
        <v>1272</v>
      </c>
      <c r="B350" s="216"/>
      <c r="C350" s="216"/>
      <c r="D350" s="216"/>
      <c r="E350" s="216"/>
      <c r="F350" s="216"/>
      <c r="G350" s="216"/>
      <c r="H350" s="216"/>
      <c r="I350" s="216"/>
      <c r="J350" s="216"/>
      <c r="K350" s="216"/>
      <c r="L350" s="216"/>
      <c r="M350" s="216"/>
      <c r="N350" s="216"/>
    </row>
    <row r="351" spans="1:14" ht="10.5" customHeight="1" x14ac:dyDescent="0.25">
      <c r="A351" s="146" t="s">
        <v>1158</v>
      </c>
      <c r="B351" s="216">
        <v>16.5</v>
      </c>
      <c r="C351" s="216">
        <v>3.9</v>
      </c>
      <c r="D351" s="216">
        <v>2.7</v>
      </c>
      <c r="E351" s="216">
        <v>0.8</v>
      </c>
      <c r="F351" s="216">
        <v>0.5</v>
      </c>
      <c r="G351" s="216">
        <v>0.3</v>
      </c>
      <c r="H351" s="216">
        <v>1.1000000000000001</v>
      </c>
      <c r="I351" s="216">
        <v>1.2</v>
      </c>
      <c r="J351" s="216">
        <v>0.4</v>
      </c>
      <c r="K351" s="216">
        <v>0.5</v>
      </c>
      <c r="L351" s="216">
        <v>0.3</v>
      </c>
      <c r="M351" s="216"/>
      <c r="N351" s="216"/>
    </row>
    <row r="352" spans="1:14" ht="10.5" customHeight="1" x14ac:dyDescent="0.25">
      <c r="A352" s="146" t="s">
        <v>31</v>
      </c>
      <c r="B352" s="216">
        <v>47</v>
      </c>
      <c r="C352" s="216">
        <v>10.8</v>
      </c>
      <c r="D352" s="216">
        <v>7.1</v>
      </c>
      <c r="E352" s="216">
        <v>1.7</v>
      </c>
      <c r="F352" s="216">
        <v>1.7</v>
      </c>
      <c r="G352" s="216">
        <v>1</v>
      </c>
      <c r="H352" s="216">
        <v>2.7</v>
      </c>
      <c r="I352" s="216">
        <v>3.6</v>
      </c>
      <c r="J352" s="216">
        <v>1</v>
      </c>
      <c r="K352" s="216">
        <v>1.8</v>
      </c>
      <c r="L352" s="216">
        <v>0.8</v>
      </c>
      <c r="M352" s="216"/>
      <c r="N352" s="216"/>
    </row>
    <row r="353" spans="1:14" ht="10.5" customHeight="1" x14ac:dyDescent="0.25">
      <c r="A353" s="146" t="s">
        <v>1259</v>
      </c>
      <c r="B353" s="216">
        <v>6.9</v>
      </c>
      <c r="C353" s="216">
        <v>1.6</v>
      </c>
      <c r="D353" s="216">
        <v>1</v>
      </c>
      <c r="E353" s="216">
        <v>0.3</v>
      </c>
      <c r="F353" s="216">
        <v>0.2</v>
      </c>
      <c r="G353" s="216">
        <v>0.1</v>
      </c>
      <c r="H353" s="216">
        <v>0.3</v>
      </c>
      <c r="I353" s="216">
        <v>0.6</v>
      </c>
      <c r="J353" s="216">
        <v>0.2</v>
      </c>
      <c r="K353" s="216">
        <v>0.3</v>
      </c>
      <c r="L353" s="216">
        <v>0.1</v>
      </c>
      <c r="M353" s="216"/>
      <c r="N353" s="216"/>
    </row>
    <row r="354" spans="1:14" ht="10.5" customHeight="1" x14ac:dyDescent="0.25">
      <c r="A354" s="161" t="s">
        <v>2084</v>
      </c>
      <c r="M354" s="216"/>
      <c r="N354" s="216"/>
    </row>
    <row r="355" spans="1:14" ht="10.5" customHeight="1" x14ac:dyDescent="0.25">
      <c r="A355" s="146" t="s">
        <v>1250</v>
      </c>
      <c r="B355" s="216">
        <v>43.3</v>
      </c>
      <c r="C355" s="216">
        <v>9.6999999999999993</v>
      </c>
      <c r="D355" s="216">
        <v>7</v>
      </c>
      <c r="E355" s="216">
        <v>1.9</v>
      </c>
      <c r="F355" s="216">
        <v>1.4</v>
      </c>
      <c r="G355" s="216">
        <v>0.8</v>
      </c>
      <c r="H355" s="216">
        <v>2.8</v>
      </c>
      <c r="I355" s="216">
        <v>2.7</v>
      </c>
      <c r="J355" s="216">
        <v>0.8</v>
      </c>
      <c r="K355" s="216">
        <v>1.3</v>
      </c>
      <c r="L355" s="216">
        <v>0.6</v>
      </c>
      <c r="M355" s="216"/>
      <c r="N355" s="216"/>
    </row>
    <row r="356" spans="1:14" ht="10.5" customHeight="1" x14ac:dyDescent="0.25">
      <c r="A356" s="146"/>
      <c r="B356" s="216"/>
      <c r="C356" s="216"/>
      <c r="D356" s="216"/>
      <c r="E356" s="216"/>
      <c r="F356" s="216"/>
      <c r="G356" s="216"/>
      <c r="H356" s="216"/>
      <c r="I356" s="216"/>
      <c r="J356" s="216"/>
      <c r="K356" s="216"/>
      <c r="L356" s="216"/>
      <c r="M356" s="216"/>
      <c r="N356" s="216"/>
    </row>
    <row r="357" spans="1:14" ht="10.5" customHeight="1" x14ac:dyDescent="0.25">
      <c r="A357" s="155" t="s">
        <v>1260</v>
      </c>
      <c r="B357" s="216"/>
      <c r="C357" s="216"/>
      <c r="D357" s="216"/>
      <c r="E357" s="216"/>
      <c r="F357" s="216"/>
      <c r="G357" s="216"/>
      <c r="H357" s="216"/>
      <c r="I357" s="216"/>
      <c r="J357" s="216"/>
      <c r="K357" s="216"/>
      <c r="L357" s="216"/>
      <c r="M357" s="216"/>
      <c r="N357" s="216"/>
    </row>
    <row r="358" spans="1:14" ht="10.5" customHeight="1" x14ac:dyDescent="0.25">
      <c r="A358" s="150" t="s">
        <v>1261</v>
      </c>
      <c r="B358" s="216">
        <v>0.9</v>
      </c>
      <c r="C358" s="216">
        <v>0.7</v>
      </c>
      <c r="D358" s="216">
        <v>0.2</v>
      </c>
      <c r="E358" s="216" t="s">
        <v>1111</v>
      </c>
      <c r="F358" s="216" t="s">
        <v>1111</v>
      </c>
      <c r="G358" s="216" t="s">
        <v>1111</v>
      </c>
      <c r="H358" s="216" t="s">
        <v>1118</v>
      </c>
      <c r="I358" s="216">
        <v>0.5</v>
      </c>
      <c r="J358" s="216" t="s">
        <v>1118</v>
      </c>
      <c r="K358" s="216">
        <v>0.5</v>
      </c>
      <c r="L358" s="216" t="s">
        <v>1111</v>
      </c>
      <c r="M358" s="216"/>
      <c r="N358" s="216"/>
    </row>
    <row r="359" spans="1:14" ht="10.5" customHeight="1" x14ac:dyDescent="0.25">
      <c r="A359" s="150" t="s">
        <v>1262</v>
      </c>
      <c r="B359" s="216">
        <v>7.9</v>
      </c>
      <c r="C359" s="216">
        <v>1.3</v>
      </c>
      <c r="D359" s="216">
        <v>1</v>
      </c>
      <c r="E359" s="216">
        <v>0.4</v>
      </c>
      <c r="F359" s="216">
        <v>0.1</v>
      </c>
      <c r="G359" s="216">
        <v>0.1</v>
      </c>
      <c r="H359" s="216">
        <v>0.3</v>
      </c>
      <c r="I359" s="216">
        <v>0.3</v>
      </c>
      <c r="J359" s="216">
        <v>0.1</v>
      </c>
      <c r="K359" s="216">
        <v>0.1</v>
      </c>
      <c r="L359" s="216" t="s">
        <v>1111</v>
      </c>
      <c r="M359" s="216"/>
      <c r="N359" s="216"/>
    </row>
    <row r="360" spans="1:14" ht="10.5" customHeight="1" x14ac:dyDescent="0.25">
      <c r="A360" s="150" t="s">
        <v>1263</v>
      </c>
      <c r="B360" s="216">
        <v>14</v>
      </c>
      <c r="C360" s="216">
        <v>3.6</v>
      </c>
      <c r="D360" s="216">
        <v>2.4</v>
      </c>
      <c r="E360" s="216">
        <v>0.3</v>
      </c>
      <c r="F360" s="216">
        <v>0.8</v>
      </c>
      <c r="G360" s="216">
        <v>0.6</v>
      </c>
      <c r="H360" s="216">
        <v>0.6</v>
      </c>
      <c r="I360" s="216">
        <v>1.2</v>
      </c>
      <c r="J360" s="216" t="s">
        <v>1111</v>
      </c>
      <c r="K360" s="216">
        <v>0.8</v>
      </c>
      <c r="L360" s="216">
        <v>0.2</v>
      </c>
      <c r="M360" s="216"/>
      <c r="N360" s="216"/>
    </row>
    <row r="361" spans="1:14" ht="10.5" customHeight="1" x14ac:dyDescent="0.25">
      <c r="A361" s="162"/>
      <c r="B361" s="218"/>
      <c r="C361" s="218"/>
      <c r="D361" s="218"/>
      <c r="E361" s="218"/>
      <c r="F361" s="218"/>
      <c r="G361" s="218"/>
      <c r="H361" s="163"/>
      <c r="I361" s="163"/>
      <c r="J361" s="163"/>
      <c r="K361" s="163"/>
      <c r="L361" s="163"/>
      <c r="M361" s="140"/>
      <c r="N361" s="140"/>
    </row>
    <row r="362" spans="1:14" ht="10.5" customHeight="1" x14ac:dyDescent="0.25">
      <c r="B362" s="216"/>
      <c r="C362" s="216"/>
      <c r="D362" s="216"/>
      <c r="E362" s="216"/>
      <c r="F362" s="216"/>
      <c r="G362" s="216"/>
    </row>
    <row r="363" spans="1:14" ht="10.5" customHeight="1" x14ac:dyDescent="0.25">
      <c r="A363" s="574" t="s">
        <v>2085</v>
      </c>
      <c r="B363" s="574"/>
      <c r="C363" s="574"/>
      <c r="D363" s="574"/>
      <c r="E363" s="574"/>
      <c r="F363" s="574"/>
      <c r="G363" s="574"/>
      <c r="H363" s="574"/>
      <c r="I363" s="574"/>
      <c r="J363" s="574"/>
      <c r="K363" s="574"/>
      <c r="L363" s="574"/>
      <c r="M363" s="479"/>
      <c r="N363" s="479"/>
    </row>
    <row r="364" spans="1:14" ht="10.5" customHeight="1" x14ac:dyDescent="0.25">
      <c r="A364" s="574"/>
      <c r="B364" s="574"/>
      <c r="C364" s="574"/>
      <c r="D364" s="574"/>
      <c r="E364" s="574"/>
      <c r="F364" s="574"/>
      <c r="G364" s="574"/>
      <c r="H364" s="574"/>
      <c r="I364" s="574"/>
      <c r="J364" s="574"/>
      <c r="K364" s="574"/>
      <c r="L364" s="574"/>
      <c r="M364" s="479"/>
      <c r="N364" s="479"/>
    </row>
    <row r="365" spans="1:14" ht="10.5" customHeight="1" x14ac:dyDescent="0.25">
      <c r="A365" s="574"/>
      <c r="B365" s="574"/>
      <c r="C365" s="574"/>
      <c r="D365" s="574"/>
      <c r="E365" s="574"/>
      <c r="F365" s="574"/>
      <c r="G365" s="574"/>
      <c r="H365" s="574"/>
      <c r="I365" s="574"/>
      <c r="J365" s="574"/>
      <c r="K365" s="574"/>
      <c r="L365" s="574"/>
      <c r="M365" s="479"/>
      <c r="N365" s="479"/>
    </row>
    <row r="366" spans="1:14" ht="10.5" customHeight="1" x14ac:dyDescent="0.25">
      <c r="A366" s="574"/>
      <c r="B366" s="574"/>
      <c r="C366" s="574"/>
      <c r="D366" s="574"/>
      <c r="E366" s="574"/>
      <c r="F366" s="574"/>
      <c r="G366" s="574"/>
      <c r="H366" s="574"/>
      <c r="I366" s="574"/>
      <c r="J366" s="574"/>
      <c r="K366" s="574"/>
      <c r="L366" s="574"/>
      <c r="M366" s="479"/>
      <c r="N366" s="479"/>
    </row>
    <row r="367" spans="1:14" ht="10.5" customHeight="1" x14ac:dyDescent="0.25">
      <c r="A367" s="574"/>
      <c r="B367" s="574"/>
      <c r="C367" s="574"/>
      <c r="D367" s="574"/>
      <c r="E367" s="574"/>
      <c r="F367" s="574"/>
      <c r="G367" s="574"/>
      <c r="H367" s="574"/>
      <c r="I367" s="574"/>
      <c r="J367" s="574"/>
      <c r="K367" s="574"/>
      <c r="L367" s="574"/>
      <c r="M367" s="479"/>
      <c r="N367" s="479"/>
    </row>
    <row r="368" spans="1:14" ht="10.5" customHeight="1" x14ac:dyDescent="0.25">
      <c r="A368" s="574"/>
      <c r="B368" s="574"/>
      <c r="C368" s="574"/>
      <c r="D368" s="574"/>
      <c r="E368" s="574"/>
      <c r="F368" s="574"/>
      <c r="G368" s="574"/>
      <c r="H368" s="574"/>
      <c r="I368" s="574"/>
      <c r="J368" s="574"/>
      <c r="K368" s="574"/>
      <c r="L368" s="574"/>
      <c r="M368" s="479"/>
      <c r="N368" s="479"/>
    </row>
    <row r="369" spans="1:14" ht="10.5" customHeight="1" x14ac:dyDescent="0.25">
      <c r="A369" s="574"/>
      <c r="B369" s="574"/>
      <c r="C369" s="574"/>
      <c r="D369" s="574"/>
      <c r="E369" s="574"/>
      <c r="F369" s="574"/>
      <c r="G369" s="574"/>
      <c r="H369" s="574"/>
      <c r="I369" s="574"/>
      <c r="J369" s="574"/>
      <c r="K369" s="574"/>
      <c r="L369" s="574"/>
      <c r="M369" s="479"/>
      <c r="N369" s="479"/>
    </row>
    <row r="370" spans="1:14" ht="10.5" customHeight="1" x14ac:dyDescent="0.25">
      <c r="A370" s="574"/>
      <c r="B370" s="574"/>
      <c r="C370" s="574"/>
      <c r="D370" s="574"/>
      <c r="E370" s="574"/>
      <c r="F370" s="574"/>
      <c r="G370" s="574"/>
      <c r="H370" s="574"/>
      <c r="I370" s="574"/>
      <c r="J370" s="574"/>
      <c r="K370" s="574"/>
      <c r="L370" s="574"/>
      <c r="M370" s="479"/>
      <c r="N370" s="479"/>
    </row>
    <row r="371" spans="1:14" ht="10.5" customHeight="1" x14ac:dyDescent="0.25">
      <c r="A371" s="574"/>
      <c r="B371" s="574"/>
      <c r="C371" s="574"/>
      <c r="D371" s="574"/>
      <c r="E371" s="574"/>
      <c r="F371" s="574"/>
      <c r="G371" s="574"/>
      <c r="H371" s="574"/>
      <c r="I371" s="574"/>
      <c r="J371" s="574"/>
      <c r="K371" s="574"/>
      <c r="L371" s="574"/>
      <c r="M371" s="479"/>
      <c r="N371" s="479"/>
    </row>
    <row r="372" spans="1:14" ht="10.5" customHeight="1" x14ac:dyDescent="0.25">
      <c r="A372" s="574"/>
      <c r="B372" s="574"/>
      <c r="C372" s="574"/>
      <c r="D372" s="574"/>
      <c r="E372" s="574"/>
      <c r="F372" s="574"/>
      <c r="G372" s="574"/>
      <c r="H372" s="574"/>
      <c r="I372" s="574"/>
      <c r="J372" s="574"/>
      <c r="K372" s="574"/>
      <c r="L372" s="574"/>
      <c r="M372" s="479"/>
      <c r="N372" s="479"/>
    </row>
    <row r="373" spans="1:14" ht="10.5" customHeight="1" x14ac:dyDescent="0.25">
      <c r="A373" s="574"/>
      <c r="B373" s="574"/>
      <c r="C373" s="574"/>
      <c r="D373" s="574"/>
      <c r="E373" s="574"/>
      <c r="F373" s="574"/>
      <c r="G373" s="574"/>
      <c r="H373" s="574"/>
      <c r="I373" s="574"/>
      <c r="J373" s="574"/>
      <c r="K373" s="574"/>
      <c r="L373" s="574"/>
      <c r="M373" s="479"/>
      <c r="N373" s="479"/>
    </row>
    <row r="374" spans="1:14" ht="10.5" customHeight="1" x14ac:dyDescent="0.25">
      <c r="A374" s="574"/>
      <c r="B374" s="574"/>
      <c r="C374" s="574"/>
      <c r="D374" s="574"/>
      <c r="E374" s="574"/>
      <c r="F374" s="574"/>
      <c r="G374" s="574"/>
      <c r="H374" s="574"/>
      <c r="I374" s="574"/>
      <c r="J374" s="574"/>
      <c r="K374" s="574"/>
      <c r="L374" s="574"/>
    </row>
    <row r="375" spans="1:14" ht="10.5" customHeight="1" x14ac:dyDescent="0.25">
      <c r="A375" s="574"/>
      <c r="B375" s="574"/>
      <c r="C375" s="574"/>
      <c r="D375" s="574"/>
      <c r="E375" s="574"/>
      <c r="F375" s="574"/>
      <c r="G375" s="574"/>
      <c r="H375" s="574"/>
      <c r="I375" s="574"/>
      <c r="J375" s="574"/>
      <c r="K375" s="574"/>
      <c r="L375" s="574"/>
    </row>
    <row r="376" spans="1:14" x14ac:dyDescent="0.25">
      <c r="A376" s="164"/>
      <c r="B376" s="164"/>
      <c r="C376" s="164"/>
      <c r="D376" s="164"/>
      <c r="E376" s="164"/>
      <c r="F376" s="164"/>
      <c r="G376" s="164"/>
      <c r="H376" s="165"/>
      <c r="I376" s="165"/>
    </row>
    <row r="377" spans="1:14" x14ac:dyDescent="0.25">
      <c r="A377" s="164"/>
      <c r="B377" s="164"/>
      <c r="C377" s="164"/>
      <c r="D377" s="164"/>
      <c r="E377" s="164"/>
      <c r="F377" s="164"/>
      <c r="G377" s="164"/>
      <c r="H377" s="165"/>
      <c r="I377" s="165"/>
    </row>
    <row r="378" spans="1:14" x14ac:dyDescent="0.25">
      <c r="A378" s="164"/>
      <c r="B378" s="164"/>
      <c r="C378" s="164"/>
      <c r="D378" s="164"/>
      <c r="E378" s="164"/>
      <c r="F378" s="164"/>
      <c r="G378" s="164"/>
      <c r="H378" s="165"/>
      <c r="I378" s="165"/>
    </row>
    <row r="379" spans="1:14" x14ac:dyDescent="0.25">
      <c r="A379" s="164"/>
      <c r="B379" s="164"/>
      <c r="C379" s="164"/>
      <c r="D379" s="164"/>
      <c r="E379" s="164"/>
      <c r="F379" s="164"/>
      <c r="G379" s="164"/>
      <c r="H379" s="165"/>
      <c r="I379" s="165"/>
    </row>
  </sheetData>
  <mergeCells count="10">
    <mergeCell ref="H11:H12"/>
    <mergeCell ref="K11:K12"/>
    <mergeCell ref="A363:L375"/>
    <mergeCell ref="C5:L6"/>
    <mergeCell ref="D7:H8"/>
    <mergeCell ref="I7:L8"/>
    <mergeCell ref="D9:D12"/>
    <mergeCell ref="I9:I12"/>
    <mergeCell ref="B10:B12"/>
    <mergeCell ref="C11:C12"/>
  </mergeCell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AA170"/>
  <sheetViews>
    <sheetView workbookViewId="0">
      <selection activeCell="F1" sqref="F1:F4"/>
    </sheetView>
  </sheetViews>
  <sheetFormatPr defaultRowHeight="11.25" x14ac:dyDescent="0.2"/>
  <cols>
    <col min="1" max="1" width="16.140625" style="166" customWidth="1"/>
    <col min="2" max="2" width="14" style="166" customWidth="1"/>
    <col min="3" max="256" width="9.140625" style="166"/>
    <col min="257" max="257" width="16.140625" style="166" customWidth="1"/>
    <col min="258" max="258" width="14" style="166" customWidth="1"/>
    <col min="259" max="512" width="9.140625" style="166"/>
    <col min="513" max="513" width="16.140625" style="166" customWidth="1"/>
    <col min="514" max="514" width="14" style="166" customWidth="1"/>
    <col min="515" max="768" width="9.140625" style="166"/>
    <col min="769" max="769" width="16.140625" style="166" customWidth="1"/>
    <col min="770" max="770" width="14" style="166" customWidth="1"/>
    <col min="771" max="1024" width="9.140625" style="166"/>
    <col min="1025" max="1025" width="16.140625" style="166" customWidth="1"/>
    <col min="1026" max="1026" width="14" style="166" customWidth="1"/>
    <col min="1027" max="1280" width="9.140625" style="166"/>
    <col min="1281" max="1281" width="16.140625" style="166" customWidth="1"/>
    <col min="1282" max="1282" width="14" style="166" customWidth="1"/>
    <col min="1283" max="1536" width="9.140625" style="166"/>
    <col min="1537" max="1537" width="16.140625" style="166" customWidth="1"/>
    <col min="1538" max="1538" width="14" style="166" customWidth="1"/>
    <col min="1539" max="1792" width="9.140625" style="166"/>
    <col min="1793" max="1793" width="16.140625" style="166" customWidth="1"/>
    <col min="1794" max="1794" width="14" style="166" customWidth="1"/>
    <col min="1795" max="2048" width="9.140625" style="166"/>
    <col min="2049" max="2049" width="16.140625" style="166" customWidth="1"/>
    <col min="2050" max="2050" width="14" style="166" customWidth="1"/>
    <col min="2051" max="2304" width="9.140625" style="166"/>
    <col min="2305" max="2305" width="16.140625" style="166" customWidth="1"/>
    <col min="2306" max="2306" width="14" style="166" customWidth="1"/>
    <col min="2307" max="2560" width="9.140625" style="166"/>
    <col min="2561" max="2561" width="16.140625" style="166" customWidth="1"/>
    <col min="2562" max="2562" width="14" style="166" customWidth="1"/>
    <col min="2563" max="2816" width="9.140625" style="166"/>
    <col min="2817" max="2817" width="16.140625" style="166" customWidth="1"/>
    <col min="2818" max="2818" width="14" style="166" customWidth="1"/>
    <col min="2819" max="3072" width="9.140625" style="166"/>
    <col min="3073" max="3073" width="16.140625" style="166" customWidth="1"/>
    <col min="3074" max="3074" width="14" style="166" customWidth="1"/>
    <col min="3075" max="3328" width="9.140625" style="166"/>
    <col min="3329" max="3329" width="16.140625" style="166" customWidth="1"/>
    <col min="3330" max="3330" width="14" style="166" customWidth="1"/>
    <col min="3331" max="3584" width="9.140625" style="166"/>
    <col min="3585" max="3585" width="16.140625" style="166" customWidth="1"/>
    <col min="3586" max="3586" width="14" style="166" customWidth="1"/>
    <col min="3587" max="3840" width="9.140625" style="166"/>
    <col min="3841" max="3841" width="16.140625" style="166" customWidth="1"/>
    <col min="3842" max="3842" width="14" style="166" customWidth="1"/>
    <col min="3843" max="4096" width="9.140625" style="166"/>
    <col min="4097" max="4097" width="16.140625" style="166" customWidth="1"/>
    <col min="4098" max="4098" width="14" style="166" customWidth="1"/>
    <col min="4099" max="4352" width="9.140625" style="166"/>
    <col min="4353" max="4353" width="16.140625" style="166" customWidth="1"/>
    <col min="4354" max="4354" width="14" style="166" customWidth="1"/>
    <col min="4355" max="4608" width="9.140625" style="166"/>
    <col min="4609" max="4609" width="16.140625" style="166" customWidth="1"/>
    <col min="4610" max="4610" width="14" style="166" customWidth="1"/>
    <col min="4611" max="4864" width="9.140625" style="166"/>
    <col min="4865" max="4865" width="16.140625" style="166" customWidth="1"/>
    <col min="4866" max="4866" width="14" style="166" customWidth="1"/>
    <col min="4867" max="5120" width="9.140625" style="166"/>
    <col min="5121" max="5121" width="16.140625" style="166" customWidth="1"/>
    <col min="5122" max="5122" width="14" style="166" customWidth="1"/>
    <col min="5123" max="5376" width="9.140625" style="166"/>
    <col min="5377" max="5377" width="16.140625" style="166" customWidth="1"/>
    <col min="5378" max="5378" width="14" style="166" customWidth="1"/>
    <col min="5379" max="5632" width="9.140625" style="166"/>
    <col min="5633" max="5633" width="16.140625" style="166" customWidth="1"/>
    <col min="5634" max="5634" width="14" style="166" customWidth="1"/>
    <col min="5635" max="5888" width="9.140625" style="166"/>
    <col min="5889" max="5889" width="16.140625" style="166" customWidth="1"/>
    <col min="5890" max="5890" width="14" style="166" customWidth="1"/>
    <col min="5891" max="6144" width="9.140625" style="166"/>
    <col min="6145" max="6145" width="16.140625" style="166" customWidth="1"/>
    <col min="6146" max="6146" width="14" style="166" customWidth="1"/>
    <col min="6147" max="6400" width="9.140625" style="166"/>
    <col min="6401" max="6401" width="16.140625" style="166" customWidth="1"/>
    <col min="6402" max="6402" width="14" style="166" customWidth="1"/>
    <col min="6403" max="6656" width="9.140625" style="166"/>
    <col min="6657" max="6657" width="16.140625" style="166" customWidth="1"/>
    <col min="6658" max="6658" width="14" style="166" customWidth="1"/>
    <col min="6659" max="6912" width="9.140625" style="166"/>
    <col min="6913" max="6913" width="16.140625" style="166" customWidth="1"/>
    <col min="6914" max="6914" width="14" style="166" customWidth="1"/>
    <col min="6915" max="7168" width="9.140625" style="166"/>
    <col min="7169" max="7169" width="16.140625" style="166" customWidth="1"/>
    <col min="7170" max="7170" width="14" style="166" customWidth="1"/>
    <col min="7171" max="7424" width="9.140625" style="166"/>
    <col min="7425" max="7425" width="16.140625" style="166" customWidth="1"/>
    <col min="7426" max="7426" width="14" style="166" customWidth="1"/>
    <col min="7427" max="7680" width="9.140625" style="166"/>
    <col min="7681" max="7681" width="16.140625" style="166" customWidth="1"/>
    <col min="7682" max="7682" width="14" style="166" customWidth="1"/>
    <col min="7683" max="7936" width="9.140625" style="166"/>
    <col min="7937" max="7937" width="16.140625" style="166" customWidth="1"/>
    <col min="7938" max="7938" width="14" style="166" customWidth="1"/>
    <col min="7939" max="8192" width="9.140625" style="166"/>
    <col min="8193" max="8193" width="16.140625" style="166" customWidth="1"/>
    <col min="8194" max="8194" width="14" style="166" customWidth="1"/>
    <col min="8195" max="8448" width="9.140625" style="166"/>
    <col min="8449" max="8449" width="16.140625" style="166" customWidth="1"/>
    <col min="8450" max="8450" width="14" style="166" customWidth="1"/>
    <col min="8451" max="8704" width="9.140625" style="166"/>
    <col min="8705" max="8705" width="16.140625" style="166" customWidth="1"/>
    <col min="8706" max="8706" width="14" style="166" customWidth="1"/>
    <col min="8707" max="8960" width="9.140625" style="166"/>
    <col min="8961" max="8961" width="16.140625" style="166" customWidth="1"/>
    <col min="8962" max="8962" width="14" style="166" customWidth="1"/>
    <col min="8963" max="9216" width="9.140625" style="166"/>
    <col min="9217" max="9217" width="16.140625" style="166" customWidth="1"/>
    <col min="9218" max="9218" width="14" style="166" customWidth="1"/>
    <col min="9219" max="9472" width="9.140625" style="166"/>
    <col min="9473" max="9473" width="16.140625" style="166" customWidth="1"/>
    <col min="9474" max="9474" width="14" style="166" customWidth="1"/>
    <col min="9475" max="9728" width="9.140625" style="166"/>
    <col min="9729" max="9729" width="16.140625" style="166" customWidth="1"/>
    <col min="9730" max="9730" width="14" style="166" customWidth="1"/>
    <col min="9731" max="9984" width="9.140625" style="166"/>
    <col min="9985" max="9985" width="16.140625" style="166" customWidth="1"/>
    <col min="9986" max="9986" width="14" style="166" customWidth="1"/>
    <col min="9987" max="10240" width="9.140625" style="166"/>
    <col min="10241" max="10241" width="16.140625" style="166" customWidth="1"/>
    <col min="10242" max="10242" width="14" style="166" customWidth="1"/>
    <col min="10243" max="10496" width="9.140625" style="166"/>
    <col min="10497" max="10497" width="16.140625" style="166" customWidth="1"/>
    <col min="10498" max="10498" width="14" style="166" customWidth="1"/>
    <col min="10499" max="10752" width="9.140625" style="166"/>
    <col min="10753" max="10753" width="16.140625" style="166" customWidth="1"/>
    <col min="10754" max="10754" width="14" style="166" customWidth="1"/>
    <col min="10755" max="11008" width="9.140625" style="166"/>
    <col min="11009" max="11009" width="16.140625" style="166" customWidth="1"/>
    <col min="11010" max="11010" width="14" style="166" customWidth="1"/>
    <col min="11011" max="11264" width="9.140625" style="166"/>
    <col min="11265" max="11265" width="16.140625" style="166" customWidth="1"/>
    <col min="11266" max="11266" width="14" style="166" customWidth="1"/>
    <col min="11267" max="11520" width="9.140625" style="166"/>
    <col min="11521" max="11521" width="16.140625" style="166" customWidth="1"/>
    <col min="11522" max="11522" width="14" style="166" customWidth="1"/>
    <col min="11523" max="11776" width="9.140625" style="166"/>
    <col min="11777" max="11777" width="16.140625" style="166" customWidth="1"/>
    <col min="11778" max="11778" width="14" style="166" customWidth="1"/>
    <col min="11779" max="12032" width="9.140625" style="166"/>
    <col min="12033" max="12033" width="16.140625" style="166" customWidth="1"/>
    <col min="12034" max="12034" width="14" style="166" customWidth="1"/>
    <col min="12035" max="12288" width="9.140625" style="166"/>
    <col min="12289" max="12289" width="16.140625" style="166" customWidth="1"/>
    <col min="12290" max="12290" width="14" style="166" customWidth="1"/>
    <col min="12291" max="12544" width="9.140625" style="166"/>
    <col min="12545" max="12545" width="16.140625" style="166" customWidth="1"/>
    <col min="12546" max="12546" width="14" style="166" customWidth="1"/>
    <col min="12547" max="12800" width="9.140625" style="166"/>
    <col min="12801" max="12801" width="16.140625" style="166" customWidth="1"/>
    <col min="12802" max="12802" width="14" style="166" customWidth="1"/>
    <col min="12803" max="13056" width="9.140625" style="166"/>
    <col min="13057" max="13057" width="16.140625" style="166" customWidth="1"/>
    <col min="13058" max="13058" width="14" style="166" customWidth="1"/>
    <col min="13059" max="13312" width="9.140625" style="166"/>
    <col min="13313" max="13313" width="16.140625" style="166" customWidth="1"/>
    <col min="13314" max="13314" width="14" style="166" customWidth="1"/>
    <col min="13315" max="13568" width="9.140625" style="166"/>
    <col min="13569" max="13569" width="16.140625" style="166" customWidth="1"/>
    <col min="13570" max="13570" width="14" style="166" customWidth="1"/>
    <col min="13571" max="13824" width="9.140625" style="166"/>
    <col min="13825" max="13825" width="16.140625" style="166" customWidth="1"/>
    <col min="13826" max="13826" width="14" style="166" customWidth="1"/>
    <col min="13827" max="14080" width="9.140625" style="166"/>
    <col min="14081" max="14081" width="16.140625" style="166" customWidth="1"/>
    <col min="14082" max="14082" width="14" style="166" customWidth="1"/>
    <col min="14083" max="14336" width="9.140625" style="166"/>
    <col min="14337" max="14337" width="16.140625" style="166" customWidth="1"/>
    <col min="14338" max="14338" width="14" style="166" customWidth="1"/>
    <col min="14339" max="14592" width="9.140625" style="166"/>
    <col min="14593" max="14593" width="16.140625" style="166" customWidth="1"/>
    <col min="14594" max="14594" width="14" style="166" customWidth="1"/>
    <col min="14595" max="14848" width="9.140625" style="166"/>
    <col min="14849" max="14849" width="16.140625" style="166" customWidth="1"/>
    <col min="14850" max="14850" width="14" style="166" customWidth="1"/>
    <col min="14851" max="15104" width="9.140625" style="166"/>
    <col min="15105" max="15105" width="16.140625" style="166" customWidth="1"/>
    <col min="15106" max="15106" width="14" style="166" customWidth="1"/>
    <col min="15107" max="15360" width="9.140625" style="166"/>
    <col min="15361" max="15361" width="16.140625" style="166" customWidth="1"/>
    <col min="15362" max="15362" width="14" style="166" customWidth="1"/>
    <col min="15363" max="15616" width="9.140625" style="166"/>
    <col min="15617" max="15617" width="16.140625" style="166" customWidth="1"/>
    <col min="15618" max="15618" width="14" style="166" customWidth="1"/>
    <col min="15619" max="15872" width="9.140625" style="166"/>
    <col min="15873" max="15873" width="16.140625" style="166" customWidth="1"/>
    <col min="15874" max="15874" width="14" style="166" customWidth="1"/>
    <col min="15875" max="16128" width="9.140625" style="166"/>
    <col min="16129" max="16129" width="16.140625" style="166" customWidth="1"/>
    <col min="16130" max="16130" width="14" style="166" customWidth="1"/>
    <col min="16131" max="16384" width="9.140625" style="166"/>
  </cols>
  <sheetData>
    <row r="1" spans="1:27" x14ac:dyDescent="0.2">
      <c r="A1" s="179" t="s">
        <v>1289</v>
      </c>
      <c r="B1" s="180" t="s">
        <v>986</v>
      </c>
      <c r="C1" s="180" t="s">
        <v>1290</v>
      </c>
      <c r="D1" s="166" t="s">
        <v>1291</v>
      </c>
    </row>
    <row r="2" spans="1:27" x14ac:dyDescent="0.2">
      <c r="A2" s="178" t="s">
        <v>5</v>
      </c>
      <c r="B2" s="181">
        <f>SUMPRODUCT(I10:I17,J10:J17)/SUM(I10:I17)</f>
        <v>2.0887500000000001</v>
      </c>
      <c r="C2" s="181">
        <f>SUMPRODUCT($P$10:$P$54,Q10:Q54)/SUM($P$10:$P$54)</f>
        <v>2.2367876712328765</v>
      </c>
      <c r="D2" s="181">
        <f>SUMPRODUCT($W$10:$W$92,X10:X92)/SUM($W$10:$W$92)</f>
        <v>2.5698424242424247</v>
      </c>
    </row>
    <row r="3" spans="1:27" x14ac:dyDescent="0.2">
      <c r="A3" s="178" t="s">
        <v>987</v>
      </c>
      <c r="B3" s="181">
        <f>SUMPRODUCT(I10:I17,M10:M17)/SUM(I10:I17)</f>
        <v>5.4124999999999996</v>
      </c>
      <c r="C3" s="181">
        <f>SUMPRODUCT($P$10:$P$54,T10:T54)/SUM($P$10:$P$54)</f>
        <v>4.3291095890410975</v>
      </c>
      <c r="D3" s="181">
        <f>SUMPRODUCT($W$10:$W$92,AA10:AA92)/SUM($W$10:$W$92)</f>
        <v>3.5369818181818169</v>
      </c>
    </row>
    <row r="4" spans="1:27" x14ac:dyDescent="0.2">
      <c r="A4" s="178" t="s">
        <v>1292</v>
      </c>
      <c r="B4" s="181">
        <f>SUMPRODUCT(I10:I17,L10:L17)/SUM(I10:I17)</f>
        <v>2.7474999999999996</v>
      </c>
      <c r="C4" s="181">
        <f>SUMPRODUCT($P$10:$P$156,S10:S156)/SUM($P$10:$P$156)</f>
        <v>3.304965753424657</v>
      </c>
      <c r="D4" s="181">
        <f>SUMPRODUCT($W$10:$W$92,Z10:Z92)/SUM($W$10:$W$92)</f>
        <v>3.531030303030303</v>
      </c>
      <c r="F4" s="298"/>
    </row>
    <row r="6" spans="1:27" ht="12.75" x14ac:dyDescent="0.2">
      <c r="H6" s="182" t="s">
        <v>1293</v>
      </c>
      <c r="I6" s="182"/>
      <c r="J6" s="182"/>
      <c r="K6" s="182"/>
      <c r="L6" s="182"/>
      <c r="M6" s="182"/>
      <c r="N6" s="182"/>
      <c r="O6" s="182" t="s">
        <v>1294</v>
      </c>
      <c r="V6" s="182" t="s">
        <v>1295</v>
      </c>
    </row>
    <row r="7" spans="1:27" x14ac:dyDescent="0.2">
      <c r="H7" s="166" t="s">
        <v>1296</v>
      </c>
      <c r="O7" s="166" t="s">
        <v>1297</v>
      </c>
      <c r="V7" s="166" t="s">
        <v>1298</v>
      </c>
    </row>
    <row r="8" spans="1:27" ht="12.75" x14ac:dyDescent="0.2">
      <c r="A8" s="182" t="s">
        <v>1299</v>
      </c>
    </row>
    <row r="9" spans="1:27" ht="12.75" x14ac:dyDescent="0.2">
      <c r="A9" s="183" t="s">
        <v>1300</v>
      </c>
      <c r="B9" s="183" t="s">
        <v>1301</v>
      </c>
      <c r="C9" s="183" t="s">
        <v>5</v>
      </c>
      <c r="D9" s="183" t="s">
        <v>1302</v>
      </c>
      <c r="E9" s="183" t="s">
        <v>1037</v>
      </c>
      <c r="F9" s="183" t="s">
        <v>987</v>
      </c>
      <c r="H9" s="183" t="s">
        <v>1300</v>
      </c>
      <c r="I9" s="183" t="s">
        <v>1301</v>
      </c>
      <c r="J9" s="183" t="s">
        <v>5</v>
      </c>
      <c r="K9" s="183" t="s">
        <v>1302</v>
      </c>
      <c r="L9" s="183" t="s">
        <v>1037</v>
      </c>
      <c r="M9" s="183" t="s">
        <v>987</v>
      </c>
      <c r="O9" s="183" t="s">
        <v>1300</v>
      </c>
      <c r="P9" s="183" t="s">
        <v>1301</v>
      </c>
      <c r="Q9" s="183" t="s">
        <v>5</v>
      </c>
      <c r="R9" s="183" t="s">
        <v>1302</v>
      </c>
      <c r="S9" s="183" t="s">
        <v>1037</v>
      </c>
      <c r="T9" s="183" t="s">
        <v>987</v>
      </c>
      <c r="V9" s="183" t="s">
        <v>1300</v>
      </c>
      <c r="W9" s="183" t="s">
        <v>1301</v>
      </c>
      <c r="X9" s="183" t="s">
        <v>5</v>
      </c>
      <c r="Y9" s="183" t="s">
        <v>1302</v>
      </c>
      <c r="Z9" s="183" t="s">
        <v>1037</v>
      </c>
      <c r="AA9" s="183" t="s">
        <v>987</v>
      </c>
    </row>
    <row r="10" spans="1:27" ht="25.5" x14ac:dyDescent="0.2">
      <c r="A10" s="184" t="s">
        <v>1303</v>
      </c>
      <c r="B10" s="185">
        <v>1</v>
      </c>
      <c r="C10" s="185">
        <v>1.96</v>
      </c>
      <c r="D10" s="185">
        <v>100</v>
      </c>
      <c r="E10" s="185">
        <v>2.2999999999999998</v>
      </c>
      <c r="F10" s="185">
        <v>3.4</v>
      </c>
      <c r="H10" s="184" t="s">
        <v>1304</v>
      </c>
      <c r="I10" s="185">
        <v>1</v>
      </c>
      <c r="J10" s="185">
        <v>2</v>
      </c>
      <c r="K10" s="185">
        <v>211</v>
      </c>
      <c r="L10" s="185">
        <v>3.1</v>
      </c>
      <c r="M10" s="185">
        <v>6</v>
      </c>
      <c r="O10" s="184" t="s">
        <v>615</v>
      </c>
      <c r="P10" s="185">
        <v>17</v>
      </c>
      <c r="Q10" s="185">
        <v>2.2400000000000002</v>
      </c>
      <c r="R10" s="185">
        <v>146</v>
      </c>
      <c r="S10" s="185">
        <v>3.31</v>
      </c>
      <c r="T10" s="185">
        <v>4.3</v>
      </c>
      <c r="V10" s="184" t="s">
        <v>760</v>
      </c>
      <c r="W10" s="185">
        <v>11</v>
      </c>
      <c r="X10" s="185">
        <v>2.5499999999999998</v>
      </c>
      <c r="Y10" s="185">
        <v>130</v>
      </c>
      <c r="Z10" s="185">
        <v>3.31</v>
      </c>
      <c r="AA10" s="185">
        <v>3.5</v>
      </c>
    </row>
    <row r="11" spans="1:27" ht="25.5" x14ac:dyDescent="0.2">
      <c r="A11" s="184" t="s">
        <v>567</v>
      </c>
      <c r="B11" s="185">
        <v>4</v>
      </c>
      <c r="C11" s="185">
        <v>2.14</v>
      </c>
      <c r="D11" s="185">
        <v>125</v>
      </c>
      <c r="E11" s="185">
        <v>2.2000000000000002</v>
      </c>
      <c r="F11" s="185">
        <v>4.5</v>
      </c>
      <c r="H11" s="184" t="s">
        <v>540</v>
      </c>
      <c r="I11" s="185">
        <v>2</v>
      </c>
      <c r="J11" s="185">
        <v>2.15</v>
      </c>
      <c r="K11" s="185">
        <v>199</v>
      </c>
      <c r="L11" s="185">
        <v>3.13</v>
      </c>
      <c r="M11" s="185">
        <v>5.8</v>
      </c>
      <c r="O11" s="184" t="s">
        <v>1305</v>
      </c>
      <c r="P11" s="185">
        <v>1</v>
      </c>
      <c r="Q11" s="185">
        <v>2.29</v>
      </c>
      <c r="R11" s="185">
        <v>179</v>
      </c>
      <c r="S11" s="185">
        <v>3</v>
      </c>
      <c r="T11" s="185">
        <v>4.4000000000000004</v>
      </c>
      <c r="V11" s="184" t="s">
        <v>1306</v>
      </c>
      <c r="W11" s="185">
        <v>4</v>
      </c>
      <c r="X11" s="185">
        <v>2.5499999999999998</v>
      </c>
      <c r="Y11" s="185">
        <v>130</v>
      </c>
      <c r="Z11" s="185">
        <v>3.31</v>
      </c>
      <c r="AA11" s="185">
        <v>3.5</v>
      </c>
    </row>
    <row r="12" spans="1:27" ht="25.5" x14ac:dyDescent="0.2">
      <c r="A12" s="184" t="s">
        <v>615</v>
      </c>
      <c r="B12" s="185">
        <v>17</v>
      </c>
      <c r="C12" s="185">
        <v>2.2400000000000002</v>
      </c>
      <c r="D12" s="185">
        <v>146</v>
      </c>
      <c r="E12" s="185">
        <v>3.31</v>
      </c>
      <c r="F12" s="185">
        <v>4.3</v>
      </c>
      <c r="H12" s="184" t="s">
        <v>1307</v>
      </c>
      <c r="I12" s="185">
        <v>1</v>
      </c>
      <c r="J12" s="185">
        <v>2.15</v>
      </c>
      <c r="K12" s="185">
        <v>199</v>
      </c>
      <c r="L12" s="185">
        <v>3.1</v>
      </c>
      <c r="M12" s="185">
        <v>5.8</v>
      </c>
      <c r="O12" s="184" t="s">
        <v>1308</v>
      </c>
      <c r="P12" s="185">
        <v>16</v>
      </c>
      <c r="Q12" s="185">
        <v>2.25</v>
      </c>
      <c r="R12" s="185">
        <v>175</v>
      </c>
      <c r="S12" s="185">
        <v>3.1</v>
      </c>
      <c r="T12" s="185">
        <v>4.3</v>
      </c>
      <c r="V12" s="184" t="s">
        <v>1309</v>
      </c>
      <c r="W12" s="185">
        <v>1</v>
      </c>
      <c r="X12" s="185">
        <v>3.31</v>
      </c>
      <c r="Y12" s="185">
        <v>130</v>
      </c>
      <c r="Z12" s="185">
        <v>2.5499999999999998</v>
      </c>
      <c r="AA12" s="185">
        <v>3.5</v>
      </c>
    </row>
    <row r="13" spans="1:27" ht="25.5" x14ac:dyDescent="0.2">
      <c r="A13" s="184" t="s">
        <v>1310</v>
      </c>
      <c r="B13" s="185">
        <v>2</v>
      </c>
      <c r="C13" s="185">
        <v>2.4300000000000002</v>
      </c>
      <c r="D13" s="185">
        <v>165</v>
      </c>
      <c r="E13" s="185">
        <v>3.31</v>
      </c>
      <c r="F13" s="185">
        <v>4.3</v>
      </c>
      <c r="H13" s="184" t="s">
        <v>1311</v>
      </c>
      <c r="I13" s="185">
        <v>1</v>
      </c>
      <c r="J13" s="185">
        <v>2.15</v>
      </c>
      <c r="K13" s="185">
        <v>199</v>
      </c>
      <c r="L13" s="185">
        <v>3.1</v>
      </c>
      <c r="M13" s="185">
        <v>5.8</v>
      </c>
      <c r="O13" s="184" t="s">
        <v>1312</v>
      </c>
      <c r="P13" s="185">
        <v>18</v>
      </c>
      <c r="Q13" s="185">
        <v>2.29</v>
      </c>
      <c r="R13" s="185">
        <v>179</v>
      </c>
      <c r="S13" s="185">
        <v>3</v>
      </c>
      <c r="T13" s="185">
        <v>4.4000000000000004</v>
      </c>
      <c r="V13" s="184" t="s">
        <v>764</v>
      </c>
      <c r="W13" s="185">
        <v>25</v>
      </c>
      <c r="X13" s="185">
        <v>2.5499999999999998</v>
      </c>
      <c r="Y13" s="185">
        <v>130</v>
      </c>
      <c r="Z13" s="185">
        <v>3.31</v>
      </c>
      <c r="AA13" s="185">
        <v>3.5</v>
      </c>
    </row>
    <row r="14" spans="1:27" ht="25.5" x14ac:dyDescent="0.2">
      <c r="A14" s="184" t="s">
        <v>707</v>
      </c>
      <c r="B14" s="185">
        <v>179</v>
      </c>
      <c r="C14" s="185">
        <v>2.4300000000000002</v>
      </c>
      <c r="D14" s="185">
        <v>165</v>
      </c>
      <c r="E14" s="185">
        <v>3.31</v>
      </c>
      <c r="F14" s="185">
        <v>4.34</v>
      </c>
      <c r="H14" s="184" t="s">
        <v>1313</v>
      </c>
      <c r="I14" s="185">
        <v>6</v>
      </c>
      <c r="J14" s="185">
        <v>2.09</v>
      </c>
      <c r="K14" s="185">
        <v>165</v>
      </c>
      <c r="L14" s="185">
        <v>2.65</v>
      </c>
      <c r="M14" s="185">
        <v>5.2</v>
      </c>
      <c r="O14" s="184" t="s">
        <v>633</v>
      </c>
      <c r="P14" s="185">
        <v>2</v>
      </c>
      <c r="Q14" s="185">
        <v>2.29</v>
      </c>
      <c r="R14" s="185">
        <v>179</v>
      </c>
      <c r="S14" s="185">
        <v>3</v>
      </c>
      <c r="T14" s="185">
        <v>4.4000000000000004</v>
      </c>
      <c r="V14" s="184" t="s">
        <v>1314</v>
      </c>
      <c r="W14" s="185">
        <v>1</v>
      </c>
      <c r="X14" s="185">
        <v>4.05</v>
      </c>
      <c r="Y14" s="185">
        <v>256</v>
      </c>
      <c r="Z14" s="185">
        <v>2.31</v>
      </c>
      <c r="AA14" s="185">
        <v>3.8</v>
      </c>
    </row>
    <row r="15" spans="1:27" ht="25.5" x14ac:dyDescent="0.2">
      <c r="A15" s="184" t="s">
        <v>676</v>
      </c>
      <c r="B15" s="185">
        <v>1</v>
      </c>
      <c r="C15" s="185">
        <v>2.4</v>
      </c>
      <c r="D15" s="185">
        <v>182</v>
      </c>
      <c r="E15" s="185">
        <v>3.31</v>
      </c>
      <c r="F15" s="185">
        <v>4.2</v>
      </c>
      <c r="H15" s="184" t="s">
        <v>1315</v>
      </c>
      <c r="I15" s="185">
        <v>1</v>
      </c>
      <c r="J15" s="185">
        <v>2.1</v>
      </c>
      <c r="K15" s="185">
        <v>170</v>
      </c>
      <c r="L15" s="185">
        <v>2.88</v>
      </c>
      <c r="M15" s="185">
        <v>4.8</v>
      </c>
      <c r="O15" s="184" t="s">
        <v>1316</v>
      </c>
      <c r="P15" s="185">
        <v>117</v>
      </c>
      <c r="Q15" s="185">
        <v>2.29</v>
      </c>
      <c r="R15" s="185">
        <v>179</v>
      </c>
      <c r="S15" s="185">
        <v>3</v>
      </c>
      <c r="T15" s="185">
        <v>4.4000000000000004</v>
      </c>
      <c r="V15" s="184" t="s">
        <v>1317</v>
      </c>
      <c r="W15" s="185">
        <v>1</v>
      </c>
      <c r="X15" s="185">
        <v>3.53</v>
      </c>
      <c r="Y15" s="185">
        <v>131</v>
      </c>
      <c r="Z15" s="185">
        <v>2.3199999999999998</v>
      </c>
      <c r="AA15" s="185">
        <v>3.8</v>
      </c>
    </row>
    <row r="16" spans="1:27" ht="25.5" x14ac:dyDescent="0.2">
      <c r="A16" s="184" t="s">
        <v>741</v>
      </c>
      <c r="B16" s="185">
        <v>145</v>
      </c>
      <c r="C16" s="185">
        <v>2.4700000000000002</v>
      </c>
      <c r="D16" s="185">
        <v>151</v>
      </c>
      <c r="E16" s="185">
        <v>3.31</v>
      </c>
      <c r="F16" s="185">
        <v>4.5</v>
      </c>
      <c r="H16" s="184" t="s">
        <v>487</v>
      </c>
      <c r="I16" s="185">
        <v>2</v>
      </c>
      <c r="J16" s="185">
        <v>2.04</v>
      </c>
      <c r="K16" s="185">
        <v>184</v>
      </c>
      <c r="L16" s="185">
        <v>2.84</v>
      </c>
      <c r="M16" s="185">
        <v>4.9000000000000004</v>
      </c>
      <c r="O16" s="184" t="s">
        <v>634</v>
      </c>
      <c r="P16" s="185">
        <v>46</v>
      </c>
      <c r="Q16" s="185">
        <v>2.29</v>
      </c>
      <c r="R16" s="185">
        <v>179</v>
      </c>
      <c r="S16" s="185">
        <v>3</v>
      </c>
      <c r="T16" s="185">
        <v>4.4000000000000004</v>
      </c>
      <c r="V16" s="184" t="s">
        <v>1318</v>
      </c>
      <c r="W16" s="185">
        <v>7</v>
      </c>
      <c r="X16" s="185">
        <v>2.77</v>
      </c>
      <c r="Y16" s="185">
        <v>126</v>
      </c>
      <c r="Z16" s="185">
        <v>3.52</v>
      </c>
      <c r="AA16" s="185">
        <v>3.4</v>
      </c>
    </row>
    <row r="17" spans="1:27" ht="25.5" x14ac:dyDescent="0.2">
      <c r="A17" s="184" t="s">
        <v>742</v>
      </c>
      <c r="B17" s="185">
        <v>4</v>
      </c>
      <c r="C17" s="185">
        <v>2.4700000000000002</v>
      </c>
      <c r="D17" s="185">
        <v>151</v>
      </c>
      <c r="E17" s="185">
        <v>3.31</v>
      </c>
      <c r="F17" s="185">
        <v>4.5</v>
      </c>
      <c r="H17" s="184" t="s">
        <v>534</v>
      </c>
      <c r="I17" s="185">
        <v>2</v>
      </c>
      <c r="J17" s="185">
        <v>2.0499999999999998</v>
      </c>
      <c r="K17" s="185">
        <v>152</v>
      </c>
      <c r="L17" s="185">
        <v>1.97</v>
      </c>
      <c r="M17" s="185">
        <v>5.8</v>
      </c>
      <c r="O17" s="184" t="s">
        <v>1319</v>
      </c>
      <c r="P17" s="185">
        <v>1</v>
      </c>
      <c r="Q17" s="185">
        <v>2.2200000000000002</v>
      </c>
      <c r="R17" s="185">
        <v>203</v>
      </c>
      <c r="S17" s="185">
        <v>3</v>
      </c>
      <c r="T17" s="185">
        <v>4.4000000000000004</v>
      </c>
      <c r="V17" s="184" t="s">
        <v>1320</v>
      </c>
      <c r="W17" s="185">
        <v>3</v>
      </c>
      <c r="X17" s="185">
        <v>2.88</v>
      </c>
      <c r="Y17" s="185">
        <v>119</v>
      </c>
      <c r="Z17" s="185">
        <v>3.63</v>
      </c>
      <c r="AA17" s="185">
        <v>3.4</v>
      </c>
    </row>
    <row r="18" spans="1:27" ht="25.5" x14ac:dyDescent="0.2">
      <c r="A18" s="184" t="s">
        <v>1321</v>
      </c>
      <c r="B18" s="185">
        <v>4</v>
      </c>
      <c r="C18" s="185">
        <v>2.52</v>
      </c>
      <c r="D18" s="185">
        <v>150</v>
      </c>
      <c r="E18" s="185">
        <v>3.31</v>
      </c>
      <c r="F18" s="185">
        <v>4.5</v>
      </c>
      <c r="O18" s="184" t="s">
        <v>1322</v>
      </c>
      <c r="P18" s="185">
        <v>5</v>
      </c>
      <c r="Q18" s="185">
        <v>2.2200000000000002</v>
      </c>
      <c r="R18" s="185">
        <v>203</v>
      </c>
      <c r="S18" s="185">
        <v>3</v>
      </c>
      <c r="T18" s="185">
        <v>4.4000000000000004</v>
      </c>
      <c r="V18" s="184" t="s">
        <v>1323</v>
      </c>
      <c r="W18" s="185">
        <v>4</v>
      </c>
      <c r="X18" s="185">
        <v>2.6</v>
      </c>
      <c r="Y18" s="185">
        <v>145</v>
      </c>
      <c r="Z18" s="185">
        <v>3.26</v>
      </c>
      <c r="AA18" s="185">
        <v>3.7</v>
      </c>
    </row>
    <row r="19" spans="1:27" ht="25.5" x14ac:dyDescent="0.2">
      <c r="A19" s="184" t="s">
        <v>1324</v>
      </c>
      <c r="B19" s="185">
        <v>2</v>
      </c>
      <c r="C19" s="185">
        <v>2.52</v>
      </c>
      <c r="D19" s="185">
        <v>150</v>
      </c>
      <c r="E19" s="185">
        <v>3.31</v>
      </c>
      <c r="F19" s="185">
        <v>4.5</v>
      </c>
      <c r="O19" s="184" t="s">
        <v>1325</v>
      </c>
      <c r="P19" s="185">
        <v>235</v>
      </c>
      <c r="Q19" s="185">
        <v>2.2200000000000002</v>
      </c>
      <c r="R19" s="185">
        <v>203</v>
      </c>
      <c r="S19" s="185">
        <v>3</v>
      </c>
      <c r="T19" s="185">
        <v>4.4000000000000004</v>
      </c>
      <c r="V19" s="184" t="s">
        <v>1326</v>
      </c>
      <c r="W19" s="185">
        <v>11</v>
      </c>
      <c r="X19" s="185">
        <v>2.64</v>
      </c>
      <c r="Y19" s="185">
        <v>136</v>
      </c>
      <c r="Z19" s="185">
        <v>3.79</v>
      </c>
      <c r="AA19" s="185">
        <v>3.4</v>
      </c>
    </row>
    <row r="20" spans="1:27" ht="25.5" x14ac:dyDescent="0.2">
      <c r="A20" s="184" t="s">
        <v>1327</v>
      </c>
      <c r="B20" s="185">
        <v>1</v>
      </c>
      <c r="C20" s="185">
        <v>2.5499999999999998</v>
      </c>
      <c r="D20" s="185">
        <v>151</v>
      </c>
      <c r="E20" s="185">
        <v>3.31</v>
      </c>
      <c r="F20" s="185">
        <v>4.0999999999999996</v>
      </c>
      <c r="O20" s="184" t="s">
        <v>592</v>
      </c>
      <c r="P20" s="185">
        <v>15</v>
      </c>
      <c r="Q20" s="185">
        <v>2.2200000000000002</v>
      </c>
      <c r="R20" s="185">
        <v>203</v>
      </c>
      <c r="S20" s="185">
        <v>3</v>
      </c>
      <c r="T20" s="185">
        <v>4.4000000000000004</v>
      </c>
      <c r="V20" s="184" t="s">
        <v>1328</v>
      </c>
      <c r="W20" s="185">
        <v>1</v>
      </c>
      <c r="X20" s="185">
        <v>3.79</v>
      </c>
      <c r="Y20" s="185">
        <v>136</v>
      </c>
      <c r="Z20" s="185">
        <v>2.64</v>
      </c>
      <c r="AA20" s="185">
        <v>3.4</v>
      </c>
    </row>
    <row r="21" spans="1:27" ht="25.5" x14ac:dyDescent="0.2">
      <c r="A21" s="184" t="s">
        <v>759</v>
      </c>
      <c r="B21" s="185">
        <v>3</v>
      </c>
      <c r="C21" s="185">
        <v>2.5499999999999998</v>
      </c>
      <c r="D21" s="185">
        <v>151</v>
      </c>
      <c r="E21" s="185">
        <v>3.31</v>
      </c>
      <c r="F21" s="185">
        <v>4.0999999999999996</v>
      </c>
      <c r="O21" s="184" t="s">
        <v>1329</v>
      </c>
      <c r="P21" s="185">
        <v>2</v>
      </c>
      <c r="Q21" s="185">
        <v>2.29</v>
      </c>
      <c r="R21" s="185">
        <v>179</v>
      </c>
      <c r="S21" s="185">
        <v>3</v>
      </c>
      <c r="T21" s="185">
        <v>4.4000000000000004</v>
      </c>
      <c r="V21" s="184" t="s">
        <v>1330</v>
      </c>
      <c r="W21" s="185">
        <v>9</v>
      </c>
      <c r="X21" s="185">
        <v>2.64</v>
      </c>
      <c r="Y21" s="185">
        <v>136</v>
      </c>
      <c r="Z21" s="185">
        <v>3.79</v>
      </c>
      <c r="AA21" s="185">
        <v>3.41</v>
      </c>
    </row>
    <row r="22" spans="1:27" ht="25.5" x14ac:dyDescent="0.2">
      <c r="A22" s="184" t="s">
        <v>1331</v>
      </c>
      <c r="B22" s="185">
        <v>4</v>
      </c>
      <c r="C22" s="185">
        <v>2.52</v>
      </c>
      <c r="D22" s="185">
        <v>150</v>
      </c>
      <c r="E22" s="185">
        <v>3.31</v>
      </c>
      <c r="F22" s="185">
        <v>4.5</v>
      </c>
      <c r="O22" s="184" t="s">
        <v>1332</v>
      </c>
      <c r="P22" s="185">
        <v>6</v>
      </c>
      <c r="Q22" s="185">
        <v>2.21</v>
      </c>
      <c r="R22" s="185">
        <v>171</v>
      </c>
      <c r="S22" s="185">
        <v>3</v>
      </c>
      <c r="T22" s="185">
        <v>4.3</v>
      </c>
      <c r="V22" s="184" t="s">
        <v>1333</v>
      </c>
      <c r="W22" s="185">
        <v>2</v>
      </c>
      <c r="X22" s="185">
        <v>2.64</v>
      </c>
      <c r="Y22" s="185">
        <v>136</v>
      </c>
      <c r="Z22" s="185">
        <v>3.79</v>
      </c>
      <c r="AA22" s="185">
        <v>3.41</v>
      </c>
    </row>
    <row r="23" spans="1:27" ht="25.5" x14ac:dyDescent="0.2">
      <c r="A23" s="184" t="s">
        <v>760</v>
      </c>
      <c r="B23" s="185">
        <v>11</v>
      </c>
      <c r="C23" s="185">
        <v>2.5499999999999998</v>
      </c>
      <c r="D23" s="185">
        <v>130</v>
      </c>
      <c r="E23" s="185">
        <v>3.31</v>
      </c>
      <c r="F23" s="185">
        <v>3.5</v>
      </c>
      <c r="O23" s="184" t="s">
        <v>582</v>
      </c>
      <c r="P23" s="185">
        <v>25</v>
      </c>
      <c r="Q23" s="185">
        <v>2.21</v>
      </c>
      <c r="R23" s="185">
        <v>171</v>
      </c>
      <c r="S23" s="185">
        <v>3</v>
      </c>
      <c r="T23" s="185">
        <v>4.3</v>
      </c>
      <c r="V23" s="184" t="s">
        <v>1334</v>
      </c>
      <c r="W23" s="185">
        <v>2</v>
      </c>
      <c r="X23" s="185">
        <v>2.64</v>
      </c>
      <c r="Y23" s="185">
        <v>136</v>
      </c>
      <c r="Z23" s="185">
        <v>3.79</v>
      </c>
      <c r="AA23" s="185">
        <v>3.4</v>
      </c>
    </row>
    <row r="24" spans="1:27" ht="25.5" x14ac:dyDescent="0.2">
      <c r="A24" s="184" t="s">
        <v>1306</v>
      </c>
      <c r="B24" s="185">
        <v>4</v>
      </c>
      <c r="C24" s="185">
        <v>2.5499999999999998</v>
      </c>
      <c r="D24" s="185">
        <v>130</v>
      </c>
      <c r="E24" s="185">
        <v>3.31</v>
      </c>
      <c r="F24" s="185">
        <v>3.5</v>
      </c>
      <c r="O24" s="184" t="s">
        <v>1335</v>
      </c>
      <c r="P24" s="185">
        <v>4</v>
      </c>
      <c r="Q24" s="185">
        <v>2.2200000000000002</v>
      </c>
      <c r="R24" s="185">
        <v>210</v>
      </c>
      <c r="S24" s="185">
        <v>3</v>
      </c>
      <c r="T24" s="185">
        <v>4.4000000000000004</v>
      </c>
      <c r="V24" s="184" t="s">
        <v>1336</v>
      </c>
      <c r="W24" s="185">
        <v>1</v>
      </c>
      <c r="X24" s="185">
        <v>3.79</v>
      </c>
      <c r="Y24" s="185">
        <v>136</v>
      </c>
      <c r="Z24" s="185">
        <v>2.64</v>
      </c>
      <c r="AA24" s="185">
        <v>3.4</v>
      </c>
    </row>
    <row r="25" spans="1:27" ht="25.5" x14ac:dyDescent="0.2">
      <c r="A25" s="184" t="s">
        <v>1309</v>
      </c>
      <c r="B25" s="185">
        <v>1</v>
      </c>
      <c r="C25" s="185">
        <v>3.31</v>
      </c>
      <c r="D25" s="185">
        <v>130</v>
      </c>
      <c r="E25" s="185">
        <v>2.5499999999999998</v>
      </c>
      <c r="F25" s="185">
        <v>3.5</v>
      </c>
      <c r="O25" s="184" t="s">
        <v>593</v>
      </c>
      <c r="P25" s="185">
        <v>2</v>
      </c>
      <c r="Q25" s="185">
        <v>2.2200000000000002</v>
      </c>
      <c r="R25" s="185">
        <v>210</v>
      </c>
      <c r="S25" s="185">
        <v>3</v>
      </c>
      <c r="T25" s="185">
        <v>4.4000000000000004</v>
      </c>
      <c r="V25" s="184" t="s">
        <v>726</v>
      </c>
      <c r="W25" s="185">
        <v>11</v>
      </c>
      <c r="X25" s="185">
        <v>2.59</v>
      </c>
      <c r="Y25" s="185">
        <v>151</v>
      </c>
      <c r="Z25" s="185">
        <v>3.51</v>
      </c>
      <c r="AA25" s="185">
        <v>3.9</v>
      </c>
    </row>
    <row r="26" spans="1:27" ht="25.5" x14ac:dyDescent="0.2">
      <c r="A26" s="184" t="s">
        <v>764</v>
      </c>
      <c r="B26" s="185">
        <v>25</v>
      </c>
      <c r="C26" s="185">
        <v>2.5499999999999998</v>
      </c>
      <c r="D26" s="185">
        <v>130</v>
      </c>
      <c r="E26" s="185">
        <v>3.31</v>
      </c>
      <c r="F26" s="185">
        <v>3.5</v>
      </c>
      <c r="O26" s="184" t="s">
        <v>1337</v>
      </c>
      <c r="P26" s="185">
        <v>228</v>
      </c>
      <c r="Q26" s="185">
        <v>2.2200000000000002</v>
      </c>
      <c r="R26" s="185">
        <v>196</v>
      </c>
      <c r="S26" s="185">
        <v>3</v>
      </c>
      <c r="T26" s="185">
        <v>4.2</v>
      </c>
      <c r="V26" s="184" t="s">
        <v>1338</v>
      </c>
      <c r="W26" s="185">
        <v>13</v>
      </c>
      <c r="X26" s="185">
        <v>2.64</v>
      </c>
      <c r="Y26" s="185">
        <v>136</v>
      </c>
      <c r="Z26" s="185">
        <v>3.79</v>
      </c>
      <c r="AA26" s="185">
        <v>3.4</v>
      </c>
    </row>
    <row r="27" spans="1:27" ht="25.5" x14ac:dyDescent="0.2">
      <c r="A27" s="184" t="s">
        <v>1305</v>
      </c>
      <c r="B27" s="185">
        <v>1</v>
      </c>
      <c r="C27" s="185">
        <v>2.29</v>
      </c>
      <c r="D27" s="185">
        <v>179</v>
      </c>
      <c r="E27" s="185">
        <v>3</v>
      </c>
      <c r="F27" s="185">
        <v>4.4000000000000004</v>
      </c>
      <c r="O27" s="184" t="s">
        <v>594</v>
      </c>
      <c r="P27" s="185">
        <v>27</v>
      </c>
      <c r="Q27" s="185">
        <v>2.2200000000000002</v>
      </c>
      <c r="R27" s="185">
        <v>196</v>
      </c>
      <c r="S27" s="185">
        <v>3</v>
      </c>
      <c r="T27" s="185">
        <v>4.2</v>
      </c>
      <c r="V27" s="184" t="s">
        <v>727</v>
      </c>
      <c r="W27" s="185">
        <v>2</v>
      </c>
      <c r="X27" s="185">
        <v>2.46</v>
      </c>
      <c r="Y27" s="185">
        <v>132</v>
      </c>
      <c r="Z27" s="185">
        <v>3.51</v>
      </c>
      <c r="AA27" s="185">
        <v>3.8</v>
      </c>
    </row>
    <row r="28" spans="1:27" ht="25.5" x14ac:dyDescent="0.2">
      <c r="A28" s="184" t="s">
        <v>896</v>
      </c>
      <c r="B28" s="185">
        <v>2</v>
      </c>
      <c r="C28" s="185">
        <v>2.2200000000000002</v>
      </c>
      <c r="D28" s="185">
        <v>233</v>
      </c>
      <c r="E28" s="185">
        <v>4.05</v>
      </c>
      <c r="F28" s="185">
        <v>3.6</v>
      </c>
      <c r="O28" s="184" t="s">
        <v>583</v>
      </c>
      <c r="P28" s="185">
        <v>2</v>
      </c>
      <c r="Q28" s="185">
        <v>2.21</v>
      </c>
      <c r="R28" s="185">
        <v>171</v>
      </c>
      <c r="S28" s="185">
        <v>3</v>
      </c>
      <c r="T28" s="185">
        <v>4.3</v>
      </c>
      <c r="V28" s="184" t="s">
        <v>1339</v>
      </c>
      <c r="W28" s="185">
        <v>3</v>
      </c>
      <c r="X28" s="185">
        <v>2.64</v>
      </c>
      <c r="Y28" s="185">
        <v>136</v>
      </c>
      <c r="Z28" s="185">
        <v>3.79</v>
      </c>
      <c r="AA28" s="185">
        <v>3.4</v>
      </c>
    </row>
    <row r="29" spans="1:27" ht="25.5" x14ac:dyDescent="0.2">
      <c r="A29" s="184" t="s">
        <v>1340</v>
      </c>
      <c r="B29" s="185">
        <v>46</v>
      </c>
      <c r="C29" s="185">
        <v>2.23</v>
      </c>
      <c r="D29" s="185">
        <v>243</v>
      </c>
      <c r="E29" s="185">
        <v>4.05</v>
      </c>
      <c r="F29" s="185">
        <v>3.6</v>
      </c>
      <c r="O29" s="184" t="s">
        <v>1341</v>
      </c>
      <c r="P29" s="185">
        <v>8</v>
      </c>
      <c r="Q29" s="185">
        <v>2.2200000000000002</v>
      </c>
      <c r="R29" s="185">
        <v>196</v>
      </c>
      <c r="S29" s="185">
        <v>3</v>
      </c>
      <c r="T29" s="185">
        <v>4.2</v>
      </c>
      <c r="V29" s="184" t="s">
        <v>706</v>
      </c>
      <c r="W29" s="185">
        <v>45</v>
      </c>
      <c r="X29" s="185">
        <v>2.4</v>
      </c>
      <c r="Y29" s="185">
        <v>135</v>
      </c>
      <c r="Z29" s="185">
        <v>3.5</v>
      </c>
      <c r="AA29" s="185">
        <v>3.5</v>
      </c>
    </row>
    <row r="30" spans="1:27" ht="25.5" x14ac:dyDescent="0.2">
      <c r="A30" s="184" t="s">
        <v>1342</v>
      </c>
      <c r="B30" s="185">
        <v>13</v>
      </c>
      <c r="C30" s="185">
        <v>2.23</v>
      </c>
      <c r="D30" s="185">
        <v>243</v>
      </c>
      <c r="E30" s="185">
        <v>4.05</v>
      </c>
      <c r="F30" s="185">
        <v>3.6</v>
      </c>
      <c r="O30" s="184" t="s">
        <v>1343</v>
      </c>
      <c r="P30" s="185">
        <v>7</v>
      </c>
      <c r="Q30" s="185">
        <v>2.29</v>
      </c>
      <c r="R30" s="185">
        <v>179</v>
      </c>
      <c r="S30" s="185">
        <v>3</v>
      </c>
      <c r="T30" s="185">
        <v>4.4000000000000004</v>
      </c>
      <c r="V30" s="184" t="s">
        <v>789</v>
      </c>
      <c r="W30" s="185">
        <v>1</v>
      </c>
      <c r="X30" s="185">
        <v>2.61</v>
      </c>
      <c r="Y30" s="185">
        <v>130</v>
      </c>
      <c r="Z30" s="185">
        <v>3.63</v>
      </c>
      <c r="AA30" s="185">
        <v>3.4</v>
      </c>
    </row>
    <row r="31" spans="1:27" ht="25.5" x14ac:dyDescent="0.2">
      <c r="A31" s="184" t="s">
        <v>1344</v>
      </c>
      <c r="B31" s="185">
        <v>1</v>
      </c>
      <c r="C31" s="185">
        <v>2.23</v>
      </c>
      <c r="D31" s="185">
        <v>243</v>
      </c>
      <c r="E31" s="185">
        <v>4.05</v>
      </c>
      <c r="F31" s="185">
        <v>3.6</v>
      </c>
      <c r="O31" s="184" t="s">
        <v>1345</v>
      </c>
      <c r="P31" s="185">
        <v>83</v>
      </c>
      <c r="Q31" s="185">
        <v>2.23</v>
      </c>
      <c r="R31" s="185">
        <v>252</v>
      </c>
      <c r="S31" s="185">
        <v>4.08</v>
      </c>
      <c r="T31" s="185">
        <v>4.4000000000000004</v>
      </c>
      <c r="V31" s="184" t="s">
        <v>879</v>
      </c>
      <c r="W31" s="185">
        <v>12</v>
      </c>
      <c r="X31" s="185">
        <v>2.77</v>
      </c>
      <c r="Y31" s="185">
        <v>126</v>
      </c>
      <c r="Z31" s="185">
        <v>3.52</v>
      </c>
      <c r="AA31" s="185">
        <v>3.4</v>
      </c>
    </row>
    <row r="32" spans="1:27" ht="25.5" x14ac:dyDescent="0.2">
      <c r="A32" s="184" t="s">
        <v>1346</v>
      </c>
      <c r="B32" s="185">
        <v>1</v>
      </c>
      <c r="C32" s="185">
        <v>2.23</v>
      </c>
      <c r="D32" s="185">
        <v>243</v>
      </c>
      <c r="E32" s="185">
        <v>4.05</v>
      </c>
      <c r="F32" s="185">
        <v>3.6</v>
      </c>
      <c r="O32" s="184" t="s">
        <v>1347</v>
      </c>
      <c r="P32" s="185">
        <v>1</v>
      </c>
      <c r="Q32" s="185">
        <v>2.23</v>
      </c>
      <c r="R32" s="185">
        <v>252</v>
      </c>
      <c r="S32" s="185">
        <v>4.08</v>
      </c>
      <c r="T32" s="185">
        <v>4.4000000000000004</v>
      </c>
      <c r="V32" s="184" t="s">
        <v>587</v>
      </c>
      <c r="W32" s="185">
        <v>80</v>
      </c>
      <c r="X32" s="185">
        <v>2.46</v>
      </c>
      <c r="Y32" s="185">
        <v>127</v>
      </c>
      <c r="Z32" s="185">
        <v>3.52</v>
      </c>
      <c r="AA32" s="185">
        <v>3.5</v>
      </c>
    </row>
    <row r="33" spans="1:27" ht="25.5" x14ac:dyDescent="0.2">
      <c r="A33" s="184" t="s">
        <v>1348</v>
      </c>
      <c r="B33" s="185">
        <v>9</v>
      </c>
      <c r="C33" s="185">
        <v>2.31</v>
      </c>
      <c r="D33" s="185">
        <v>256</v>
      </c>
      <c r="E33" s="185">
        <v>4.05</v>
      </c>
      <c r="F33" s="185">
        <v>3.8</v>
      </c>
      <c r="O33" s="184" t="s">
        <v>1349</v>
      </c>
      <c r="P33" s="185">
        <v>11</v>
      </c>
      <c r="Q33" s="185">
        <v>2.2599999999999998</v>
      </c>
      <c r="R33" s="185">
        <v>259</v>
      </c>
      <c r="S33" s="185">
        <v>4.08</v>
      </c>
      <c r="T33" s="185">
        <v>4.5</v>
      </c>
      <c r="V33" s="184" t="s">
        <v>898</v>
      </c>
      <c r="W33" s="185">
        <v>68</v>
      </c>
      <c r="X33" s="185">
        <v>2.89</v>
      </c>
      <c r="Y33" s="185">
        <v>119</v>
      </c>
      <c r="Z33" s="185">
        <v>3.63</v>
      </c>
      <c r="AA33" s="185">
        <v>3.4</v>
      </c>
    </row>
    <row r="34" spans="1:27" ht="25.5" x14ac:dyDescent="0.2">
      <c r="A34" s="184" t="s">
        <v>1314</v>
      </c>
      <c r="B34" s="185">
        <v>1</v>
      </c>
      <c r="C34" s="185">
        <v>4.05</v>
      </c>
      <c r="D34" s="185">
        <v>256</v>
      </c>
      <c r="E34" s="185">
        <v>2.31</v>
      </c>
      <c r="F34" s="185">
        <v>3.8</v>
      </c>
      <c r="O34" s="184" t="s">
        <v>1350</v>
      </c>
      <c r="P34" s="185">
        <v>1</v>
      </c>
      <c r="Q34" s="185">
        <v>2.2599999999999998</v>
      </c>
      <c r="R34" s="185">
        <v>259</v>
      </c>
      <c r="S34" s="185">
        <v>4.08</v>
      </c>
      <c r="T34" s="185">
        <v>4.5</v>
      </c>
      <c r="V34" s="184" t="s">
        <v>714</v>
      </c>
      <c r="W34" s="185">
        <v>94</v>
      </c>
      <c r="X34" s="185">
        <v>2.4</v>
      </c>
      <c r="Y34" s="185">
        <v>140</v>
      </c>
      <c r="Z34" s="185">
        <v>3.6</v>
      </c>
      <c r="AA34" s="185">
        <v>3.4</v>
      </c>
    </row>
    <row r="35" spans="1:27" ht="25.5" x14ac:dyDescent="0.2">
      <c r="A35" s="184" t="s">
        <v>1304</v>
      </c>
      <c r="B35" s="185">
        <v>1</v>
      </c>
      <c r="C35" s="185">
        <v>2</v>
      </c>
      <c r="D35" s="185">
        <v>211</v>
      </c>
      <c r="E35" s="185">
        <v>3.1</v>
      </c>
      <c r="F35" s="185">
        <v>6</v>
      </c>
      <c r="O35" s="184" t="s">
        <v>1351</v>
      </c>
      <c r="P35" s="185">
        <v>23</v>
      </c>
      <c r="Q35" s="185">
        <v>2.2799999999999998</v>
      </c>
      <c r="R35" s="185">
        <v>156</v>
      </c>
      <c r="S35" s="185">
        <v>3.1</v>
      </c>
      <c r="T35" s="185">
        <v>4.4000000000000004</v>
      </c>
      <c r="V35" s="184" t="s">
        <v>1352</v>
      </c>
      <c r="W35" s="185">
        <v>43</v>
      </c>
      <c r="X35" s="185">
        <v>2.65</v>
      </c>
      <c r="Y35" s="185">
        <v>137</v>
      </c>
      <c r="Z35" s="185">
        <v>3.63</v>
      </c>
      <c r="AA35" s="185">
        <v>3.6</v>
      </c>
    </row>
    <row r="36" spans="1:27" ht="25.5" x14ac:dyDescent="0.2">
      <c r="A36" s="184" t="s">
        <v>540</v>
      </c>
      <c r="B36" s="185">
        <v>2</v>
      </c>
      <c r="C36" s="185">
        <v>2.15</v>
      </c>
      <c r="D36" s="185">
        <v>199</v>
      </c>
      <c r="E36" s="185">
        <v>3.13</v>
      </c>
      <c r="F36" s="185">
        <v>5.8</v>
      </c>
      <c r="O36" s="184" t="s">
        <v>1353</v>
      </c>
      <c r="P36" s="185">
        <v>7</v>
      </c>
      <c r="Q36" s="185">
        <v>2.2799999999999998</v>
      </c>
      <c r="R36" s="185">
        <v>156</v>
      </c>
      <c r="S36" s="185">
        <v>3.1</v>
      </c>
      <c r="T36" s="185">
        <v>4.4000000000000004</v>
      </c>
      <c r="V36" s="184" t="s">
        <v>1354</v>
      </c>
      <c r="W36" s="185">
        <v>1</v>
      </c>
      <c r="X36" s="185">
        <v>2.87</v>
      </c>
      <c r="Y36" s="185">
        <v>124</v>
      </c>
      <c r="Z36" s="185">
        <v>3.63</v>
      </c>
      <c r="AA36" s="185">
        <v>3.4</v>
      </c>
    </row>
    <row r="37" spans="1:27" ht="25.5" x14ac:dyDescent="0.2">
      <c r="A37" s="184" t="s">
        <v>1308</v>
      </c>
      <c r="B37" s="185">
        <v>16</v>
      </c>
      <c r="C37" s="185">
        <v>2.25</v>
      </c>
      <c r="D37" s="185">
        <v>175</v>
      </c>
      <c r="E37" s="185">
        <v>3.1</v>
      </c>
      <c r="F37" s="185">
        <v>4.3</v>
      </c>
      <c r="O37" s="184" t="s">
        <v>1355</v>
      </c>
      <c r="P37" s="185">
        <v>4</v>
      </c>
      <c r="Q37" s="185">
        <v>2.2200000000000002</v>
      </c>
      <c r="R37" s="185">
        <v>187</v>
      </c>
      <c r="S37" s="185">
        <v>3.51</v>
      </c>
      <c r="T37" s="185">
        <v>4.2</v>
      </c>
      <c r="V37" s="184" t="s">
        <v>1356</v>
      </c>
      <c r="W37" s="185">
        <v>8</v>
      </c>
      <c r="X37" s="185">
        <v>2.48</v>
      </c>
      <c r="Y37" s="185">
        <v>171</v>
      </c>
      <c r="Z37" s="185">
        <v>3.47</v>
      </c>
      <c r="AA37" s="185">
        <v>3.5</v>
      </c>
    </row>
    <row r="38" spans="1:27" ht="25.5" x14ac:dyDescent="0.2">
      <c r="A38" s="184" t="s">
        <v>1307</v>
      </c>
      <c r="B38" s="185">
        <v>1</v>
      </c>
      <c r="C38" s="185">
        <v>2.15</v>
      </c>
      <c r="D38" s="185">
        <v>199</v>
      </c>
      <c r="E38" s="185">
        <v>3.1</v>
      </c>
      <c r="F38" s="185">
        <v>5.8</v>
      </c>
      <c r="O38" s="184" t="s">
        <v>1357</v>
      </c>
      <c r="P38" s="185">
        <v>73</v>
      </c>
      <c r="Q38" s="185">
        <v>2.2200000000000002</v>
      </c>
      <c r="R38" s="185">
        <v>187</v>
      </c>
      <c r="S38" s="185">
        <v>3.51</v>
      </c>
      <c r="T38" s="185">
        <v>4.2</v>
      </c>
      <c r="V38" s="184" t="s">
        <v>768</v>
      </c>
      <c r="W38" s="185">
        <v>24</v>
      </c>
      <c r="X38" s="185">
        <v>2.57</v>
      </c>
      <c r="Y38" s="185">
        <v>141</v>
      </c>
      <c r="Z38" s="185">
        <v>3.87</v>
      </c>
      <c r="AA38" s="185">
        <v>3.4</v>
      </c>
    </row>
    <row r="39" spans="1:27" ht="25.5" x14ac:dyDescent="0.2">
      <c r="A39" s="184" t="s">
        <v>1311</v>
      </c>
      <c r="B39" s="185">
        <v>1</v>
      </c>
      <c r="C39" s="185">
        <v>2.15</v>
      </c>
      <c r="D39" s="185">
        <v>199</v>
      </c>
      <c r="E39" s="185">
        <v>3.1</v>
      </c>
      <c r="F39" s="185">
        <v>5.8</v>
      </c>
      <c r="O39" s="184" t="s">
        <v>1358</v>
      </c>
      <c r="P39" s="185">
        <v>128</v>
      </c>
      <c r="Q39" s="185">
        <v>2.2200000000000002</v>
      </c>
      <c r="R39" s="185">
        <v>187</v>
      </c>
      <c r="S39" s="185">
        <v>3.51</v>
      </c>
      <c r="T39" s="185">
        <v>4.2</v>
      </c>
      <c r="V39" s="184" t="s">
        <v>841</v>
      </c>
      <c r="W39" s="185">
        <v>18</v>
      </c>
      <c r="X39" s="185">
        <v>2.7</v>
      </c>
      <c r="Y39" s="185">
        <v>139</v>
      </c>
      <c r="Z39" s="185">
        <v>3.87</v>
      </c>
      <c r="AA39" s="185">
        <v>3.4</v>
      </c>
    </row>
    <row r="40" spans="1:27" ht="25.5" x14ac:dyDescent="0.2">
      <c r="A40" s="184" t="s">
        <v>1312</v>
      </c>
      <c r="B40" s="185">
        <v>18</v>
      </c>
      <c r="C40" s="185">
        <v>2.29</v>
      </c>
      <c r="D40" s="185">
        <v>179</v>
      </c>
      <c r="E40" s="185">
        <v>3</v>
      </c>
      <c r="F40" s="185">
        <v>4.4000000000000004</v>
      </c>
      <c r="O40" s="184" t="s">
        <v>1359</v>
      </c>
      <c r="P40" s="185">
        <v>14</v>
      </c>
      <c r="Q40" s="185">
        <v>2.2200000000000002</v>
      </c>
      <c r="R40" s="185">
        <v>187</v>
      </c>
      <c r="S40" s="185">
        <v>3.51</v>
      </c>
      <c r="T40" s="185">
        <v>4.2</v>
      </c>
      <c r="V40" s="184" t="s">
        <v>842</v>
      </c>
      <c r="W40" s="185">
        <v>7</v>
      </c>
      <c r="X40" s="185">
        <v>2.71</v>
      </c>
      <c r="Y40" s="185">
        <v>139</v>
      </c>
      <c r="Z40" s="185">
        <v>3.87</v>
      </c>
      <c r="AA40" s="185">
        <v>3.4</v>
      </c>
    </row>
    <row r="41" spans="1:27" ht="25.5" x14ac:dyDescent="0.2">
      <c r="A41" s="184" t="s">
        <v>633</v>
      </c>
      <c r="B41" s="185">
        <v>2</v>
      </c>
      <c r="C41" s="185">
        <v>2.29</v>
      </c>
      <c r="D41" s="185">
        <v>179</v>
      </c>
      <c r="E41" s="185">
        <v>3</v>
      </c>
      <c r="F41" s="185">
        <v>4.4000000000000004</v>
      </c>
      <c r="O41" s="184" t="s">
        <v>1360</v>
      </c>
      <c r="P41" s="185">
        <v>10</v>
      </c>
      <c r="Q41" s="185">
        <v>2.2200000000000002</v>
      </c>
      <c r="R41" s="185">
        <v>264</v>
      </c>
      <c r="S41" s="185">
        <v>4.08</v>
      </c>
      <c r="T41" s="185">
        <v>4.3</v>
      </c>
      <c r="V41" s="184" t="s">
        <v>720</v>
      </c>
      <c r="W41" s="185">
        <v>49</v>
      </c>
      <c r="X41" s="185">
        <v>2.4500000000000002</v>
      </c>
      <c r="Y41" s="185">
        <v>139</v>
      </c>
      <c r="Z41" s="185">
        <v>3.46</v>
      </c>
      <c r="AA41" s="185">
        <v>3.9</v>
      </c>
    </row>
    <row r="42" spans="1:27" ht="25.5" x14ac:dyDescent="0.2">
      <c r="A42" s="184" t="s">
        <v>1316</v>
      </c>
      <c r="B42" s="185">
        <v>117</v>
      </c>
      <c r="C42" s="185">
        <v>2.29</v>
      </c>
      <c r="D42" s="185">
        <v>179</v>
      </c>
      <c r="E42" s="185">
        <v>3</v>
      </c>
      <c r="F42" s="185">
        <v>4.4000000000000004</v>
      </c>
      <c r="O42" s="184" t="s">
        <v>1361</v>
      </c>
      <c r="P42" s="185">
        <v>22</v>
      </c>
      <c r="Q42" s="185">
        <v>2.23</v>
      </c>
      <c r="R42" s="185">
        <v>252</v>
      </c>
      <c r="S42" s="185">
        <v>4.08</v>
      </c>
      <c r="T42" s="185">
        <v>4.4000000000000004</v>
      </c>
      <c r="V42" s="184" t="s">
        <v>721</v>
      </c>
      <c r="W42" s="185">
        <v>31</v>
      </c>
      <c r="X42" s="185">
        <v>2.4500000000000002</v>
      </c>
      <c r="Y42" s="185">
        <v>139</v>
      </c>
      <c r="Z42" s="185">
        <v>3.46</v>
      </c>
      <c r="AA42" s="185">
        <v>3.9</v>
      </c>
    </row>
    <row r="43" spans="1:27" ht="25.5" x14ac:dyDescent="0.2">
      <c r="A43" s="184" t="s">
        <v>634</v>
      </c>
      <c r="B43" s="185">
        <v>46</v>
      </c>
      <c r="C43" s="185">
        <v>2.29</v>
      </c>
      <c r="D43" s="185">
        <v>179</v>
      </c>
      <c r="E43" s="185">
        <v>3</v>
      </c>
      <c r="F43" s="185">
        <v>4.4000000000000004</v>
      </c>
      <c r="O43" s="184" t="s">
        <v>588</v>
      </c>
      <c r="P43" s="185">
        <v>5</v>
      </c>
      <c r="Q43" s="185">
        <v>2.21</v>
      </c>
      <c r="R43" s="185">
        <v>282</v>
      </c>
      <c r="S43" s="185">
        <v>4.3099999999999996</v>
      </c>
      <c r="T43" s="185">
        <v>4.2</v>
      </c>
      <c r="V43" s="184" t="s">
        <v>788</v>
      </c>
      <c r="W43" s="185">
        <v>9</v>
      </c>
      <c r="X43" s="185">
        <v>2.61</v>
      </c>
      <c r="Y43" s="185">
        <v>146</v>
      </c>
      <c r="Z43" s="185">
        <v>3.47</v>
      </c>
      <c r="AA43" s="185">
        <v>3.8</v>
      </c>
    </row>
    <row r="44" spans="1:27" ht="25.5" x14ac:dyDescent="0.2">
      <c r="A44" s="184" t="s">
        <v>1319</v>
      </c>
      <c r="B44" s="185">
        <v>1</v>
      </c>
      <c r="C44" s="185">
        <v>2.2200000000000002</v>
      </c>
      <c r="D44" s="185">
        <v>203</v>
      </c>
      <c r="E44" s="185">
        <v>3</v>
      </c>
      <c r="F44" s="185">
        <v>4.4000000000000004</v>
      </c>
      <c r="O44" s="184" t="s">
        <v>1362</v>
      </c>
      <c r="P44" s="185">
        <v>44</v>
      </c>
      <c r="Q44" s="185">
        <v>2.23</v>
      </c>
      <c r="R44" s="185">
        <v>252</v>
      </c>
      <c r="S44" s="185">
        <v>4.08</v>
      </c>
      <c r="T44" s="185">
        <v>4.4000000000000004</v>
      </c>
      <c r="V44" s="184" t="s">
        <v>743</v>
      </c>
      <c r="W44" s="185">
        <v>41</v>
      </c>
      <c r="X44" s="185">
        <v>2.65</v>
      </c>
      <c r="Y44" s="185">
        <v>130</v>
      </c>
      <c r="Z44" s="185">
        <v>3.43</v>
      </c>
      <c r="AA44" s="185">
        <v>3.2</v>
      </c>
    </row>
    <row r="45" spans="1:27" ht="25.5" x14ac:dyDescent="0.2">
      <c r="A45" s="184" t="s">
        <v>1322</v>
      </c>
      <c r="B45" s="185">
        <v>5</v>
      </c>
      <c r="C45" s="185">
        <v>2.2200000000000002</v>
      </c>
      <c r="D45" s="185">
        <v>203</v>
      </c>
      <c r="E45" s="185">
        <v>3</v>
      </c>
      <c r="F45" s="185">
        <v>4.4000000000000004</v>
      </c>
      <c r="O45" s="184" t="s">
        <v>589</v>
      </c>
      <c r="P45" s="185">
        <v>16</v>
      </c>
      <c r="Q45" s="185">
        <v>2.21</v>
      </c>
      <c r="R45" s="185">
        <v>282</v>
      </c>
      <c r="S45" s="185">
        <v>4.3099999999999996</v>
      </c>
      <c r="T45" s="185">
        <v>4.2</v>
      </c>
      <c r="V45" s="184" t="s">
        <v>806</v>
      </c>
      <c r="W45" s="185">
        <v>43</v>
      </c>
      <c r="X45" s="185">
        <v>2.65</v>
      </c>
      <c r="Y45" s="185">
        <v>130</v>
      </c>
      <c r="Z45" s="185">
        <v>3.43</v>
      </c>
      <c r="AA45" s="185">
        <v>3.2</v>
      </c>
    </row>
    <row r="46" spans="1:27" ht="25.5" x14ac:dyDescent="0.2">
      <c r="A46" s="184" t="s">
        <v>1325</v>
      </c>
      <c r="B46" s="185">
        <v>235</v>
      </c>
      <c r="C46" s="185">
        <v>2.2200000000000002</v>
      </c>
      <c r="D46" s="185">
        <v>203</v>
      </c>
      <c r="E46" s="185">
        <v>3</v>
      </c>
      <c r="F46" s="185">
        <v>4.4000000000000004</v>
      </c>
      <c r="O46" s="184" t="s">
        <v>1363</v>
      </c>
      <c r="P46" s="185">
        <v>3</v>
      </c>
      <c r="Q46" s="185">
        <v>2.25</v>
      </c>
      <c r="R46" s="185">
        <v>249</v>
      </c>
      <c r="S46" s="185">
        <v>4.08</v>
      </c>
      <c r="T46" s="185">
        <v>4.5</v>
      </c>
      <c r="V46" s="184" t="s">
        <v>679</v>
      </c>
      <c r="W46" s="185">
        <v>1</v>
      </c>
      <c r="X46" s="185">
        <v>2.4</v>
      </c>
      <c r="Y46" s="185">
        <v>210</v>
      </c>
      <c r="Z46" s="185">
        <v>3.43</v>
      </c>
      <c r="AA46" s="185">
        <v>3.6</v>
      </c>
    </row>
    <row r="47" spans="1:27" ht="25.5" x14ac:dyDescent="0.2">
      <c r="A47" s="184" t="s">
        <v>592</v>
      </c>
      <c r="B47" s="185">
        <v>15</v>
      </c>
      <c r="C47" s="185">
        <v>2.2200000000000002</v>
      </c>
      <c r="D47" s="185">
        <v>203</v>
      </c>
      <c r="E47" s="185">
        <v>3</v>
      </c>
      <c r="F47" s="185">
        <v>4.4000000000000004</v>
      </c>
      <c r="O47" s="184" t="s">
        <v>621</v>
      </c>
      <c r="P47" s="185">
        <v>2</v>
      </c>
      <c r="Q47" s="185">
        <v>2.25</v>
      </c>
      <c r="R47" s="185">
        <v>277</v>
      </c>
      <c r="S47" s="185">
        <v>4.34</v>
      </c>
      <c r="T47" s="185">
        <v>4.3</v>
      </c>
      <c r="V47" s="184" t="s">
        <v>779</v>
      </c>
      <c r="W47" s="185">
        <v>5</v>
      </c>
      <c r="X47" s="185">
        <v>2.59</v>
      </c>
      <c r="Y47" s="185">
        <v>153</v>
      </c>
      <c r="Z47" s="185">
        <v>3.43</v>
      </c>
      <c r="AA47" s="185">
        <v>3.6</v>
      </c>
    </row>
    <row r="48" spans="1:27" ht="25.5" x14ac:dyDescent="0.2">
      <c r="A48" s="184" t="s">
        <v>1329</v>
      </c>
      <c r="B48" s="185">
        <v>2</v>
      </c>
      <c r="C48" s="185">
        <v>2.29</v>
      </c>
      <c r="D48" s="185">
        <v>179</v>
      </c>
      <c r="E48" s="185">
        <v>3</v>
      </c>
      <c r="F48" s="185">
        <v>4.4000000000000004</v>
      </c>
      <c r="O48" s="184" t="s">
        <v>1364</v>
      </c>
      <c r="P48" s="185">
        <v>56</v>
      </c>
      <c r="Q48" s="185">
        <v>2.2400000000000002</v>
      </c>
      <c r="R48" s="185">
        <v>169</v>
      </c>
      <c r="S48" s="185">
        <v>2.99</v>
      </c>
      <c r="T48" s="185">
        <v>4.5</v>
      </c>
      <c r="V48" s="184" t="s">
        <v>886</v>
      </c>
      <c r="W48" s="185">
        <v>1</v>
      </c>
      <c r="X48" s="185">
        <v>2.82</v>
      </c>
      <c r="Y48" s="185">
        <v>114</v>
      </c>
      <c r="Z48" s="185">
        <v>3.47</v>
      </c>
      <c r="AA48" s="185">
        <v>3.2</v>
      </c>
    </row>
    <row r="49" spans="1:27" ht="25.5" x14ac:dyDescent="0.2">
      <c r="A49" s="184" t="s">
        <v>1332</v>
      </c>
      <c r="B49" s="185">
        <v>6</v>
      </c>
      <c r="C49" s="185">
        <v>2.21</v>
      </c>
      <c r="D49" s="185">
        <v>171</v>
      </c>
      <c r="E49" s="185">
        <v>3</v>
      </c>
      <c r="F49" s="185">
        <v>4.3</v>
      </c>
      <c r="O49" s="184" t="s">
        <v>1365</v>
      </c>
      <c r="P49" s="185">
        <v>86</v>
      </c>
      <c r="Q49" s="185">
        <v>2.2400000000000002</v>
      </c>
      <c r="R49" s="185">
        <v>169</v>
      </c>
      <c r="S49" s="185">
        <v>2.99</v>
      </c>
      <c r="T49" s="185">
        <v>4.5</v>
      </c>
      <c r="V49" s="184" t="s">
        <v>845</v>
      </c>
      <c r="W49" s="185">
        <v>1</v>
      </c>
      <c r="X49" s="185">
        <v>2.86</v>
      </c>
      <c r="Y49" s="185">
        <v>109</v>
      </c>
      <c r="Z49" s="185">
        <v>3.69</v>
      </c>
      <c r="AA49" s="185">
        <v>3.1</v>
      </c>
    </row>
    <row r="50" spans="1:27" ht="25.5" x14ac:dyDescent="0.2">
      <c r="A50" s="184" t="s">
        <v>582</v>
      </c>
      <c r="B50" s="185">
        <v>25</v>
      </c>
      <c r="C50" s="185">
        <v>2.21</v>
      </c>
      <c r="D50" s="185">
        <v>171</v>
      </c>
      <c r="E50" s="185">
        <v>3</v>
      </c>
      <c r="F50" s="185">
        <v>4.3</v>
      </c>
      <c r="O50" s="184" t="s">
        <v>599</v>
      </c>
      <c r="P50" s="185">
        <v>3</v>
      </c>
      <c r="Q50" s="185">
        <v>2.2200000000000002</v>
      </c>
      <c r="R50" s="185">
        <v>264</v>
      </c>
      <c r="S50" s="185">
        <v>4.08</v>
      </c>
      <c r="T50" s="185">
        <v>4.3</v>
      </c>
      <c r="V50" s="184" t="s">
        <v>847</v>
      </c>
      <c r="W50" s="185">
        <v>2</v>
      </c>
      <c r="X50" s="185">
        <v>2.86</v>
      </c>
      <c r="Y50" s="185">
        <v>109</v>
      </c>
      <c r="Z50" s="185">
        <v>3.69</v>
      </c>
      <c r="AA50" s="185">
        <v>3.1</v>
      </c>
    </row>
    <row r="51" spans="1:27" ht="25.5" x14ac:dyDescent="0.2">
      <c r="A51" s="184" t="s">
        <v>1335</v>
      </c>
      <c r="B51" s="185">
        <v>4</v>
      </c>
      <c r="C51" s="185">
        <v>2.2200000000000002</v>
      </c>
      <c r="D51" s="185">
        <v>210</v>
      </c>
      <c r="E51" s="185">
        <v>3</v>
      </c>
      <c r="F51" s="185">
        <v>4.4000000000000004</v>
      </c>
      <c r="O51" s="184" t="s">
        <v>600</v>
      </c>
      <c r="P51" s="185">
        <v>1</v>
      </c>
      <c r="Q51" s="185">
        <v>2.2200000000000002</v>
      </c>
      <c r="R51" s="185">
        <v>264</v>
      </c>
      <c r="S51" s="185">
        <v>4.08</v>
      </c>
      <c r="T51" s="185">
        <v>4.3</v>
      </c>
      <c r="V51" s="184" t="s">
        <v>888</v>
      </c>
      <c r="W51" s="185">
        <v>1</v>
      </c>
      <c r="X51" s="185">
        <v>2.82</v>
      </c>
      <c r="Y51" s="185">
        <v>120</v>
      </c>
      <c r="Z51" s="185">
        <v>3.86</v>
      </c>
      <c r="AA51" s="185">
        <v>3.2</v>
      </c>
    </row>
    <row r="52" spans="1:27" ht="25.5" x14ac:dyDescent="0.2">
      <c r="A52" s="184" t="s">
        <v>593</v>
      </c>
      <c r="B52" s="185">
        <v>2</v>
      </c>
      <c r="C52" s="185">
        <v>2.2200000000000002</v>
      </c>
      <c r="D52" s="185">
        <v>210</v>
      </c>
      <c r="E52" s="185">
        <v>3</v>
      </c>
      <c r="F52" s="185">
        <v>4.4000000000000004</v>
      </c>
      <c r="O52" s="184" t="s">
        <v>638</v>
      </c>
      <c r="P52" s="185">
        <v>3</v>
      </c>
      <c r="Q52" s="185">
        <v>2.29</v>
      </c>
      <c r="R52" s="185">
        <v>252</v>
      </c>
      <c r="S52" s="185">
        <v>4.3099999999999996</v>
      </c>
      <c r="T52" s="185">
        <v>4.2</v>
      </c>
      <c r="V52" s="184" t="s">
        <v>877</v>
      </c>
      <c r="W52" s="185">
        <v>24</v>
      </c>
      <c r="X52" s="185">
        <v>2.82</v>
      </c>
      <c r="Y52" s="185">
        <v>108</v>
      </c>
      <c r="Z52" s="185">
        <v>3.86</v>
      </c>
      <c r="AA52" s="185">
        <v>3.2</v>
      </c>
    </row>
    <row r="53" spans="1:27" ht="25.5" x14ac:dyDescent="0.2">
      <c r="A53" s="184" t="s">
        <v>1366</v>
      </c>
      <c r="B53" s="185">
        <v>4</v>
      </c>
      <c r="C53" s="185">
        <v>2.31</v>
      </c>
      <c r="D53" s="185">
        <v>175</v>
      </c>
      <c r="E53" s="185">
        <v>3</v>
      </c>
      <c r="F53" s="185">
        <v>3.8</v>
      </c>
      <c r="O53" s="184" t="s">
        <v>1367</v>
      </c>
      <c r="P53" s="185">
        <v>31</v>
      </c>
      <c r="Q53" s="185">
        <v>2.23</v>
      </c>
      <c r="R53" s="185">
        <v>252</v>
      </c>
      <c r="S53" s="185">
        <v>4.08</v>
      </c>
      <c r="T53" s="185">
        <v>4.4000000000000004</v>
      </c>
      <c r="V53" s="184" t="s">
        <v>1368</v>
      </c>
      <c r="W53" s="185">
        <v>80</v>
      </c>
      <c r="X53" s="185">
        <v>2.44</v>
      </c>
      <c r="Y53" s="185">
        <v>156</v>
      </c>
      <c r="Z53" s="185">
        <v>3.26</v>
      </c>
      <c r="AA53" s="185">
        <v>4</v>
      </c>
    </row>
    <row r="54" spans="1:27" ht="25.5" x14ac:dyDescent="0.2">
      <c r="A54" s="184" t="s">
        <v>645</v>
      </c>
      <c r="B54" s="185">
        <v>44</v>
      </c>
      <c r="C54" s="185">
        <v>2.31</v>
      </c>
      <c r="D54" s="185">
        <v>175</v>
      </c>
      <c r="E54" s="185">
        <v>3</v>
      </c>
      <c r="F54" s="185">
        <v>3.8</v>
      </c>
      <c r="O54" s="184" t="s">
        <v>639</v>
      </c>
      <c r="P54" s="185">
        <v>49</v>
      </c>
      <c r="Q54" s="185">
        <v>2.29</v>
      </c>
      <c r="R54" s="185">
        <v>252</v>
      </c>
      <c r="S54" s="185">
        <v>4.3099999999999996</v>
      </c>
      <c r="T54" s="185">
        <v>4.2</v>
      </c>
      <c r="V54" s="184" t="s">
        <v>1369</v>
      </c>
      <c r="W54" s="185">
        <v>7</v>
      </c>
      <c r="X54" s="185">
        <v>2.4500000000000002</v>
      </c>
      <c r="Y54" s="185">
        <v>139</v>
      </c>
      <c r="Z54" s="185">
        <v>3.46</v>
      </c>
      <c r="AA54" s="185">
        <v>3.9</v>
      </c>
    </row>
    <row r="55" spans="1:27" ht="25.5" x14ac:dyDescent="0.2">
      <c r="A55" s="184" t="s">
        <v>1370</v>
      </c>
      <c r="B55" s="185">
        <v>28</v>
      </c>
      <c r="C55" s="185">
        <v>3</v>
      </c>
      <c r="D55" s="185">
        <v>202</v>
      </c>
      <c r="E55" s="185">
        <v>2.0099999999999998</v>
      </c>
      <c r="F55" s="185">
        <v>4.0999999999999996</v>
      </c>
      <c r="O55" s="184"/>
      <c r="P55" s="185"/>
      <c r="Q55" s="185"/>
      <c r="R55" s="185"/>
      <c r="S55" s="185"/>
      <c r="T55" s="185"/>
      <c r="V55" s="184" t="s">
        <v>740</v>
      </c>
      <c r="W55" s="185">
        <v>7</v>
      </c>
      <c r="X55" s="185">
        <v>2.46</v>
      </c>
      <c r="Y55" s="185">
        <v>150</v>
      </c>
      <c r="Z55" s="185">
        <v>3.79</v>
      </c>
      <c r="AA55" s="185">
        <v>3.8</v>
      </c>
    </row>
    <row r="56" spans="1:27" ht="25.5" x14ac:dyDescent="0.2">
      <c r="A56" s="184" t="s">
        <v>1313</v>
      </c>
      <c r="B56" s="185">
        <v>6</v>
      </c>
      <c r="C56" s="185">
        <v>2.09</v>
      </c>
      <c r="D56" s="185">
        <v>165</v>
      </c>
      <c r="E56" s="185">
        <v>2.65</v>
      </c>
      <c r="F56" s="185">
        <v>5.2</v>
      </c>
      <c r="O56" s="184"/>
      <c r="P56" s="185"/>
      <c r="Q56" s="185"/>
      <c r="R56" s="185"/>
      <c r="S56" s="185"/>
      <c r="T56" s="185"/>
      <c r="V56" s="184" t="s">
        <v>1371</v>
      </c>
      <c r="W56" s="185">
        <v>8</v>
      </c>
      <c r="X56" s="185">
        <v>2.42</v>
      </c>
      <c r="Y56" s="185">
        <v>122</v>
      </c>
      <c r="Z56" s="185">
        <v>3.51</v>
      </c>
      <c r="AA56" s="185">
        <v>3.7</v>
      </c>
    </row>
    <row r="57" spans="1:27" ht="25.5" x14ac:dyDescent="0.2">
      <c r="A57" s="184" t="s">
        <v>1337</v>
      </c>
      <c r="B57" s="185">
        <v>228</v>
      </c>
      <c r="C57" s="185">
        <v>2.2200000000000002</v>
      </c>
      <c r="D57" s="185">
        <v>196</v>
      </c>
      <c r="E57" s="185">
        <v>3</v>
      </c>
      <c r="F57" s="185">
        <v>4.2</v>
      </c>
      <c r="O57" s="184"/>
      <c r="P57" s="185"/>
      <c r="Q57" s="185"/>
      <c r="R57" s="185"/>
      <c r="S57" s="185"/>
      <c r="T57" s="185"/>
      <c r="V57" s="184" t="s">
        <v>1372</v>
      </c>
      <c r="W57" s="185">
        <v>2</v>
      </c>
      <c r="X57" s="185">
        <v>2.63</v>
      </c>
      <c r="Y57" s="185">
        <v>136</v>
      </c>
      <c r="Z57" s="185">
        <v>3.86</v>
      </c>
      <c r="AA57" s="185">
        <v>3.4</v>
      </c>
    </row>
    <row r="58" spans="1:27" ht="12.75" x14ac:dyDescent="0.2">
      <c r="A58" s="184" t="s">
        <v>594</v>
      </c>
      <c r="B58" s="185">
        <v>27</v>
      </c>
      <c r="C58" s="185">
        <v>2.2200000000000002</v>
      </c>
      <c r="D58" s="185">
        <v>196</v>
      </c>
      <c r="E58" s="185">
        <v>3</v>
      </c>
      <c r="F58" s="185">
        <v>4.2</v>
      </c>
      <c r="O58" s="184"/>
      <c r="P58" s="185"/>
      <c r="Q58" s="185"/>
      <c r="R58" s="185"/>
      <c r="S58" s="185"/>
      <c r="T58" s="185"/>
      <c r="V58" s="184"/>
      <c r="W58" s="185"/>
      <c r="X58" s="185"/>
      <c r="Y58" s="185"/>
      <c r="Z58" s="185"/>
      <c r="AA58" s="185"/>
    </row>
    <row r="59" spans="1:27" ht="12.75" x14ac:dyDescent="0.2">
      <c r="A59" s="184" t="s">
        <v>583</v>
      </c>
      <c r="B59" s="185">
        <v>2</v>
      </c>
      <c r="C59" s="185">
        <v>2.21</v>
      </c>
      <c r="D59" s="185">
        <v>171</v>
      </c>
      <c r="E59" s="185">
        <v>3</v>
      </c>
      <c r="F59" s="185">
        <v>4.3</v>
      </c>
      <c r="O59" s="184"/>
      <c r="P59" s="185"/>
      <c r="Q59" s="185"/>
      <c r="R59" s="185"/>
      <c r="S59" s="185"/>
      <c r="T59" s="185"/>
      <c r="V59" s="184"/>
      <c r="W59" s="185"/>
      <c r="X59" s="185"/>
      <c r="Y59" s="185"/>
      <c r="Z59" s="185"/>
      <c r="AA59" s="185"/>
    </row>
    <row r="60" spans="1:27" ht="12.75" x14ac:dyDescent="0.2">
      <c r="A60" s="184" t="s">
        <v>1373</v>
      </c>
      <c r="B60" s="185">
        <v>7</v>
      </c>
      <c r="C60" s="185">
        <v>2.0099999999999998</v>
      </c>
      <c r="D60" s="185">
        <v>202</v>
      </c>
      <c r="E60" s="185">
        <v>3</v>
      </c>
      <c r="F60" s="185">
        <v>4.0999999999999996</v>
      </c>
      <c r="O60" s="184"/>
      <c r="P60" s="185"/>
      <c r="Q60" s="185"/>
      <c r="R60" s="185"/>
      <c r="S60" s="185"/>
      <c r="T60" s="185"/>
      <c r="V60" s="184"/>
      <c r="W60" s="185"/>
      <c r="X60" s="185"/>
      <c r="Y60" s="185"/>
      <c r="Z60" s="185"/>
      <c r="AA60" s="185"/>
    </row>
    <row r="61" spans="1:27" ht="12.75" x14ac:dyDescent="0.2">
      <c r="A61" s="184" t="s">
        <v>1341</v>
      </c>
      <c r="B61" s="185">
        <v>8</v>
      </c>
      <c r="C61" s="185">
        <v>2.2200000000000002</v>
      </c>
      <c r="D61" s="185">
        <v>196</v>
      </c>
      <c r="E61" s="185">
        <v>3</v>
      </c>
      <c r="F61" s="185">
        <v>4.2</v>
      </c>
      <c r="O61" s="184"/>
      <c r="P61" s="185"/>
      <c r="Q61" s="185"/>
      <c r="R61" s="185"/>
      <c r="S61" s="185"/>
      <c r="T61" s="185"/>
      <c r="V61" s="184"/>
      <c r="W61" s="185"/>
      <c r="X61" s="185"/>
      <c r="Y61" s="185"/>
      <c r="Z61" s="185"/>
      <c r="AA61" s="185"/>
    </row>
    <row r="62" spans="1:27" ht="12.75" x14ac:dyDescent="0.2">
      <c r="A62" s="184" t="s">
        <v>1343</v>
      </c>
      <c r="B62" s="185">
        <v>7</v>
      </c>
      <c r="C62" s="185">
        <v>2.29</v>
      </c>
      <c r="D62" s="185">
        <v>179</v>
      </c>
      <c r="E62" s="185">
        <v>3</v>
      </c>
      <c r="F62" s="185">
        <v>4.4000000000000004</v>
      </c>
      <c r="O62" s="184"/>
      <c r="P62" s="185"/>
      <c r="Q62" s="185"/>
      <c r="R62" s="185"/>
      <c r="S62" s="185"/>
      <c r="T62" s="185"/>
      <c r="V62" s="184"/>
      <c r="W62" s="185"/>
      <c r="X62" s="185"/>
      <c r="Y62" s="185"/>
      <c r="Z62" s="185"/>
      <c r="AA62" s="185"/>
    </row>
    <row r="63" spans="1:27" ht="12.75" x14ac:dyDescent="0.2">
      <c r="A63" s="184" t="s">
        <v>1374</v>
      </c>
      <c r="B63" s="185">
        <v>16</v>
      </c>
      <c r="C63" s="185">
        <v>2.2200000000000002</v>
      </c>
      <c r="D63" s="185">
        <v>142</v>
      </c>
      <c r="E63" s="185">
        <v>3.35</v>
      </c>
      <c r="F63" s="185">
        <v>4</v>
      </c>
      <c r="O63" s="186"/>
      <c r="P63" s="185"/>
      <c r="Q63" s="185"/>
      <c r="R63" s="185"/>
      <c r="S63" s="185"/>
      <c r="T63" s="185"/>
      <c r="V63" s="184"/>
      <c r="W63" s="185"/>
      <c r="X63" s="185"/>
      <c r="Y63" s="185"/>
      <c r="Z63" s="185"/>
      <c r="AA63" s="185"/>
    </row>
    <row r="64" spans="1:27" ht="12.75" x14ac:dyDescent="0.2">
      <c r="A64" s="184" t="s">
        <v>1375</v>
      </c>
      <c r="B64" s="185">
        <v>21</v>
      </c>
      <c r="C64" s="185">
        <v>2.3199999999999998</v>
      </c>
      <c r="D64" s="185">
        <v>131</v>
      </c>
      <c r="E64" s="185">
        <v>3.53</v>
      </c>
      <c r="F64" s="185">
        <v>3.8</v>
      </c>
      <c r="O64" s="184"/>
      <c r="P64" s="185"/>
      <c r="Q64" s="185"/>
      <c r="R64" s="185"/>
      <c r="S64" s="185"/>
      <c r="T64" s="185"/>
      <c r="V64" s="184"/>
      <c r="W64" s="185"/>
      <c r="X64" s="185"/>
      <c r="Y64" s="185"/>
      <c r="Z64" s="185"/>
      <c r="AA64" s="185"/>
    </row>
    <row r="65" spans="1:27" ht="12.75" x14ac:dyDescent="0.2">
      <c r="A65" s="184" t="s">
        <v>1317</v>
      </c>
      <c r="B65" s="185">
        <v>10</v>
      </c>
      <c r="C65" s="185">
        <v>2.3199999999999998</v>
      </c>
      <c r="D65" s="185">
        <v>131</v>
      </c>
      <c r="E65" s="185">
        <v>3.53</v>
      </c>
      <c r="F65" s="185">
        <v>3.8</v>
      </c>
      <c r="O65" s="184"/>
      <c r="P65" s="185"/>
      <c r="Q65" s="185"/>
      <c r="R65" s="185"/>
      <c r="S65" s="185"/>
      <c r="T65" s="185"/>
      <c r="V65" s="184"/>
      <c r="W65" s="185"/>
      <c r="X65" s="185"/>
      <c r="Y65" s="185"/>
      <c r="Z65" s="185"/>
      <c r="AA65" s="185"/>
    </row>
    <row r="66" spans="1:27" ht="12.75" x14ac:dyDescent="0.2">
      <c r="A66" s="184" t="s">
        <v>1376</v>
      </c>
      <c r="B66" s="185">
        <v>1</v>
      </c>
      <c r="C66" s="185">
        <v>3.21</v>
      </c>
      <c r="D66" s="185">
        <v>239</v>
      </c>
      <c r="E66" s="185">
        <v>1.82</v>
      </c>
      <c r="F66" s="185">
        <v>4.5999999999999996</v>
      </c>
      <c r="O66" s="184"/>
      <c r="P66" s="185"/>
      <c r="Q66" s="185"/>
      <c r="R66" s="185"/>
      <c r="S66" s="185"/>
      <c r="T66" s="185"/>
      <c r="V66" s="184"/>
      <c r="W66" s="185"/>
      <c r="X66" s="185"/>
      <c r="Y66" s="185"/>
      <c r="Z66" s="185"/>
      <c r="AA66" s="185"/>
    </row>
    <row r="67" spans="1:27" ht="12.75" x14ac:dyDescent="0.2">
      <c r="A67" s="184" t="s">
        <v>1377</v>
      </c>
      <c r="B67" s="185">
        <v>28</v>
      </c>
      <c r="C67" s="185">
        <v>2.2000000000000002</v>
      </c>
      <c r="D67" s="185">
        <v>142</v>
      </c>
      <c r="E67" s="185">
        <v>3.35</v>
      </c>
      <c r="F67" s="185">
        <v>4</v>
      </c>
      <c r="O67" s="184"/>
      <c r="P67" s="185"/>
      <c r="Q67" s="185"/>
      <c r="R67" s="185"/>
      <c r="S67" s="185"/>
      <c r="T67" s="185"/>
      <c r="V67" s="184"/>
      <c r="W67" s="185"/>
      <c r="X67" s="185"/>
      <c r="Y67" s="185"/>
      <c r="Z67" s="185"/>
      <c r="AA67" s="185"/>
    </row>
    <row r="68" spans="1:27" ht="12.75" x14ac:dyDescent="0.2">
      <c r="A68" s="184" t="s">
        <v>1378</v>
      </c>
      <c r="B68" s="185">
        <v>166</v>
      </c>
      <c r="C68" s="185">
        <v>2.2000000000000002</v>
      </c>
      <c r="D68" s="185">
        <v>142</v>
      </c>
      <c r="E68" s="185">
        <v>3.51</v>
      </c>
      <c r="F68" s="185">
        <v>4</v>
      </c>
      <c r="O68" s="184"/>
      <c r="P68" s="185"/>
      <c r="Q68" s="185"/>
      <c r="R68" s="185"/>
      <c r="S68" s="185"/>
      <c r="T68" s="185"/>
      <c r="V68" s="184"/>
      <c r="W68" s="185"/>
      <c r="X68" s="185"/>
      <c r="Y68" s="185"/>
      <c r="Z68" s="185"/>
      <c r="AA68" s="185"/>
    </row>
    <row r="69" spans="1:27" ht="12.75" x14ac:dyDescent="0.2">
      <c r="A69" s="184" t="s">
        <v>1379</v>
      </c>
      <c r="B69" s="185">
        <v>7</v>
      </c>
      <c r="C69" s="185">
        <v>2.23</v>
      </c>
      <c r="D69" s="185">
        <v>191</v>
      </c>
      <c r="E69" s="185">
        <v>3.61</v>
      </c>
      <c r="F69" s="185">
        <v>4</v>
      </c>
      <c r="O69" s="184"/>
      <c r="P69" s="185"/>
      <c r="Q69" s="185"/>
      <c r="R69" s="185"/>
      <c r="S69" s="185"/>
      <c r="T69" s="185"/>
      <c r="V69" s="184"/>
      <c r="W69" s="185"/>
      <c r="X69" s="185"/>
      <c r="Y69" s="185"/>
      <c r="Z69" s="185"/>
      <c r="AA69" s="185"/>
    </row>
    <row r="70" spans="1:27" ht="12.75" x14ac:dyDescent="0.2">
      <c r="A70" s="184" t="s">
        <v>602</v>
      </c>
      <c r="B70" s="185">
        <v>2</v>
      </c>
      <c r="C70" s="185">
        <v>2.23</v>
      </c>
      <c r="D70" s="185">
        <v>191</v>
      </c>
      <c r="E70" s="185">
        <v>3.61</v>
      </c>
      <c r="F70" s="185">
        <v>4</v>
      </c>
      <c r="O70" s="184"/>
      <c r="P70" s="185"/>
      <c r="Q70" s="185"/>
      <c r="R70" s="185"/>
      <c r="S70" s="185"/>
      <c r="T70" s="185"/>
      <c r="V70" s="184"/>
      <c r="W70" s="185"/>
      <c r="X70" s="185"/>
      <c r="Y70" s="185"/>
      <c r="Z70" s="185"/>
      <c r="AA70" s="185"/>
    </row>
    <row r="71" spans="1:27" ht="12.75" x14ac:dyDescent="0.2">
      <c r="A71" s="184" t="s">
        <v>1317</v>
      </c>
      <c r="B71" s="185">
        <v>1</v>
      </c>
      <c r="C71" s="185">
        <v>3.53</v>
      </c>
      <c r="D71" s="185">
        <v>131</v>
      </c>
      <c r="E71" s="185">
        <v>2.3199999999999998</v>
      </c>
      <c r="F71" s="185">
        <v>3.8</v>
      </c>
      <c r="O71" s="184"/>
      <c r="P71" s="185"/>
      <c r="Q71" s="185"/>
      <c r="R71" s="185"/>
      <c r="S71" s="185"/>
      <c r="T71" s="185"/>
      <c r="V71" s="184"/>
      <c r="W71" s="185"/>
      <c r="X71" s="185"/>
      <c r="Y71" s="185"/>
      <c r="Z71" s="185"/>
      <c r="AA71" s="185"/>
    </row>
    <row r="72" spans="1:27" ht="12.75" x14ac:dyDescent="0.2">
      <c r="A72" s="186">
        <v>47512</v>
      </c>
      <c r="B72" s="185">
        <v>1</v>
      </c>
      <c r="C72" s="185">
        <v>2.58</v>
      </c>
      <c r="D72" s="185">
        <v>150</v>
      </c>
      <c r="E72" s="185">
        <v>3.18</v>
      </c>
      <c r="F72" s="185">
        <v>4.0199999999999996</v>
      </c>
      <c r="O72" s="184"/>
      <c r="P72" s="185"/>
      <c r="Q72" s="185"/>
      <c r="R72" s="185"/>
      <c r="S72" s="185"/>
      <c r="T72" s="185"/>
      <c r="V72" s="184"/>
      <c r="W72" s="185"/>
      <c r="X72" s="185"/>
      <c r="Y72" s="185"/>
      <c r="Z72" s="185"/>
      <c r="AA72" s="185"/>
    </row>
    <row r="73" spans="1:27" ht="12.75" x14ac:dyDescent="0.2">
      <c r="A73" s="184" t="s">
        <v>1345</v>
      </c>
      <c r="B73" s="185">
        <v>83</v>
      </c>
      <c r="C73" s="185">
        <v>2.23</v>
      </c>
      <c r="D73" s="185">
        <v>252</v>
      </c>
      <c r="E73" s="185">
        <v>4.08</v>
      </c>
      <c r="F73" s="185">
        <v>4.4000000000000004</v>
      </c>
      <c r="O73" s="184"/>
      <c r="P73" s="185"/>
      <c r="Q73" s="185"/>
      <c r="R73" s="185"/>
      <c r="S73" s="185"/>
      <c r="T73" s="185"/>
      <c r="V73" s="184"/>
      <c r="W73" s="185"/>
      <c r="X73" s="185"/>
      <c r="Y73" s="185"/>
      <c r="Z73" s="185"/>
      <c r="AA73" s="185"/>
    </row>
    <row r="74" spans="1:27" ht="12.75" x14ac:dyDescent="0.2">
      <c r="A74" s="184" t="s">
        <v>1347</v>
      </c>
      <c r="B74" s="185">
        <v>1</v>
      </c>
      <c r="C74" s="185">
        <v>2.23</v>
      </c>
      <c r="D74" s="185">
        <v>252</v>
      </c>
      <c r="E74" s="185">
        <v>4.08</v>
      </c>
      <c r="F74" s="185">
        <v>4.4000000000000004</v>
      </c>
      <c r="O74" s="184"/>
      <c r="P74" s="185"/>
      <c r="Q74" s="185"/>
      <c r="R74" s="185"/>
      <c r="S74" s="185"/>
      <c r="T74" s="185"/>
      <c r="V74" s="184"/>
      <c r="W74" s="185"/>
      <c r="X74" s="185"/>
      <c r="Y74" s="185"/>
      <c r="Z74" s="185"/>
      <c r="AA74" s="185"/>
    </row>
    <row r="75" spans="1:27" ht="12.75" x14ac:dyDescent="0.2">
      <c r="A75" s="184" t="s">
        <v>1380</v>
      </c>
      <c r="B75" s="185">
        <v>12</v>
      </c>
      <c r="C75" s="185">
        <v>4.08</v>
      </c>
      <c r="D75" s="185">
        <v>259</v>
      </c>
      <c r="E75" s="185">
        <v>2.2599999999999998</v>
      </c>
      <c r="F75" s="185">
        <v>4.5</v>
      </c>
      <c r="O75" s="184"/>
      <c r="P75" s="185"/>
      <c r="Q75" s="185"/>
      <c r="R75" s="185"/>
      <c r="S75" s="185"/>
      <c r="T75" s="185"/>
      <c r="V75" s="184"/>
      <c r="W75" s="185"/>
      <c r="X75" s="185"/>
      <c r="Y75" s="185"/>
      <c r="Z75" s="185"/>
      <c r="AA75" s="185"/>
    </row>
    <row r="76" spans="1:27" ht="12.75" x14ac:dyDescent="0.2">
      <c r="A76" s="184" t="s">
        <v>1349</v>
      </c>
      <c r="B76" s="185">
        <v>11</v>
      </c>
      <c r="C76" s="185">
        <v>2.2599999999999998</v>
      </c>
      <c r="D76" s="185">
        <v>259</v>
      </c>
      <c r="E76" s="185">
        <v>4.08</v>
      </c>
      <c r="F76" s="185">
        <v>4.5</v>
      </c>
      <c r="O76" s="184"/>
      <c r="P76" s="185"/>
      <c r="Q76" s="185"/>
      <c r="R76" s="185"/>
      <c r="S76" s="185"/>
      <c r="T76" s="185"/>
      <c r="V76" s="184"/>
      <c r="W76" s="185"/>
      <c r="X76" s="185"/>
      <c r="Y76" s="185"/>
      <c r="Z76" s="185"/>
      <c r="AA76" s="185"/>
    </row>
    <row r="77" spans="1:27" ht="12.75" x14ac:dyDescent="0.2">
      <c r="A77" s="184" t="s">
        <v>1381</v>
      </c>
      <c r="B77" s="185">
        <v>2</v>
      </c>
      <c r="C77" s="185">
        <v>4.08</v>
      </c>
      <c r="D77" s="185">
        <v>259</v>
      </c>
      <c r="E77" s="185">
        <v>2.2599999999999998</v>
      </c>
      <c r="F77" s="185">
        <v>4.5</v>
      </c>
      <c r="O77" s="184"/>
      <c r="P77" s="185"/>
      <c r="Q77" s="185"/>
      <c r="R77" s="185"/>
      <c r="S77" s="185"/>
      <c r="T77" s="185"/>
      <c r="V77" s="184"/>
      <c r="W77" s="185"/>
      <c r="X77" s="185"/>
      <c r="Y77" s="185"/>
      <c r="Z77" s="185"/>
      <c r="AA77" s="185"/>
    </row>
    <row r="78" spans="1:27" ht="12.75" x14ac:dyDescent="0.2">
      <c r="A78" s="184" t="s">
        <v>1350</v>
      </c>
      <c r="B78" s="185">
        <v>1</v>
      </c>
      <c r="C78" s="185">
        <v>2.2599999999999998</v>
      </c>
      <c r="D78" s="185">
        <v>259</v>
      </c>
      <c r="E78" s="185">
        <v>4.08</v>
      </c>
      <c r="F78" s="185">
        <v>4.5</v>
      </c>
      <c r="O78" s="184"/>
      <c r="P78" s="185"/>
      <c r="Q78" s="185"/>
      <c r="R78" s="185"/>
      <c r="S78" s="185"/>
      <c r="T78" s="185"/>
      <c r="V78" s="184"/>
      <c r="W78" s="185"/>
      <c r="X78" s="185"/>
      <c r="Y78" s="185"/>
      <c r="Z78" s="185"/>
      <c r="AA78" s="185"/>
    </row>
    <row r="79" spans="1:27" ht="12.75" x14ac:dyDescent="0.2">
      <c r="A79" s="184" t="s">
        <v>1318</v>
      </c>
      <c r="B79" s="185">
        <v>7</v>
      </c>
      <c r="C79" s="185">
        <v>2.77</v>
      </c>
      <c r="D79" s="185">
        <v>126</v>
      </c>
      <c r="E79" s="185">
        <v>3.52</v>
      </c>
      <c r="F79" s="185">
        <v>3.4</v>
      </c>
      <c r="O79" s="184"/>
      <c r="P79" s="185"/>
      <c r="Q79" s="185"/>
      <c r="R79" s="185"/>
      <c r="S79" s="185"/>
      <c r="T79" s="185"/>
      <c r="V79" s="184"/>
      <c r="W79" s="185"/>
      <c r="X79" s="185"/>
      <c r="Y79" s="185"/>
      <c r="Z79" s="185"/>
      <c r="AA79" s="185"/>
    </row>
    <row r="80" spans="1:27" ht="12.75" x14ac:dyDescent="0.2">
      <c r="A80" s="184" t="s">
        <v>1320</v>
      </c>
      <c r="B80" s="185">
        <v>3</v>
      </c>
      <c r="C80" s="185">
        <v>2.88</v>
      </c>
      <c r="D80" s="185">
        <v>119</v>
      </c>
      <c r="E80" s="185">
        <v>3.63</v>
      </c>
      <c r="F80" s="185">
        <v>3.4</v>
      </c>
      <c r="O80" s="184"/>
      <c r="P80" s="185"/>
      <c r="Q80" s="185"/>
      <c r="R80" s="185"/>
      <c r="S80" s="185"/>
      <c r="T80" s="185"/>
      <c r="V80" s="184"/>
      <c r="W80" s="185"/>
      <c r="X80" s="185"/>
      <c r="Y80" s="185"/>
      <c r="Z80" s="185"/>
      <c r="AA80" s="185"/>
    </row>
    <row r="81" spans="1:27" ht="12.75" x14ac:dyDescent="0.2">
      <c r="A81" s="184" t="s">
        <v>1315</v>
      </c>
      <c r="B81" s="185">
        <v>1</v>
      </c>
      <c r="C81" s="185">
        <v>2.1</v>
      </c>
      <c r="D81" s="185">
        <v>170</v>
      </c>
      <c r="E81" s="185">
        <v>2.88</v>
      </c>
      <c r="F81" s="185">
        <v>4.8</v>
      </c>
      <c r="O81" s="184"/>
      <c r="P81" s="185"/>
      <c r="Q81" s="185"/>
      <c r="R81" s="185"/>
      <c r="S81" s="185"/>
      <c r="T81" s="185"/>
      <c r="V81" s="184"/>
      <c r="W81" s="185"/>
      <c r="X81" s="185"/>
      <c r="Y81" s="185"/>
      <c r="Z81" s="185"/>
      <c r="AA81" s="185"/>
    </row>
    <row r="82" spans="1:27" ht="12.75" x14ac:dyDescent="0.2">
      <c r="A82" s="184" t="s">
        <v>1382</v>
      </c>
      <c r="B82" s="185">
        <v>25</v>
      </c>
      <c r="C82" s="185">
        <v>2.38</v>
      </c>
      <c r="D82" s="185">
        <v>140</v>
      </c>
      <c r="E82" s="185">
        <v>3.51</v>
      </c>
      <c r="F82" s="185">
        <v>3.8</v>
      </c>
      <c r="O82" s="184"/>
      <c r="P82" s="185"/>
      <c r="Q82" s="185"/>
      <c r="R82" s="185"/>
      <c r="S82" s="185"/>
      <c r="T82" s="185"/>
      <c r="V82" s="184"/>
      <c r="W82" s="185"/>
      <c r="X82" s="185"/>
      <c r="Y82" s="185"/>
      <c r="Z82" s="185"/>
      <c r="AA82" s="185"/>
    </row>
    <row r="83" spans="1:27" ht="12.75" x14ac:dyDescent="0.2">
      <c r="A83" s="184" t="s">
        <v>1383</v>
      </c>
      <c r="B83" s="185">
        <v>4</v>
      </c>
      <c r="C83" s="185">
        <v>2.38</v>
      </c>
      <c r="D83" s="185">
        <v>140</v>
      </c>
      <c r="E83" s="185">
        <v>3.51</v>
      </c>
      <c r="F83" s="185">
        <v>3.8</v>
      </c>
      <c r="O83" s="184"/>
      <c r="P83" s="185"/>
      <c r="Q83" s="185"/>
      <c r="R83" s="185"/>
      <c r="S83" s="185"/>
      <c r="T83" s="185"/>
      <c r="V83" s="184"/>
      <c r="W83" s="185"/>
      <c r="X83" s="185"/>
      <c r="Y83" s="185"/>
      <c r="Z83" s="185"/>
      <c r="AA83" s="185"/>
    </row>
    <row r="84" spans="1:27" ht="12.75" x14ac:dyDescent="0.2">
      <c r="A84" s="184" t="s">
        <v>1384</v>
      </c>
      <c r="B84" s="185">
        <v>5</v>
      </c>
      <c r="C84" s="185">
        <v>2.36</v>
      </c>
      <c r="D84" s="185">
        <v>202</v>
      </c>
      <c r="E84" s="185">
        <v>3.51</v>
      </c>
      <c r="F84" s="185">
        <v>3.98</v>
      </c>
      <c r="O84" s="184"/>
      <c r="P84" s="185"/>
      <c r="Q84" s="185"/>
      <c r="R84" s="185"/>
      <c r="S84" s="185"/>
      <c r="T84" s="185"/>
      <c r="V84" s="184"/>
      <c r="W84" s="185"/>
      <c r="X84" s="185"/>
      <c r="Y84" s="185"/>
      <c r="Z84" s="185"/>
      <c r="AA84" s="185"/>
    </row>
    <row r="85" spans="1:27" ht="12.75" x14ac:dyDescent="0.2">
      <c r="A85" s="184" t="s">
        <v>1385</v>
      </c>
      <c r="B85" s="185">
        <v>5</v>
      </c>
      <c r="C85" s="185">
        <v>2.36</v>
      </c>
      <c r="D85" s="185">
        <v>202</v>
      </c>
      <c r="E85" s="185">
        <v>3.51</v>
      </c>
      <c r="F85" s="185">
        <v>4</v>
      </c>
      <c r="O85" s="184"/>
      <c r="P85" s="185"/>
      <c r="Q85" s="185"/>
      <c r="R85" s="185"/>
      <c r="S85" s="185"/>
      <c r="T85" s="185"/>
      <c r="V85" s="184"/>
      <c r="W85" s="185"/>
      <c r="X85" s="185"/>
      <c r="Y85" s="185"/>
      <c r="Z85" s="185"/>
      <c r="AA85" s="185"/>
    </row>
    <row r="86" spans="1:27" ht="12.75" x14ac:dyDescent="0.2">
      <c r="A86" s="184" t="s">
        <v>1386</v>
      </c>
      <c r="B86" s="185">
        <v>1</v>
      </c>
      <c r="C86" s="185">
        <v>2.36</v>
      </c>
      <c r="D86" s="185">
        <v>202</v>
      </c>
      <c r="E86" s="185">
        <v>3.51</v>
      </c>
      <c r="F86" s="185">
        <v>3.98</v>
      </c>
      <c r="O86" s="184"/>
      <c r="P86" s="185"/>
      <c r="Q86" s="185"/>
      <c r="R86" s="185"/>
      <c r="S86" s="185"/>
      <c r="T86" s="185"/>
      <c r="V86" s="184"/>
      <c r="W86" s="185"/>
      <c r="X86" s="185"/>
      <c r="Y86" s="185"/>
      <c r="Z86" s="185"/>
      <c r="AA86" s="185"/>
    </row>
    <row r="87" spans="1:27" ht="12.75" x14ac:dyDescent="0.2">
      <c r="A87" s="184" t="s">
        <v>1387</v>
      </c>
      <c r="B87" s="185">
        <v>139</v>
      </c>
      <c r="C87" s="185">
        <v>2.58</v>
      </c>
      <c r="D87" s="185">
        <v>150</v>
      </c>
      <c r="E87" s="185">
        <v>3.18</v>
      </c>
      <c r="F87" s="185">
        <v>4.0199999999999996</v>
      </c>
      <c r="O87" s="184"/>
      <c r="P87" s="185"/>
      <c r="Q87" s="185"/>
      <c r="R87" s="185"/>
      <c r="S87" s="185"/>
      <c r="T87" s="185"/>
      <c r="V87" s="184"/>
      <c r="W87" s="185"/>
      <c r="X87" s="185"/>
      <c r="Y87" s="185"/>
      <c r="Z87" s="185"/>
      <c r="AA87" s="185"/>
    </row>
    <row r="88" spans="1:27" ht="12.75" x14ac:dyDescent="0.2">
      <c r="A88" s="184" t="s">
        <v>1388</v>
      </c>
      <c r="B88" s="185">
        <v>26</v>
      </c>
      <c r="C88" s="185">
        <v>2.58</v>
      </c>
      <c r="D88" s="185">
        <v>150</v>
      </c>
      <c r="E88" s="185">
        <v>3.18</v>
      </c>
      <c r="F88" s="185">
        <v>4.0199999999999996</v>
      </c>
      <c r="O88" s="184"/>
      <c r="P88" s="185"/>
      <c r="Q88" s="185"/>
      <c r="R88" s="185"/>
      <c r="S88" s="185"/>
      <c r="T88" s="185"/>
      <c r="V88" s="184"/>
      <c r="W88" s="185"/>
      <c r="X88" s="185"/>
      <c r="Y88" s="185"/>
      <c r="Z88" s="185"/>
      <c r="AA88" s="185"/>
    </row>
    <row r="89" spans="1:27" ht="12.75" x14ac:dyDescent="0.2">
      <c r="A89" s="184" t="s">
        <v>1351</v>
      </c>
      <c r="B89" s="185">
        <v>23</v>
      </c>
      <c r="C89" s="185">
        <v>2.2799999999999998</v>
      </c>
      <c r="D89" s="185">
        <v>156</v>
      </c>
      <c r="E89" s="185">
        <v>3.1</v>
      </c>
      <c r="F89" s="185">
        <v>4.4000000000000004</v>
      </c>
      <c r="O89" s="184"/>
      <c r="P89" s="185"/>
      <c r="Q89" s="185"/>
      <c r="R89" s="185"/>
      <c r="S89" s="185"/>
      <c r="T89" s="185"/>
      <c r="V89" s="184"/>
      <c r="W89" s="185"/>
      <c r="X89" s="185"/>
      <c r="Y89" s="185"/>
      <c r="Z89" s="185"/>
      <c r="AA89" s="185"/>
    </row>
    <row r="90" spans="1:27" ht="12.75" x14ac:dyDescent="0.2">
      <c r="A90" s="184" t="s">
        <v>1323</v>
      </c>
      <c r="B90" s="185">
        <v>4</v>
      </c>
      <c r="C90" s="185">
        <v>2.6</v>
      </c>
      <c r="D90" s="185">
        <v>145</v>
      </c>
      <c r="E90" s="185">
        <v>3.26</v>
      </c>
      <c r="F90" s="185">
        <v>3.7</v>
      </c>
      <c r="O90" s="184"/>
      <c r="P90" s="185"/>
      <c r="Q90" s="185"/>
      <c r="R90" s="185"/>
      <c r="S90" s="185"/>
      <c r="T90" s="185"/>
      <c r="V90" s="184"/>
      <c r="W90" s="185"/>
      <c r="X90" s="185"/>
      <c r="Y90" s="185"/>
      <c r="Z90" s="185"/>
      <c r="AA90" s="185"/>
    </row>
    <row r="91" spans="1:27" ht="12.75" x14ac:dyDescent="0.2">
      <c r="A91" s="184" t="s">
        <v>1353</v>
      </c>
      <c r="B91" s="185">
        <v>7</v>
      </c>
      <c r="C91" s="185">
        <v>2.2799999999999998</v>
      </c>
      <c r="D91" s="185">
        <v>156</v>
      </c>
      <c r="E91" s="185">
        <v>3.1</v>
      </c>
      <c r="F91" s="185">
        <v>4.4000000000000004</v>
      </c>
      <c r="O91" s="184"/>
      <c r="P91" s="185"/>
      <c r="Q91" s="185"/>
      <c r="R91" s="185"/>
      <c r="S91" s="185"/>
      <c r="T91" s="185"/>
      <c r="V91" s="184"/>
      <c r="W91" s="185"/>
      <c r="X91" s="185"/>
      <c r="Y91" s="185"/>
      <c r="Z91" s="185"/>
      <c r="AA91" s="185"/>
    </row>
    <row r="92" spans="1:27" ht="12.75" x14ac:dyDescent="0.2">
      <c r="A92" s="184" t="s">
        <v>1326</v>
      </c>
      <c r="B92" s="185">
        <v>11</v>
      </c>
      <c r="C92" s="185">
        <v>2.64</v>
      </c>
      <c r="D92" s="185">
        <v>136</v>
      </c>
      <c r="E92" s="185">
        <v>3.79</v>
      </c>
      <c r="F92" s="185">
        <v>3.4</v>
      </c>
      <c r="O92" s="184"/>
      <c r="P92" s="185"/>
      <c r="Q92" s="185"/>
      <c r="R92" s="185"/>
      <c r="S92" s="185"/>
      <c r="T92" s="185"/>
      <c r="V92" s="184"/>
      <c r="W92" s="185"/>
      <c r="X92" s="185"/>
      <c r="Y92" s="185"/>
      <c r="Z92" s="185"/>
      <c r="AA92" s="185"/>
    </row>
    <row r="93" spans="1:27" ht="12.75" x14ac:dyDescent="0.2">
      <c r="A93" s="184" t="s">
        <v>1328</v>
      </c>
      <c r="B93" s="185">
        <v>1</v>
      </c>
      <c r="C93" s="185">
        <v>3.79</v>
      </c>
      <c r="D93" s="185">
        <v>136</v>
      </c>
      <c r="E93" s="185">
        <v>2.64</v>
      </c>
      <c r="F93" s="185">
        <v>3.4</v>
      </c>
      <c r="O93" s="184"/>
      <c r="P93" s="185"/>
      <c r="Q93" s="185"/>
      <c r="R93" s="185"/>
      <c r="S93" s="185"/>
      <c r="T93" s="185"/>
      <c r="V93" s="184"/>
      <c r="W93" s="185"/>
      <c r="X93" s="185"/>
      <c r="Y93" s="185"/>
      <c r="Z93" s="185"/>
      <c r="AA93" s="185"/>
    </row>
    <row r="94" spans="1:27" ht="12.75" x14ac:dyDescent="0.2">
      <c r="A94" s="184" t="s">
        <v>1330</v>
      </c>
      <c r="B94" s="185">
        <v>9</v>
      </c>
      <c r="C94" s="185">
        <v>2.64</v>
      </c>
      <c r="D94" s="185">
        <v>136</v>
      </c>
      <c r="E94" s="185">
        <v>3.79</v>
      </c>
      <c r="F94" s="185">
        <v>3.41</v>
      </c>
      <c r="O94" s="184"/>
      <c r="P94" s="185"/>
      <c r="Q94" s="185"/>
      <c r="R94" s="185"/>
      <c r="S94" s="185"/>
      <c r="T94" s="185"/>
      <c r="V94" s="184"/>
      <c r="W94" s="185"/>
      <c r="X94" s="185"/>
      <c r="Y94" s="185"/>
      <c r="Z94" s="185"/>
      <c r="AA94" s="185"/>
    </row>
    <row r="95" spans="1:27" ht="12.75" x14ac:dyDescent="0.2">
      <c r="A95" s="184" t="s">
        <v>1333</v>
      </c>
      <c r="B95" s="185">
        <v>2</v>
      </c>
      <c r="C95" s="185">
        <v>2.64</v>
      </c>
      <c r="D95" s="185">
        <v>136</v>
      </c>
      <c r="E95" s="185">
        <v>3.79</v>
      </c>
      <c r="F95" s="185">
        <v>3.41</v>
      </c>
      <c r="O95" s="184"/>
      <c r="P95" s="185"/>
      <c r="Q95" s="185"/>
      <c r="R95" s="185"/>
      <c r="S95" s="185"/>
      <c r="T95" s="185"/>
      <c r="V95" s="184"/>
      <c r="W95" s="185"/>
      <c r="X95" s="185"/>
      <c r="Y95" s="185"/>
      <c r="Z95" s="185"/>
      <c r="AA95" s="185"/>
    </row>
    <row r="96" spans="1:27" ht="12.75" x14ac:dyDescent="0.2">
      <c r="A96" s="184" t="s">
        <v>1334</v>
      </c>
      <c r="B96" s="185">
        <v>2</v>
      </c>
      <c r="C96" s="185">
        <v>2.64</v>
      </c>
      <c r="D96" s="185">
        <v>136</v>
      </c>
      <c r="E96" s="185">
        <v>3.79</v>
      </c>
      <c r="F96" s="185">
        <v>3.4</v>
      </c>
      <c r="O96" s="184"/>
      <c r="P96" s="185"/>
      <c r="Q96" s="185"/>
      <c r="R96" s="185"/>
      <c r="S96" s="185"/>
      <c r="T96" s="185"/>
      <c r="V96" s="184"/>
      <c r="W96" s="185"/>
      <c r="X96" s="185"/>
      <c r="Y96" s="185"/>
      <c r="Z96" s="185"/>
      <c r="AA96" s="185"/>
    </row>
    <row r="97" spans="1:27" ht="12.75" x14ac:dyDescent="0.2">
      <c r="A97" s="184" t="s">
        <v>1336</v>
      </c>
      <c r="B97" s="185">
        <v>1</v>
      </c>
      <c r="C97" s="185">
        <v>3.79</v>
      </c>
      <c r="D97" s="185">
        <v>136</v>
      </c>
      <c r="E97" s="185">
        <v>2.64</v>
      </c>
      <c r="F97" s="185">
        <v>3.4</v>
      </c>
      <c r="O97" s="184"/>
      <c r="P97" s="185"/>
      <c r="Q97" s="185"/>
      <c r="R97" s="185"/>
      <c r="S97" s="185"/>
      <c r="T97" s="185"/>
      <c r="V97" s="184"/>
      <c r="W97" s="185"/>
      <c r="X97" s="185"/>
      <c r="Y97" s="185"/>
      <c r="Z97" s="185"/>
      <c r="AA97" s="185"/>
    </row>
    <row r="98" spans="1:27" ht="12.75" x14ac:dyDescent="0.2">
      <c r="A98" s="184" t="s">
        <v>726</v>
      </c>
      <c r="B98" s="185">
        <v>11</v>
      </c>
      <c r="C98" s="185">
        <v>2.59</v>
      </c>
      <c r="D98" s="185">
        <v>151</v>
      </c>
      <c r="E98" s="185">
        <v>3.51</v>
      </c>
      <c r="F98" s="185">
        <v>3.9</v>
      </c>
      <c r="O98" s="184"/>
      <c r="P98" s="185"/>
      <c r="Q98" s="185"/>
      <c r="R98" s="185"/>
      <c r="S98" s="185"/>
      <c r="T98" s="185"/>
      <c r="V98" s="184"/>
      <c r="W98" s="185"/>
      <c r="X98" s="185"/>
      <c r="Y98" s="185"/>
      <c r="Z98" s="185"/>
      <c r="AA98" s="185"/>
    </row>
    <row r="99" spans="1:27" ht="12.75" x14ac:dyDescent="0.2">
      <c r="A99" s="184" t="s">
        <v>1338</v>
      </c>
      <c r="B99" s="185">
        <v>13</v>
      </c>
      <c r="C99" s="185">
        <v>2.64</v>
      </c>
      <c r="D99" s="185">
        <v>136</v>
      </c>
      <c r="E99" s="185">
        <v>3.79</v>
      </c>
      <c r="F99" s="185">
        <v>3.4</v>
      </c>
      <c r="O99" s="184"/>
      <c r="P99" s="185"/>
      <c r="Q99" s="185"/>
      <c r="R99" s="185"/>
      <c r="S99" s="185"/>
      <c r="T99" s="185"/>
      <c r="V99" s="184"/>
      <c r="W99" s="185"/>
      <c r="X99" s="185"/>
      <c r="Y99" s="185"/>
      <c r="Z99" s="185"/>
      <c r="AA99" s="185"/>
    </row>
    <row r="100" spans="1:27" ht="12.75" x14ac:dyDescent="0.2">
      <c r="A100" s="184" t="s">
        <v>727</v>
      </c>
      <c r="B100" s="185">
        <v>2</v>
      </c>
      <c r="C100" s="185">
        <v>2.46</v>
      </c>
      <c r="D100" s="185">
        <v>132</v>
      </c>
      <c r="E100" s="185">
        <v>3.51</v>
      </c>
      <c r="F100" s="185">
        <v>3.8</v>
      </c>
      <c r="O100" s="184"/>
      <c r="P100" s="185"/>
      <c r="Q100" s="185"/>
      <c r="R100" s="185"/>
      <c r="S100" s="185"/>
      <c r="T100" s="185"/>
      <c r="V100" s="184"/>
      <c r="W100" s="185"/>
      <c r="X100" s="185"/>
      <c r="Y100" s="185"/>
      <c r="Z100" s="185"/>
      <c r="AA100" s="185"/>
    </row>
    <row r="101" spans="1:27" ht="12.75" x14ac:dyDescent="0.2">
      <c r="A101" s="184" t="s">
        <v>1339</v>
      </c>
      <c r="B101" s="185">
        <v>3</v>
      </c>
      <c r="C101" s="185">
        <v>2.64</v>
      </c>
      <c r="D101" s="185">
        <v>136</v>
      </c>
      <c r="E101" s="185">
        <v>3.79</v>
      </c>
      <c r="F101" s="185">
        <v>3.4</v>
      </c>
      <c r="O101" s="184"/>
      <c r="P101" s="185"/>
      <c r="Q101" s="185"/>
      <c r="R101" s="185"/>
      <c r="S101" s="185"/>
      <c r="T101" s="185"/>
      <c r="V101" s="184"/>
      <c r="W101" s="185"/>
      <c r="X101" s="185"/>
      <c r="Y101" s="185"/>
      <c r="Z101" s="185"/>
      <c r="AA101" s="185"/>
    </row>
    <row r="102" spans="1:27" ht="12.75" x14ac:dyDescent="0.2">
      <c r="A102" s="184" t="s">
        <v>1355</v>
      </c>
      <c r="B102" s="185">
        <v>4</v>
      </c>
      <c r="C102" s="185">
        <v>2.2200000000000002</v>
      </c>
      <c r="D102" s="185">
        <v>187</v>
      </c>
      <c r="E102" s="185">
        <v>3.51</v>
      </c>
      <c r="F102" s="185">
        <v>4.2</v>
      </c>
      <c r="O102" s="184"/>
      <c r="P102" s="185"/>
      <c r="Q102" s="185"/>
      <c r="R102" s="185"/>
      <c r="S102" s="185"/>
      <c r="T102" s="185"/>
      <c r="V102" s="184"/>
      <c r="W102" s="185"/>
      <c r="X102" s="185"/>
      <c r="Y102" s="185"/>
      <c r="Z102" s="185"/>
      <c r="AA102" s="185"/>
    </row>
    <row r="103" spans="1:27" ht="12.75" x14ac:dyDescent="0.2">
      <c r="A103" s="184" t="s">
        <v>1389</v>
      </c>
      <c r="B103" s="185">
        <v>127</v>
      </c>
      <c r="C103" s="185">
        <v>2.0099999999999998</v>
      </c>
      <c r="D103" s="185">
        <v>202</v>
      </c>
      <c r="E103" s="185">
        <v>3</v>
      </c>
      <c r="F103" s="185">
        <v>4.0999999999999996</v>
      </c>
      <c r="O103" s="184"/>
      <c r="P103" s="185"/>
      <c r="Q103" s="185"/>
      <c r="R103" s="185"/>
      <c r="S103" s="185"/>
      <c r="T103" s="185"/>
      <c r="V103" s="184"/>
      <c r="W103" s="185"/>
      <c r="X103" s="185"/>
      <c r="Y103" s="185"/>
      <c r="Z103" s="185"/>
      <c r="AA103" s="185"/>
    </row>
    <row r="104" spans="1:27" ht="12.75" x14ac:dyDescent="0.2">
      <c r="A104" s="184" t="s">
        <v>1390</v>
      </c>
      <c r="B104" s="185">
        <v>13</v>
      </c>
      <c r="C104" s="185">
        <v>3</v>
      </c>
      <c r="D104" s="185">
        <v>202</v>
      </c>
      <c r="E104" s="185">
        <v>2.0099999999999998</v>
      </c>
      <c r="F104" s="185">
        <v>4.0999999999999996</v>
      </c>
      <c r="O104" s="184"/>
      <c r="P104" s="185"/>
      <c r="Q104" s="185"/>
      <c r="R104" s="185"/>
      <c r="S104" s="185"/>
      <c r="T104" s="185"/>
      <c r="V104" s="184"/>
      <c r="W104" s="185"/>
      <c r="X104" s="185"/>
      <c r="Y104" s="185"/>
      <c r="Z104" s="185"/>
      <c r="AA104" s="185"/>
    </row>
    <row r="105" spans="1:27" ht="12.75" x14ac:dyDescent="0.2">
      <c r="A105" s="184" t="s">
        <v>1391</v>
      </c>
      <c r="B105" s="185">
        <v>57</v>
      </c>
      <c r="C105" s="185">
        <v>2.2400000000000002</v>
      </c>
      <c r="D105" s="185">
        <v>152</v>
      </c>
      <c r="E105" s="185">
        <v>3.16</v>
      </c>
      <c r="F105" s="185">
        <v>3.4</v>
      </c>
      <c r="O105" s="184"/>
      <c r="P105" s="185"/>
      <c r="Q105" s="185"/>
      <c r="R105" s="185"/>
      <c r="S105" s="185"/>
      <c r="T105" s="185"/>
      <c r="V105" s="184"/>
      <c r="W105" s="185"/>
      <c r="X105" s="185"/>
      <c r="Y105" s="185"/>
      <c r="Z105" s="185"/>
      <c r="AA105" s="185"/>
    </row>
    <row r="106" spans="1:27" ht="12.75" x14ac:dyDescent="0.2">
      <c r="A106" s="184" t="s">
        <v>1392</v>
      </c>
      <c r="B106" s="185">
        <v>3</v>
      </c>
      <c r="C106" s="185">
        <v>2.2400000000000002</v>
      </c>
      <c r="D106" s="185">
        <v>152</v>
      </c>
      <c r="E106" s="185">
        <v>3.16</v>
      </c>
      <c r="F106" s="185">
        <v>3.4</v>
      </c>
      <c r="O106" s="184"/>
      <c r="P106" s="185"/>
      <c r="Q106" s="185"/>
      <c r="R106" s="185"/>
      <c r="S106" s="185"/>
      <c r="T106" s="185"/>
      <c r="V106" s="184"/>
      <c r="W106" s="185"/>
      <c r="X106" s="185"/>
      <c r="Y106" s="185"/>
      <c r="Z106" s="185"/>
      <c r="AA106" s="185"/>
    </row>
    <row r="107" spans="1:27" ht="12.75" x14ac:dyDescent="0.2">
      <c r="A107" s="184" t="s">
        <v>1357</v>
      </c>
      <c r="B107" s="185">
        <v>73</v>
      </c>
      <c r="C107" s="185">
        <v>2.2200000000000002</v>
      </c>
      <c r="D107" s="185">
        <v>187</v>
      </c>
      <c r="E107" s="185">
        <v>3.51</v>
      </c>
      <c r="F107" s="185">
        <v>4.2</v>
      </c>
      <c r="O107" s="184"/>
      <c r="P107" s="185"/>
      <c r="Q107" s="185"/>
      <c r="R107" s="185"/>
      <c r="S107" s="185"/>
      <c r="T107" s="185"/>
      <c r="V107" s="184"/>
      <c r="W107" s="185"/>
      <c r="X107" s="185"/>
      <c r="Y107" s="185"/>
      <c r="Z107" s="185"/>
      <c r="AA107" s="185"/>
    </row>
    <row r="108" spans="1:27" ht="12.75" x14ac:dyDescent="0.2">
      <c r="A108" s="184" t="s">
        <v>1358</v>
      </c>
      <c r="B108" s="185">
        <v>128</v>
      </c>
      <c r="C108" s="185">
        <v>2.2200000000000002</v>
      </c>
      <c r="D108" s="185">
        <v>187</v>
      </c>
      <c r="E108" s="185">
        <v>3.51</v>
      </c>
      <c r="F108" s="185">
        <v>4.2</v>
      </c>
      <c r="O108" s="184"/>
      <c r="P108" s="185"/>
      <c r="Q108" s="185"/>
      <c r="R108" s="185"/>
      <c r="S108" s="185"/>
      <c r="T108" s="185"/>
      <c r="V108" s="184"/>
      <c r="W108" s="185"/>
      <c r="X108" s="185"/>
      <c r="Y108" s="185"/>
      <c r="Z108" s="185"/>
      <c r="AA108" s="185"/>
    </row>
    <row r="109" spans="1:27" ht="12.75" x14ac:dyDescent="0.2">
      <c r="A109" s="184" t="s">
        <v>1359</v>
      </c>
      <c r="B109" s="185">
        <v>14</v>
      </c>
      <c r="C109" s="185">
        <v>2.2200000000000002</v>
      </c>
      <c r="D109" s="185">
        <v>187</v>
      </c>
      <c r="E109" s="185">
        <v>3.51</v>
      </c>
      <c r="F109" s="185">
        <v>4.2</v>
      </c>
      <c r="O109" s="184"/>
      <c r="P109" s="185"/>
      <c r="Q109" s="185"/>
      <c r="R109" s="185"/>
      <c r="S109" s="185"/>
      <c r="T109" s="185"/>
      <c r="V109" s="184"/>
      <c r="W109" s="185"/>
      <c r="X109" s="185"/>
      <c r="Y109" s="185"/>
      <c r="Z109" s="185"/>
      <c r="AA109" s="185"/>
    </row>
    <row r="110" spans="1:27" ht="12.75" x14ac:dyDescent="0.2">
      <c r="A110" s="184" t="s">
        <v>706</v>
      </c>
      <c r="B110" s="185">
        <v>45</v>
      </c>
      <c r="C110" s="185">
        <v>2.4</v>
      </c>
      <c r="D110" s="185">
        <v>135</v>
      </c>
      <c r="E110" s="185">
        <v>3.5</v>
      </c>
      <c r="F110" s="185">
        <v>3.5</v>
      </c>
      <c r="O110" s="184"/>
      <c r="P110" s="185"/>
      <c r="Q110" s="185"/>
      <c r="R110" s="185"/>
      <c r="S110" s="185"/>
      <c r="T110" s="185"/>
      <c r="V110" s="184"/>
      <c r="W110" s="185"/>
      <c r="X110" s="185"/>
      <c r="Y110" s="185"/>
      <c r="Z110" s="185"/>
      <c r="AA110" s="185"/>
    </row>
    <row r="111" spans="1:27" ht="12.75" x14ac:dyDescent="0.2">
      <c r="A111" s="184" t="s">
        <v>789</v>
      </c>
      <c r="B111" s="185">
        <v>1</v>
      </c>
      <c r="C111" s="185">
        <v>2.61</v>
      </c>
      <c r="D111" s="185">
        <v>130</v>
      </c>
      <c r="E111" s="185">
        <v>3.63</v>
      </c>
      <c r="F111" s="185">
        <v>3.4</v>
      </c>
      <c r="O111" s="184"/>
      <c r="P111" s="185"/>
      <c r="Q111" s="185"/>
      <c r="R111" s="185"/>
      <c r="S111" s="185"/>
      <c r="T111" s="185"/>
      <c r="V111" s="184"/>
      <c r="W111" s="185"/>
      <c r="X111" s="185"/>
      <c r="Y111" s="185"/>
      <c r="Z111" s="185"/>
      <c r="AA111" s="185"/>
    </row>
    <row r="112" spans="1:27" ht="12.75" x14ac:dyDescent="0.2">
      <c r="A112" s="184" t="s">
        <v>585</v>
      </c>
      <c r="B112" s="185">
        <v>74</v>
      </c>
      <c r="C112" s="185">
        <v>2.21</v>
      </c>
      <c r="D112" s="185">
        <v>148</v>
      </c>
      <c r="E112" s="185">
        <v>3.14</v>
      </c>
      <c r="F112" s="185">
        <v>3.2</v>
      </c>
      <c r="O112" s="184"/>
      <c r="P112" s="185"/>
      <c r="Q112" s="185"/>
      <c r="R112" s="185"/>
      <c r="S112" s="185"/>
      <c r="T112" s="185"/>
      <c r="V112" s="184"/>
      <c r="W112" s="185"/>
      <c r="X112" s="185"/>
      <c r="Y112" s="185"/>
      <c r="Z112" s="185"/>
      <c r="AA112" s="185"/>
    </row>
    <row r="113" spans="1:27" ht="12.75" x14ac:dyDescent="0.2">
      <c r="A113" s="184" t="s">
        <v>574</v>
      </c>
      <c r="B113" s="185">
        <v>4</v>
      </c>
      <c r="C113" s="185">
        <v>2.2000000000000002</v>
      </c>
      <c r="D113" s="185">
        <v>160</v>
      </c>
      <c r="E113" s="185">
        <v>3.2</v>
      </c>
      <c r="F113" s="185">
        <v>3.9</v>
      </c>
      <c r="O113" s="184"/>
      <c r="P113" s="185"/>
      <c r="Q113" s="185"/>
      <c r="R113" s="185"/>
      <c r="S113" s="185"/>
      <c r="T113" s="185"/>
      <c r="V113" s="184"/>
      <c r="W113" s="185"/>
      <c r="X113" s="185"/>
      <c r="Y113" s="185"/>
      <c r="Z113" s="185"/>
      <c r="AA113" s="185"/>
    </row>
    <row r="114" spans="1:27" ht="12.75" x14ac:dyDescent="0.2">
      <c r="A114" s="184" t="s">
        <v>1393</v>
      </c>
      <c r="B114" s="185">
        <v>391</v>
      </c>
      <c r="C114" s="185">
        <v>2.25</v>
      </c>
      <c r="D114" s="185">
        <v>152</v>
      </c>
      <c r="E114" s="185">
        <v>3.03</v>
      </c>
      <c r="F114" s="185">
        <v>3.6</v>
      </c>
      <c r="O114" s="184"/>
      <c r="P114" s="185"/>
      <c r="Q114" s="185"/>
      <c r="R114" s="185"/>
      <c r="S114" s="185"/>
      <c r="T114" s="185"/>
      <c r="V114" s="184"/>
      <c r="W114" s="185"/>
      <c r="X114" s="185"/>
      <c r="Y114" s="185"/>
      <c r="Z114" s="185"/>
      <c r="AA114" s="185"/>
    </row>
    <row r="115" spans="1:27" ht="12.75" x14ac:dyDescent="0.2">
      <c r="A115" s="184" t="s">
        <v>879</v>
      </c>
      <c r="B115" s="185">
        <v>12</v>
      </c>
      <c r="C115" s="185">
        <v>2.77</v>
      </c>
      <c r="D115" s="185">
        <v>126</v>
      </c>
      <c r="E115" s="185">
        <v>3.52</v>
      </c>
      <c r="F115" s="185">
        <v>3.4</v>
      </c>
      <c r="O115" s="184"/>
      <c r="P115" s="185"/>
      <c r="Q115" s="185"/>
      <c r="R115" s="185"/>
      <c r="S115" s="185"/>
      <c r="T115" s="185"/>
      <c r="V115" s="184"/>
      <c r="W115" s="185"/>
      <c r="X115" s="185"/>
      <c r="Y115" s="185"/>
      <c r="Z115" s="185"/>
      <c r="AA115" s="185"/>
    </row>
    <row r="116" spans="1:27" ht="12.75" x14ac:dyDescent="0.2">
      <c r="A116" s="184" t="s">
        <v>587</v>
      </c>
      <c r="B116" s="185">
        <v>80</v>
      </c>
      <c r="C116" s="185">
        <v>2.46</v>
      </c>
      <c r="D116" s="185">
        <v>127</v>
      </c>
      <c r="E116" s="185">
        <v>3.52</v>
      </c>
      <c r="F116" s="185">
        <v>3.5</v>
      </c>
      <c r="O116" s="184"/>
      <c r="P116" s="185"/>
      <c r="Q116" s="185"/>
      <c r="R116" s="185"/>
      <c r="S116" s="185"/>
      <c r="T116" s="185"/>
      <c r="V116" s="184"/>
      <c r="W116" s="185"/>
      <c r="X116" s="185"/>
      <c r="Y116" s="185"/>
      <c r="Z116" s="185"/>
      <c r="AA116" s="185"/>
    </row>
    <row r="117" spans="1:27" ht="12.75" x14ac:dyDescent="0.2">
      <c r="A117" s="184" t="s">
        <v>649</v>
      </c>
      <c r="B117" s="185">
        <v>23</v>
      </c>
      <c r="C117" s="185">
        <v>2.2999999999999998</v>
      </c>
      <c r="D117" s="185">
        <v>133</v>
      </c>
      <c r="E117" s="185">
        <v>3.5</v>
      </c>
      <c r="F117" s="185">
        <v>3.3</v>
      </c>
      <c r="O117" s="184"/>
      <c r="P117" s="185"/>
      <c r="Q117" s="185"/>
      <c r="R117" s="185"/>
      <c r="S117" s="185"/>
      <c r="T117" s="185"/>
      <c r="V117" s="184"/>
      <c r="W117" s="185"/>
      <c r="X117" s="185"/>
      <c r="Y117" s="185"/>
      <c r="Z117" s="185"/>
      <c r="AA117" s="185"/>
    </row>
    <row r="118" spans="1:27" ht="12.75" x14ac:dyDescent="0.2">
      <c r="A118" s="184" t="s">
        <v>898</v>
      </c>
      <c r="B118" s="185">
        <v>68</v>
      </c>
      <c r="C118" s="185">
        <v>2.89</v>
      </c>
      <c r="D118" s="185">
        <v>119</v>
      </c>
      <c r="E118" s="185">
        <v>3.63</v>
      </c>
      <c r="F118" s="185">
        <v>3.4</v>
      </c>
      <c r="O118" s="184"/>
      <c r="P118" s="185"/>
      <c r="Q118" s="185"/>
      <c r="R118" s="185"/>
      <c r="S118" s="185"/>
      <c r="T118" s="185"/>
      <c r="V118" s="184"/>
      <c r="W118" s="185"/>
      <c r="X118" s="185"/>
      <c r="Y118" s="185"/>
      <c r="Z118" s="185"/>
      <c r="AA118" s="185"/>
    </row>
    <row r="119" spans="1:27" ht="12.75" x14ac:dyDescent="0.2">
      <c r="A119" s="184" t="s">
        <v>714</v>
      </c>
      <c r="B119" s="185">
        <v>94</v>
      </c>
      <c r="C119" s="185">
        <v>2.4</v>
      </c>
      <c r="D119" s="185">
        <v>140</v>
      </c>
      <c r="E119" s="185">
        <v>3.6</v>
      </c>
      <c r="F119" s="185">
        <v>3.4</v>
      </c>
      <c r="O119" s="184"/>
      <c r="P119" s="185"/>
      <c r="Q119" s="185"/>
      <c r="R119" s="185"/>
      <c r="S119" s="185"/>
      <c r="T119" s="185"/>
      <c r="V119" s="184"/>
      <c r="W119" s="185"/>
      <c r="X119" s="185"/>
      <c r="Y119" s="185"/>
      <c r="Z119" s="185"/>
      <c r="AA119" s="185"/>
    </row>
    <row r="120" spans="1:27" ht="12.75" x14ac:dyDescent="0.2">
      <c r="A120" s="184" t="s">
        <v>1352</v>
      </c>
      <c r="B120" s="185">
        <v>43</v>
      </c>
      <c r="C120" s="185">
        <v>2.65</v>
      </c>
      <c r="D120" s="185">
        <v>137</v>
      </c>
      <c r="E120" s="185">
        <v>3.63</v>
      </c>
      <c r="F120" s="185">
        <v>3.6</v>
      </c>
      <c r="O120" s="184"/>
      <c r="P120" s="185"/>
      <c r="Q120" s="185"/>
      <c r="R120" s="185"/>
      <c r="S120" s="185"/>
      <c r="T120" s="185"/>
      <c r="V120" s="184"/>
      <c r="W120" s="185"/>
      <c r="X120" s="185"/>
      <c r="Y120" s="185"/>
      <c r="Z120" s="185"/>
      <c r="AA120" s="185"/>
    </row>
    <row r="121" spans="1:27" ht="12.75" x14ac:dyDescent="0.2">
      <c r="A121" s="184" t="s">
        <v>1354</v>
      </c>
      <c r="B121" s="185">
        <v>1</v>
      </c>
      <c r="C121" s="185">
        <v>2.87</v>
      </c>
      <c r="D121" s="185">
        <v>124</v>
      </c>
      <c r="E121" s="185">
        <v>3.63</v>
      </c>
      <c r="F121" s="185">
        <v>3.4</v>
      </c>
      <c r="O121" s="184"/>
      <c r="P121" s="185"/>
      <c r="Q121" s="185"/>
      <c r="R121" s="185"/>
      <c r="S121" s="185"/>
      <c r="T121" s="185"/>
      <c r="V121" s="184"/>
      <c r="W121" s="185"/>
      <c r="X121" s="185"/>
      <c r="Y121" s="185"/>
      <c r="Z121" s="185"/>
      <c r="AA121" s="185"/>
    </row>
    <row r="122" spans="1:27" ht="12.75" x14ac:dyDescent="0.2">
      <c r="A122" s="184" t="s">
        <v>1356</v>
      </c>
      <c r="B122" s="185">
        <v>8</v>
      </c>
      <c r="C122" s="185">
        <v>2.48</v>
      </c>
      <c r="D122" s="185">
        <v>171</v>
      </c>
      <c r="E122" s="185">
        <v>3.47</v>
      </c>
      <c r="F122" s="185">
        <v>3.5</v>
      </c>
      <c r="O122" s="184"/>
      <c r="P122" s="185"/>
      <c r="Q122" s="185"/>
      <c r="R122" s="185"/>
      <c r="S122" s="185"/>
      <c r="T122" s="185"/>
      <c r="V122" s="184"/>
      <c r="W122" s="185"/>
      <c r="X122" s="185"/>
      <c r="Y122" s="185"/>
      <c r="Z122" s="185"/>
      <c r="AA122" s="185"/>
    </row>
    <row r="123" spans="1:27" ht="12.75" x14ac:dyDescent="0.2">
      <c r="A123" s="184" t="s">
        <v>768</v>
      </c>
      <c r="B123" s="185">
        <v>24</v>
      </c>
      <c r="C123" s="185">
        <v>2.57</v>
      </c>
      <c r="D123" s="185">
        <v>141</v>
      </c>
      <c r="E123" s="185">
        <v>3.87</v>
      </c>
      <c r="F123" s="185">
        <v>3.4</v>
      </c>
      <c r="O123" s="184"/>
      <c r="P123" s="185"/>
      <c r="Q123" s="185"/>
      <c r="R123" s="185"/>
      <c r="S123" s="185"/>
      <c r="T123" s="185"/>
      <c r="V123" s="184"/>
      <c r="W123" s="185"/>
      <c r="X123" s="185"/>
      <c r="Y123" s="185"/>
      <c r="Z123" s="185"/>
      <c r="AA123" s="185"/>
    </row>
    <row r="124" spans="1:27" ht="12.75" x14ac:dyDescent="0.2">
      <c r="A124" s="184" t="s">
        <v>841</v>
      </c>
      <c r="B124" s="185">
        <v>18</v>
      </c>
      <c r="C124" s="185">
        <v>2.7</v>
      </c>
      <c r="D124" s="185">
        <v>139</v>
      </c>
      <c r="E124" s="185">
        <v>3.87</v>
      </c>
      <c r="F124" s="185">
        <v>3.4</v>
      </c>
      <c r="O124" s="184"/>
      <c r="P124" s="185"/>
      <c r="Q124" s="185"/>
      <c r="R124" s="185"/>
      <c r="S124" s="185"/>
      <c r="T124" s="185"/>
      <c r="V124" s="184"/>
      <c r="W124" s="185"/>
      <c r="X124" s="185"/>
      <c r="Y124" s="185"/>
      <c r="Z124" s="185"/>
      <c r="AA124" s="185"/>
    </row>
    <row r="125" spans="1:27" ht="12.75" x14ac:dyDescent="0.2">
      <c r="A125" s="184" t="s">
        <v>842</v>
      </c>
      <c r="B125" s="185">
        <v>7</v>
      </c>
      <c r="C125" s="185">
        <v>2.71</v>
      </c>
      <c r="D125" s="185">
        <v>139</v>
      </c>
      <c r="E125" s="185">
        <v>3.87</v>
      </c>
      <c r="F125" s="185">
        <v>3.4</v>
      </c>
      <c r="O125" s="184"/>
      <c r="P125" s="185"/>
      <c r="Q125" s="185"/>
      <c r="R125" s="185"/>
      <c r="S125" s="185"/>
      <c r="T125" s="185"/>
      <c r="V125" s="184"/>
      <c r="W125" s="185"/>
      <c r="X125" s="185"/>
      <c r="Y125" s="185"/>
      <c r="Z125" s="185"/>
      <c r="AA125" s="185"/>
    </row>
    <row r="126" spans="1:27" ht="12.75" x14ac:dyDescent="0.2">
      <c r="A126" s="184" t="s">
        <v>1394</v>
      </c>
      <c r="B126" s="185">
        <v>34</v>
      </c>
      <c r="C126" s="185">
        <v>2.1800000000000002</v>
      </c>
      <c r="D126" s="185">
        <v>160</v>
      </c>
      <c r="E126" s="185">
        <v>3.47</v>
      </c>
      <c r="F126" s="185">
        <v>4.3</v>
      </c>
      <c r="O126" s="184"/>
      <c r="P126" s="185"/>
      <c r="Q126" s="185"/>
      <c r="R126" s="185"/>
      <c r="S126" s="185"/>
      <c r="T126" s="185"/>
      <c r="V126" s="184"/>
      <c r="W126" s="185"/>
      <c r="X126" s="185"/>
      <c r="Y126" s="185"/>
      <c r="Z126" s="185"/>
      <c r="AA126" s="185"/>
    </row>
    <row r="127" spans="1:27" ht="12.75" x14ac:dyDescent="0.2">
      <c r="A127" s="184" t="s">
        <v>1395</v>
      </c>
      <c r="B127" s="185">
        <v>3</v>
      </c>
      <c r="C127" s="185">
        <v>2.35</v>
      </c>
      <c r="D127" s="185">
        <v>138</v>
      </c>
      <c r="E127" s="185">
        <v>3.47</v>
      </c>
      <c r="F127" s="185">
        <v>3.8</v>
      </c>
      <c r="O127" s="184"/>
      <c r="P127" s="185"/>
      <c r="Q127" s="185"/>
      <c r="R127" s="185"/>
      <c r="S127" s="185"/>
      <c r="T127" s="185"/>
      <c r="V127" s="184"/>
      <c r="W127" s="185"/>
      <c r="X127" s="185"/>
      <c r="Y127" s="185"/>
      <c r="Z127" s="185"/>
      <c r="AA127" s="185"/>
    </row>
    <row r="128" spans="1:27" ht="12.75" x14ac:dyDescent="0.2">
      <c r="A128" s="184" t="s">
        <v>720</v>
      </c>
      <c r="B128" s="185">
        <v>49</v>
      </c>
      <c r="C128" s="185">
        <v>2.4500000000000002</v>
      </c>
      <c r="D128" s="185">
        <v>139</v>
      </c>
      <c r="E128" s="185">
        <v>3.46</v>
      </c>
      <c r="F128" s="185">
        <v>3.9</v>
      </c>
      <c r="O128" s="184"/>
      <c r="P128" s="185"/>
      <c r="Q128" s="185"/>
      <c r="R128" s="185"/>
      <c r="S128" s="185"/>
      <c r="T128" s="185"/>
      <c r="V128" s="184"/>
      <c r="W128" s="185"/>
      <c r="X128" s="185"/>
      <c r="Y128" s="185"/>
      <c r="Z128" s="185"/>
      <c r="AA128" s="185"/>
    </row>
    <row r="129" spans="1:27" ht="12.75" x14ac:dyDescent="0.2">
      <c r="A129" s="184" t="s">
        <v>721</v>
      </c>
      <c r="B129" s="185">
        <v>31</v>
      </c>
      <c r="C129" s="185">
        <v>2.4500000000000002</v>
      </c>
      <c r="D129" s="185">
        <v>139</v>
      </c>
      <c r="E129" s="185">
        <v>3.46</v>
      </c>
      <c r="F129" s="185">
        <v>3.9</v>
      </c>
      <c r="O129" s="184"/>
      <c r="P129" s="185"/>
      <c r="Q129" s="185"/>
      <c r="R129" s="185"/>
      <c r="S129" s="185"/>
      <c r="T129" s="185"/>
      <c r="V129" s="184"/>
      <c r="W129" s="185"/>
      <c r="X129" s="185"/>
      <c r="Y129" s="185"/>
      <c r="Z129" s="185"/>
      <c r="AA129" s="185"/>
    </row>
    <row r="130" spans="1:27" ht="12.75" x14ac:dyDescent="0.2">
      <c r="A130" s="184" t="s">
        <v>1360</v>
      </c>
      <c r="B130" s="185">
        <v>10</v>
      </c>
      <c r="C130" s="185">
        <v>2.2200000000000002</v>
      </c>
      <c r="D130" s="185">
        <v>264</v>
      </c>
      <c r="E130" s="185">
        <v>4.08</v>
      </c>
      <c r="F130" s="185">
        <v>4.3</v>
      </c>
      <c r="O130" s="184"/>
      <c r="P130" s="185"/>
      <c r="Q130" s="185"/>
      <c r="R130" s="185"/>
      <c r="S130" s="185"/>
      <c r="T130" s="185"/>
      <c r="V130" s="184"/>
      <c r="W130" s="185"/>
      <c r="X130" s="185"/>
      <c r="Y130" s="185"/>
      <c r="Z130" s="185"/>
      <c r="AA130" s="185"/>
    </row>
    <row r="131" spans="1:27" ht="12.75" x14ac:dyDescent="0.2">
      <c r="A131" s="184" t="s">
        <v>1361</v>
      </c>
      <c r="B131" s="185">
        <v>22</v>
      </c>
      <c r="C131" s="185">
        <v>2.23</v>
      </c>
      <c r="D131" s="185">
        <v>252</v>
      </c>
      <c r="E131" s="185">
        <v>4.08</v>
      </c>
      <c r="F131" s="185">
        <v>4.4000000000000004</v>
      </c>
      <c r="O131" s="184"/>
      <c r="P131" s="185"/>
      <c r="Q131" s="185"/>
      <c r="R131" s="185"/>
      <c r="S131" s="185"/>
      <c r="T131" s="185"/>
      <c r="V131" s="184"/>
      <c r="W131" s="185"/>
      <c r="X131" s="185"/>
      <c r="Y131" s="185"/>
      <c r="Z131" s="185"/>
      <c r="AA131" s="185"/>
    </row>
    <row r="132" spans="1:27" ht="12.75" x14ac:dyDescent="0.2">
      <c r="A132" s="184" t="s">
        <v>588</v>
      </c>
      <c r="B132" s="185">
        <v>5</v>
      </c>
      <c r="C132" s="185">
        <v>2.21</v>
      </c>
      <c r="D132" s="185">
        <v>282</v>
      </c>
      <c r="E132" s="185">
        <v>4.3099999999999996</v>
      </c>
      <c r="F132" s="185">
        <v>4.2</v>
      </c>
      <c r="O132" s="184"/>
      <c r="P132" s="185"/>
      <c r="Q132" s="185"/>
      <c r="R132" s="185"/>
      <c r="S132" s="185"/>
      <c r="T132" s="185"/>
      <c r="V132" s="184"/>
      <c r="W132" s="185"/>
      <c r="X132" s="185"/>
      <c r="Y132" s="185"/>
      <c r="Z132" s="185"/>
      <c r="AA132" s="185"/>
    </row>
    <row r="133" spans="1:27" ht="12.75" x14ac:dyDescent="0.2">
      <c r="A133" s="184" t="s">
        <v>1362</v>
      </c>
      <c r="B133" s="185">
        <v>44</v>
      </c>
      <c r="C133" s="185">
        <v>2.23</v>
      </c>
      <c r="D133" s="185">
        <v>252</v>
      </c>
      <c r="E133" s="185">
        <v>4.08</v>
      </c>
      <c r="F133" s="185">
        <v>4.4000000000000004</v>
      </c>
      <c r="O133" s="184"/>
      <c r="P133" s="185"/>
      <c r="Q133" s="185"/>
      <c r="R133" s="185"/>
      <c r="S133" s="185"/>
      <c r="T133" s="185"/>
      <c r="V133" s="184"/>
      <c r="W133" s="185"/>
      <c r="X133" s="185"/>
      <c r="Y133" s="185"/>
      <c r="Z133" s="185"/>
      <c r="AA133" s="185"/>
    </row>
    <row r="134" spans="1:27" ht="12.75" x14ac:dyDescent="0.2">
      <c r="A134" s="184" t="s">
        <v>589</v>
      </c>
      <c r="B134" s="185">
        <v>16</v>
      </c>
      <c r="C134" s="185">
        <v>2.21</v>
      </c>
      <c r="D134" s="185">
        <v>282</v>
      </c>
      <c r="E134" s="185">
        <v>4.3099999999999996</v>
      </c>
      <c r="F134" s="185">
        <v>4.2</v>
      </c>
      <c r="O134" s="184"/>
      <c r="P134" s="185"/>
      <c r="Q134" s="185"/>
      <c r="R134" s="185"/>
      <c r="S134" s="185"/>
      <c r="T134" s="185"/>
      <c r="V134" s="184"/>
      <c r="W134" s="185"/>
      <c r="X134" s="185"/>
      <c r="Y134" s="185"/>
      <c r="Z134" s="185"/>
      <c r="AA134" s="185"/>
    </row>
    <row r="135" spans="1:27" ht="12.75" x14ac:dyDescent="0.2">
      <c r="A135" s="184" t="s">
        <v>1363</v>
      </c>
      <c r="B135" s="185">
        <v>3</v>
      </c>
      <c r="C135" s="185">
        <v>2.25</v>
      </c>
      <c r="D135" s="185">
        <v>249</v>
      </c>
      <c r="E135" s="185">
        <v>4.08</v>
      </c>
      <c r="F135" s="185">
        <v>4.5</v>
      </c>
      <c r="O135" s="184"/>
      <c r="P135" s="185"/>
      <c r="Q135" s="185"/>
      <c r="R135" s="185"/>
      <c r="S135" s="185"/>
      <c r="T135" s="185"/>
      <c r="V135" s="184"/>
      <c r="W135" s="185"/>
      <c r="X135" s="185"/>
      <c r="Y135" s="185"/>
      <c r="Z135" s="185"/>
      <c r="AA135" s="185"/>
    </row>
    <row r="136" spans="1:27" ht="12.75" x14ac:dyDescent="0.2">
      <c r="A136" s="184" t="s">
        <v>621</v>
      </c>
      <c r="B136" s="185">
        <v>2</v>
      </c>
      <c r="C136" s="185">
        <v>2.25</v>
      </c>
      <c r="D136" s="185">
        <v>277</v>
      </c>
      <c r="E136" s="185">
        <v>4.34</v>
      </c>
      <c r="F136" s="185">
        <v>4.3</v>
      </c>
      <c r="O136" s="184"/>
      <c r="P136" s="185"/>
      <c r="Q136" s="185"/>
      <c r="R136" s="185"/>
      <c r="S136" s="185"/>
      <c r="T136" s="185"/>
      <c r="V136" s="184"/>
      <c r="W136" s="185"/>
      <c r="X136" s="185"/>
      <c r="Y136" s="185"/>
      <c r="Z136" s="185"/>
      <c r="AA136" s="185"/>
    </row>
    <row r="137" spans="1:27" ht="12.75" x14ac:dyDescent="0.2">
      <c r="A137" s="184" t="s">
        <v>671</v>
      </c>
      <c r="B137" s="185">
        <v>1</v>
      </c>
      <c r="C137" s="185">
        <v>2.4</v>
      </c>
      <c r="D137" s="185">
        <v>186</v>
      </c>
      <c r="E137" s="185">
        <v>3.07</v>
      </c>
      <c r="F137" s="185">
        <v>4.2</v>
      </c>
      <c r="O137" s="184"/>
      <c r="P137" s="185"/>
      <c r="Q137" s="185"/>
      <c r="R137" s="185"/>
      <c r="S137" s="185"/>
      <c r="T137" s="185"/>
      <c r="V137" s="184"/>
      <c r="W137" s="185"/>
      <c r="X137" s="185"/>
      <c r="Y137" s="185"/>
      <c r="Z137" s="185"/>
      <c r="AA137" s="185"/>
    </row>
    <row r="138" spans="1:27" ht="12.75" x14ac:dyDescent="0.2">
      <c r="A138" s="184" t="s">
        <v>674</v>
      </c>
      <c r="B138" s="185">
        <v>5</v>
      </c>
      <c r="C138" s="185">
        <v>2.4</v>
      </c>
      <c r="D138" s="185">
        <v>186</v>
      </c>
      <c r="E138" s="185">
        <v>3.07</v>
      </c>
      <c r="F138" s="185">
        <v>4.2</v>
      </c>
      <c r="O138" s="184"/>
      <c r="P138" s="185"/>
      <c r="Q138" s="185"/>
      <c r="R138" s="185"/>
      <c r="S138" s="185"/>
      <c r="T138" s="185"/>
      <c r="V138" s="184"/>
      <c r="W138" s="185"/>
      <c r="X138" s="185"/>
      <c r="Y138" s="185"/>
      <c r="Z138" s="185"/>
      <c r="AA138" s="185"/>
    </row>
    <row r="139" spans="1:27" ht="12.75" x14ac:dyDescent="0.2">
      <c r="A139" s="184" t="s">
        <v>788</v>
      </c>
      <c r="B139" s="185">
        <v>9</v>
      </c>
      <c r="C139" s="185">
        <v>2.61</v>
      </c>
      <c r="D139" s="185">
        <v>146</v>
      </c>
      <c r="E139" s="185">
        <v>3.47</v>
      </c>
      <c r="F139" s="185">
        <v>3.8</v>
      </c>
      <c r="O139" s="184"/>
      <c r="P139" s="185"/>
      <c r="Q139" s="185"/>
      <c r="R139" s="185"/>
      <c r="S139" s="185"/>
      <c r="T139" s="185"/>
      <c r="V139" s="184"/>
      <c r="W139" s="185"/>
      <c r="X139" s="185"/>
      <c r="Y139" s="185"/>
      <c r="Z139" s="185"/>
      <c r="AA139" s="185"/>
    </row>
    <row r="140" spans="1:27" ht="12.75" x14ac:dyDescent="0.2">
      <c r="A140" s="184" t="s">
        <v>743</v>
      </c>
      <c r="B140" s="185">
        <v>41</v>
      </c>
      <c r="C140" s="185">
        <v>2.65</v>
      </c>
      <c r="D140" s="185">
        <v>130</v>
      </c>
      <c r="E140" s="185">
        <v>3.43</v>
      </c>
      <c r="F140" s="185">
        <v>3.2</v>
      </c>
      <c r="O140" s="184"/>
      <c r="P140" s="185"/>
      <c r="Q140" s="185"/>
      <c r="R140" s="185"/>
      <c r="S140" s="185"/>
      <c r="T140" s="185"/>
      <c r="V140" s="184"/>
      <c r="W140" s="185"/>
      <c r="X140" s="185"/>
      <c r="Y140" s="185"/>
      <c r="Z140" s="185"/>
      <c r="AA140" s="185"/>
    </row>
    <row r="141" spans="1:27" ht="12.75" x14ac:dyDescent="0.2">
      <c r="A141" s="184" t="s">
        <v>806</v>
      </c>
      <c r="B141" s="185">
        <v>43</v>
      </c>
      <c r="C141" s="185">
        <v>2.65</v>
      </c>
      <c r="D141" s="185">
        <v>130</v>
      </c>
      <c r="E141" s="185">
        <v>3.43</v>
      </c>
      <c r="F141" s="185">
        <v>3.2</v>
      </c>
      <c r="O141" s="184"/>
      <c r="P141" s="185"/>
      <c r="Q141" s="185"/>
      <c r="R141" s="185"/>
      <c r="S141" s="185"/>
      <c r="T141" s="185"/>
      <c r="V141" s="184"/>
      <c r="W141" s="185"/>
      <c r="X141" s="185"/>
      <c r="Y141" s="185"/>
      <c r="Z141" s="185"/>
      <c r="AA141" s="185"/>
    </row>
    <row r="142" spans="1:27" ht="12.75" x14ac:dyDescent="0.2">
      <c r="A142" s="184" t="s">
        <v>642</v>
      </c>
      <c r="B142" s="185">
        <v>31</v>
      </c>
      <c r="C142" s="185">
        <v>2.2999999999999998</v>
      </c>
      <c r="D142" s="185">
        <v>161</v>
      </c>
      <c r="E142" s="185">
        <v>3.43</v>
      </c>
      <c r="F142" s="185">
        <v>3.7</v>
      </c>
      <c r="O142" s="184"/>
      <c r="P142" s="185"/>
      <c r="Q142" s="185"/>
      <c r="R142" s="185"/>
      <c r="S142" s="185"/>
      <c r="T142" s="185"/>
      <c r="V142" s="184"/>
      <c r="W142" s="185"/>
      <c r="X142" s="185"/>
      <c r="Y142" s="185"/>
      <c r="Z142" s="185"/>
      <c r="AA142" s="185"/>
    </row>
    <row r="143" spans="1:27" ht="12.75" x14ac:dyDescent="0.2">
      <c r="A143" s="184" t="s">
        <v>679</v>
      </c>
      <c r="B143" s="185">
        <v>1</v>
      </c>
      <c r="C143" s="185">
        <v>2.4</v>
      </c>
      <c r="D143" s="185">
        <v>210</v>
      </c>
      <c r="E143" s="185">
        <v>3.43</v>
      </c>
      <c r="F143" s="185">
        <v>3.6</v>
      </c>
      <c r="O143" s="184"/>
      <c r="P143" s="185"/>
      <c r="Q143" s="185"/>
      <c r="R143" s="185"/>
      <c r="S143" s="185"/>
      <c r="T143" s="185"/>
      <c r="V143" s="184"/>
      <c r="W143" s="185"/>
      <c r="X143" s="185"/>
      <c r="Y143" s="185"/>
      <c r="Z143" s="185"/>
      <c r="AA143" s="185"/>
    </row>
    <row r="144" spans="1:27" ht="12.75" x14ac:dyDescent="0.2">
      <c r="A144" s="184" t="s">
        <v>779</v>
      </c>
      <c r="B144" s="185">
        <v>5</v>
      </c>
      <c r="C144" s="185">
        <v>2.59</v>
      </c>
      <c r="D144" s="185">
        <v>153</v>
      </c>
      <c r="E144" s="185">
        <v>3.43</v>
      </c>
      <c r="F144" s="185">
        <v>3.6</v>
      </c>
      <c r="O144" s="184"/>
      <c r="P144" s="185"/>
      <c r="Q144" s="185"/>
      <c r="R144" s="185"/>
      <c r="S144" s="185"/>
      <c r="T144" s="185"/>
      <c r="V144" s="184"/>
      <c r="W144" s="185"/>
      <c r="X144" s="185"/>
      <c r="Y144" s="185"/>
      <c r="Z144" s="185"/>
      <c r="AA144" s="185"/>
    </row>
    <row r="145" spans="1:27" ht="12.75" x14ac:dyDescent="0.2">
      <c r="A145" s="184" t="s">
        <v>886</v>
      </c>
      <c r="B145" s="185">
        <v>1</v>
      </c>
      <c r="C145" s="185">
        <v>2.82</v>
      </c>
      <c r="D145" s="185">
        <v>114</v>
      </c>
      <c r="E145" s="185">
        <v>3.47</v>
      </c>
      <c r="F145" s="185">
        <v>3.2</v>
      </c>
      <c r="O145" s="184"/>
      <c r="P145" s="185"/>
      <c r="Q145" s="185"/>
      <c r="R145" s="185"/>
      <c r="S145" s="185"/>
      <c r="T145" s="185"/>
      <c r="V145" s="184"/>
      <c r="W145" s="185"/>
      <c r="X145" s="185"/>
      <c r="Y145" s="185"/>
      <c r="Z145" s="185"/>
      <c r="AA145" s="185"/>
    </row>
    <row r="146" spans="1:27" ht="12.75" x14ac:dyDescent="0.2">
      <c r="A146" s="184" t="s">
        <v>845</v>
      </c>
      <c r="B146" s="185">
        <v>1</v>
      </c>
      <c r="C146" s="185">
        <v>2.86</v>
      </c>
      <c r="D146" s="185">
        <v>109</v>
      </c>
      <c r="E146" s="185">
        <v>3.69</v>
      </c>
      <c r="F146" s="185">
        <v>3.1</v>
      </c>
      <c r="O146" s="184"/>
      <c r="P146" s="185"/>
      <c r="Q146" s="185"/>
      <c r="R146" s="185"/>
      <c r="S146" s="185"/>
      <c r="T146" s="185"/>
      <c r="V146" s="184"/>
      <c r="W146" s="185"/>
      <c r="X146" s="185"/>
      <c r="Y146" s="185"/>
      <c r="Z146" s="185"/>
      <c r="AA146" s="185"/>
    </row>
    <row r="147" spans="1:27" ht="12.75" x14ac:dyDescent="0.2">
      <c r="A147" s="184" t="s">
        <v>847</v>
      </c>
      <c r="B147" s="185">
        <v>2</v>
      </c>
      <c r="C147" s="185">
        <v>2.86</v>
      </c>
      <c r="D147" s="185">
        <v>109</v>
      </c>
      <c r="E147" s="185">
        <v>3.69</v>
      </c>
      <c r="F147" s="185">
        <v>3.1</v>
      </c>
      <c r="O147" s="184"/>
      <c r="P147" s="185"/>
      <c r="Q147" s="185"/>
      <c r="R147" s="185"/>
      <c r="S147" s="185"/>
      <c r="T147" s="185"/>
      <c r="V147" s="184"/>
      <c r="W147" s="185"/>
      <c r="X147" s="185"/>
      <c r="Y147" s="185"/>
      <c r="Z147" s="185"/>
      <c r="AA147" s="185"/>
    </row>
    <row r="148" spans="1:27" ht="12.75" x14ac:dyDescent="0.2">
      <c r="A148" s="184" t="s">
        <v>888</v>
      </c>
      <c r="B148" s="185">
        <v>1</v>
      </c>
      <c r="C148" s="185">
        <v>2.82</v>
      </c>
      <c r="D148" s="185">
        <v>120</v>
      </c>
      <c r="E148" s="185">
        <v>3.86</v>
      </c>
      <c r="F148" s="185">
        <v>3.2</v>
      </c>
      <c r="O148" s="184"/>
      <c r="P148" s="185"/>
      <c r="Q148" s="185"/>
      <c r="R148" s="185"/>
      <c r="S148" s="185"/>
      <c r="T148" s="185"/>
      <c r="V148" s="184"/>
      <c r="W148" s="185"/>
      <c r="X148" s="185"/>
      <c r="Y148" s="185"/>
      <c r="Z148" s="185"/>
      <c r="AA148" s="185"/>
    </row>
    <row r="149" spans="1:27" ht="12.75" x14ac:dyDescent="0.2">
      <c r="A149" s="184" t="s">
        <v>877</v>
      </c>
      <c r="B149" s="185">
        <v>24</v>
      </c>
      <c r="C149" s="185">
        <v>2.82</v>
      </c>
      <c r="D149" s="185">
        <v>108</v>
      </c>
      <c r="E149" s="185">
        <v>3.86</v>
      </c>
      <c r="F149" s="185">
        <v>3.2</v>
      </c>
      <c r="O149" s="184"/>
      <c r="P149" s="185"/>
      <c r="Q149" s="185"/>
      <c r="R149" s="185"/>
      <c r="S149" s="185"/>
      <c r="T149" s="185"/>
      <c r="V149" s="184"/>
      <c r="W149" s="185"/>
      <c r="X149" s="185"/>
      <c r="Y149" s="185"/>
      <c r="Z149" s="185"/>
      <c r="AA149" s="185"/>
    </row>
    <row r="150" spans="1:27" ht="12.75" x14ac:dyDescent="0.2">
      <c r="A150" s="184" t="s">
        <v>487</v>
      </c>
      <c r="B150" s="185">
        <v>2</v>
      </c>
      <c r="C150" s="185">
        <v>2.04</v>
      </c>
      <c r="D150" s="185">
        <v>184</v>
      </c>
      <c r="E150" s="185">
        <v>2.84</v>
      </c>
      <c r="F150" s="185">
        <v>4.9000000000000004</v>
      </c>
      <c r="O150" s="184"/>
      <c r="P150" s="185"/>
      <c r="Q150" s="185"/>
      <c r="R150" s="185"/>
      <c r="S150" s="185"/>
      <c r="T150" s="185"/>
      <c r="V150" s="184"/>
      <c r="W150" s="185"/>
      <c r="X150" s="185"/>
      <c r="Y150" s="185"/>
      <c r="Z150" s="185"/>
      <c r="AA150" s="185"/>
    </row>
    <row r="151" spans="1:27" ht="12.75" x14ac:dyDescent="0.2">
      <c r="A151" s="184" t="s">
        <v>534</v>
      </c>
      <c r="B151" s="185">
        <v>2</v>
      </c>
      <c r="C151" s="185">
        <v>2.0499999999999998</v>
      </c>
      <c r="D151" s="185">
        <v>152</v>
      </c>
      <c r="E151" s="185">
        <v>1.97</v>
      </c>
      <c r="F151" s="185">
        <v>5.8</v>
      </c>
      <c r="O151" s="184"/>
      <c r="P151" s="185"/>
      <c r="Q151" s="185"/>
      <c r="R151" s="185"/>
      <c r="S151" s="185"/>
      <c r="T151" s="185"/>
      <c r="V151" s="184"/>
      <c r="W151" s="185"/>
      <c r="X151" s="185"/>
      <c r="Y151" s="185"/>
      <c r="Z151" s="185"/>
      <c r="AA151" s="185"/>
    </row>
    <row r="152" spans="1:27" ht="12.75" x14ac:dyDescent="0.2">
      <c r="A152" s="184" t="s">
        <v>1364</v>
      </c>
      <c r="B152" s="185">
        <v>56</v>
      </c>
      <c r="C152" s="185">
        <v>2.2400000000000002</v>
      </c>
      <c r="D152" s="185">
        <v>169</v>
      </c>
      <c r="E152" s="185">
        <v>2.99</v>
      </c>
      <c r="F152" s="185">
        <v>4.5</v>
      </c>
      <c r="O152" s="184"/>
      <c r="P152" s="185"/>
      <c r="Q152" s="185"/>
      <c r="R152" s="185"/>
      <c r="S152" s="185"/>
      <c r="T152" s="185"/>
      <c r="V152" s="184"/>
      <c r="W152" s="185"/>
      <c r="X152" s="185"/>
      <c r="Y152" s="185"/>
      <c r="Z152" s="185"/>
      <c r="AA152" s="185"/>
    </row>
    <row r="153" spans="1:27" ht="12.75" x14ac:dyDescent="0.2">
      <c r="A153" s="184" t="s">
        <v>1365</v>
      </c>
      <c r="B153" s="185">
        <v>86</v>
      </c>
      <c r="C153" s="185">
        <v>2.2400000000000002</v>
      </c>
      <c r="D153" s="185">
        <v>169</v>
      </c>
      <c r="E153" s="185">
        <v>2.99</v>
      </c>
      <c r="F153" s="185">
        <v>4.5</v>
      </c>
      <c r="O153" s="184"/>
      <c r="P153" s="185"/>
      <c r="Q153" s="185"/>
      <c r="R153" s="185"/>
      <c r="S153" s="185"/>
      <c r="T153" s="185"/>
      <c r="V153" s="184"/>
      <c r="W153" s="185"/>
      <c r="X153" s="185"/>
      <c r="Y153" s="185"/>
      <c r="Z153" s="185"/>
      <c r="AA153" s="185"/>
    </row>
    <row r="154" spans="1:27" ht="12.75" x14ac:dyDescent="0.2">
      <c r="A154" s="184" t="s">
        <v>1368</v>
      </c>
      <c r="B154" s="185">
        <v>80</v>
      </c>
      <c r="C154" s="185">
        <v>2.44</v>
      </c>
      <c r="D154" s="185">
        <v>156</v>
      </c>
      <c r="E154" s="185">
        <v>3.26</v>
      </c>
      <c r="F154" s="185">
        <v>4</v>
      </c>
      <c r="O154" s="184"/>
      <c r="P154" s="185"/>
      <c r="Q154" s="185"/>
      <c r="R154" s="185"/>
      <c r="S154" s="185"/>
      <c r="T154" s="185"/>
      <c r="V154" s="184"/>
      <c r="W154" s="185"/>
      <c r="X154" s="185"/>
      <c r="Y154" s="185"/>
      <c r="Z154" s="185"/>
      <c r="AA154" s="185"/>
    </row>
    <row r="155" spans="1:27" ht="12.75" x14ac:dyDescent="0.2">
      <c r="A155" s="184" t="s">
        <v>1369</v>
      </c>
      <c r="B155" s="185">
        <v>7</v>
      </c>
      <c r="C155" s="185">
        <v>2.4500000000000002</v>
      </c>
      <c r="D155" s="185">
        <v>139</v>
      </c>
      <c r="E155" s="185">
        <v>3.46</v>
      </c>
      <c r="F155" s="185">
        <v>3.9</v>
      </c>
      <c r="O155" s="184"/>
      <c r="P155" s="185"/>
      <c r="Q155" s="185"/>
      <c r="R155" s="185"/>
      <c r="S155" s="185"/>
      <c r="T155" s="185"/>
      <c r="V155" s="184"/>
      <c r="W155" s="185"/>
      <c r="X155" s="185"/>
      <c r="Y155" s="185"/>
      <c r="Z155" s="185"/>
      <c r="AA155" s="185"/>
    </row>
    <row r="156" spans="1:27" ht="12.75" x14ac:dyDescent="0.2">
      <c r="A156" s="184" t="s">
        <v>1396</v>
      </c>
      <c r="B156" s="185">
        <v>68</v>
      </c>
      <c r="C156" s="185">
        <v>2.29</v>
      </c>
      <c r="D156" s="185">
        <v>186</v>
      </c>
      <c r="E156" s="185">
        <v>3.51</v>
      </c>
      <c r="F156" s="185">
        <v>3.87</v>
      </c>
      <c r="O156" s="184"/>
      <c r="P156" s="185"/>
      <c r="Q156" s="185"/>
      <c r="R156" s="185"/>
      <c r="S156" s="185"/>
      <c r="T156" s="185"/>
      <c r="V156" s="184"/>
      <c r="W156" s="185"/>
      <c r="X156" s="185"/>
      <c r="Y156" s="185"/>
      <c r="Z156" s="185"/>
      <c r="AA156" s="185"/>
    </row>
    <row r="157" spans="1:27" ht="12.75" x14ac:dyDescent="0.2">
      <c r="A157" s="184" t="s">
        <v>1397</v>
      </c>
      <c r="B157" s="185">
        <v>1</v>
      </c>
      <c r="C157" s="185">
        <v>2.29</v>
      </c>
      <c r="D157" s="185">
        <v>186</v>
      </c>
      <c r="E157" s="185">
        <v>3.51</v>
      </c>
      <c r="F157" s="185">
        <v>3.9</v>
      </c>
    </row>
    <row r="158" spans="1:27" ht="12.75" x14ac:dyDescent="0.2">
      <c r="A158" s="184" t="s">
        <v>1398</v>
      </c>
      <c r="B158" s="185">
        <v>12</v>
      </c>
      <c r="C158" s="185">
        <v>2.29</v>
      </c>
      <c r="D158" s="185">
        <v>186</v>
      </c>
      <c r="E158" s="185">
        <v>3.51</v>
      </c>
      <c r="F158" s="185">
        <v>3.9</v>
      </c>
    </row>
    <row r="159" spans="1:27" ht="12.75" x14ac:dyDescent="0.2">
      <c r="A159" s="184" t="s">
        <v>1399</v>
      </c>
      <c r="B159" s="185">
        <v>50</v>
      </c>
      <c r="C159" s="185">
        <v>2.29</v>
      </c>
      <c r="D159" s="185">
        <v>186</v>
      </c>
      <c r="E159" s="185">
        <v>3.51</v>
      </c>
      <c r="F159" s="185">
        <v>3.9</v>
      </c>
    </row>
    <row r="160" spans="1:27" ht="12.75" x14ac:dyDescent="0.2">
      <c r="A160" s="184" t="s">
        <v>636</v>
      </c>
      <c r="B160" s="185">
        <v>7</v>
      </c>
      <c r="C160" s="185">
        <v>2.29</v>
      </c>
      <c r="D160" s="185">
        <v>186</v>
      </c>
      <c r="E160" s="185">
        <v>3.51</v>
      </c>
      <c r="F160" s="185">
        <v>3.9</v>
      </c>
    </row>
    <row r="161" spans="1:6" ht="12.75" x14ac:dyDescent="0.2">
      <c r="A161" s="184" t="s">
        <v>740</v>
      </c>
      <c r="B161" s="185">
        <v>7</v>
      </c>
      <c r="C161" s="185">
        <v>2.46</v>
      </c>
      <c r="D161" s="185">
        <v>150</v>
      </c>
      <c r="E161" s="185">
        <v>3.79</v>
      </c>
      <c r="F161" s="185">
        <v>3.8</v>
      </c>
    </row>
    <row r="162" spans="1:6" ht="12.75" x14ac:dyDescent="0.2">
      <c r="A162" s="184" t="s">
        <v>1400</v>
      </c>
      <c r="B162" s="185">
        <v>14</v>
      </c>
      <c r="C162" s="185">
        <v>2.2599999999999998</v>
      </c>
      <c r="D162" s="185">
        <v>119</v>
      </c>
      <c r="E162" s="185">
        <v>3.51</v>
      </c>
      <c r="F162" s="185">
        <v>3.6</v>
      </c>
    </row>
    <row r="163" spans="1:6" ht="12.75" x14ac:dyDescent="0.2">
      <c r="A163" s="184" t="s">
        <v>1401</v>
      </c>
      <c r="B163" s="185">
        <v>1</v>
      </c>
      <c r="C163" s="185">
        <v>2.29</v>
      </c>
      <c r="D163" s="185">
        <v>186</v>
      </c>
      <c r="E163" s="185">
        <v>3.51</v>
      </c>
      <c r="F163" s="185">
        <v>3.9</v>
      </c>
    </row>
    <row r="164" spans="1:6" ht="12.75" x14ac:dyDescent="0.2">
      <c r="A164" s="184" t="s">
        <v>1371</v>
      </c>
      <c r="B164" s="185">
        <v>8</v>
      </c>
      <c r="C164" s="185">
        <v>2.42</v>
      </c>
      <c r="D164" s="185">
        <v>122</v>
      </c>
      <c r="E164" s="185">
        <v>3.51</v>
      </c>
      <c r="F164" s="185">
        <v>3.7</v>
      </c>
    </row>
    <row r="165" spans="1:6" ht="12.75" x14ac:dyDescent="0.2">
      <c r="A165" s="184" t="s">
        <v>1372</v>
      </c>
      <c r="B165" s="185">
        <v>2</v>
      </c>
      <c r="C165" s="185">
        <v>2.63</v>
      </c>
      <c r="D165" s="185">
        <v>136</v>
      </c>
      <c r="E165" s="185">
        <v>3.86</v>
      </c>
      <c r="F165" s="185">
        <v>3.4</v>
      </c>
    </row>
    <row r="166" spans="1:6" ht="12.75" x14ac:dyDescent="0.2">
      <c r="A166" s="184" t="s">
        <v>599</v>
      </c>
      <c r="B166" s="185">
        <v>3</v>
      </c>
      <c r="C166" s="185">
        <v>2.2200000000000002</v>
      </c>
      <c r="D166" s="185">
        <v>264</v>
      </c>
      <c r="E166" s="185">
        <v>4.08</v>
      </c>
      <c r="F166" s="185">
        <v>4.3</v>
      </c>
    </row>
    <row r="167" spans="1:6" ht="12.75" x14ac:dyDescent="0.2">
      <c r="A167" s="184" t="s">
        <v>600</v>
      </c>
      <c r="B167" s="185">
        <v>1</v>
      </c>
      <c r="C167" s="185">
        <v>2.2200000000000002</v>
      </c>
      <c r="D167" s="185">
        <v>264</v>
      </c>
      <c r="E167" s="185">
        <v>4.08</v>
      </c>
      <c r="F167" s="185">
        <v>4.3</v>
      </c>
    </row>
    <row r="168" spans="1:6" ht="12.75" x14ac:dyDescent="0.2">
      <c r="A168" s="184" t="s">
        <v>638</v>
      </c>
      <c r="B168" s="185">
        <v>3</v>
      </c>
      <c r="C168" s="185">
        <v>2.29</v>
      </c>
      <c r="D168" s="185">
        <v>252</v>
      </c>
      <c r="E168" s="185">
        <v>4.3099999999999996</v>
      </c>
      <c r="F168" s="185">
        <v>4.2</v>
      </c>
    </row>
    <row r="169" spans="1:6" ht="12.75" x14ac:dyDescent="0.2">
      <c r="A169" s="184" t="s">
        <v>1367</v>
      </c>
      <c r="B169" s="185">
        <v>31</v>
      </c>
      <c r="C169" s="185">
        <v>2.23</v>
      </c>
      <c r="D169" s="185">
        <v>252</v>
      </c>
      <c r="E169" s="185">
        <v>4.08</v>
      </c>
      <c r="F169" s="185">
        <v>4.4000000000000004</v>
      </c>
    </row>
    <row r="170" spans="1:6" ht="12.75" x14ac:dyDescent="0.2">
      <c r="A170" s="184" t="s">
        <v>639</v>
      </c>
      <c r="B170" s="185">
        <v>49</v>
      </c>
      <c r="C170" s="185">
        <v>2.29</v>
      </c>
      <c r="D170" s="185">
        <v>252</v>
      </c>
      <c r="E170" s="185">
        <v>4.3099999999999996</v>
      </c>
      <c r="F170" s="185">
        <v>4.2</v>
      </c>
    </row>
  </sheetData>
  <autoFilter ref="A9:F170"/>
  <pageMargins left="0.75" right="0.75" top="1" bottom="1" header="0.5" footer="0.5"/>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2:AK166"/>
  <sheetViews>
    <sheetView topLeftCell="F1" workbookViewId="0">
      <selection activeCell="AG9" sqref="AG9:AG21"/>
    </sheetView>
  </sheetViews>
  <sheetFormatPr defaultRowHeight="11.25" x14ac:dyDescent="0.2"/>
  <cols>
    <col min="1" max="16384" width="9.140625" style="166"/>
  </cols>
  <sheetData>
    <row r="2" spans="1:37" x14ac:dyDescent="0.2">
      <c r="A2" s="179" t="s">
        <v>1289</v>
      </c>
      <c r="B2" s="180" t="s">
        <v>986</v>
      </c>
      <c r="C2" s="180" t="s">
        <v>1290</v>
      </c>
      <c r="D2" s="166" t="s">
        <v>1291</v>
      </c>
      <c r="E2" s="166" t="s">
        <v>1402</v>
      </c>
      <c r="AG2" s="166" t="s">
        <v>1403</v>
      </c>
    </row>
    <row r="3" spans="1:37" x14ac:dyDescent="0.2">
      <c r="A3" s="178" t="s">
        <v>5</v>
      </c>
      <c r="B3" s="181"/>
      <c r="C3" s="181">
        <f>SUMPRODUCT($S$9:$S$11,T9:T11)/SUM($S$9:$S$11)</f>
        <v>2.226</v>
      </c>
      <c r="D3" s="181">
        <f>SUMPRODUCT($Z$9:$Z$161,AA9:AA161)/SUM($Z$9:$Z$161)</f>
        <v>2.6775422138836786</v>
      </c>
      <c r="E3" s="181">
        <f>SUMPRODUCT($AG$9:$AG$21,AH9:AH21)/SUM($AG$9:$AG$21)</f>
        <v>3.251015625</v>
      </c>
      <c r="AG3" s="166" t="s">
        <v>1404</v>
      </c>
    </row>
    <row r="4" spans="1:37" x14ac:dyDescent="0.2">
      <c r="A4" s="178" t="s">
        <v>987</v>
      </c>
      <c r="B4" s="181"/>
      <c r="C4" s="181">
        <f>SUMPRODUCT($S$9:$S$11,W9:W11)/SUM($S$9:$S$11)</f>
        <v>3.6060000000000003</v>
      </c>
      <c r="D4" s="181">
        <f>SUMPRODUCT($Z$9:$Z$161,AD9:AD161)/SUM($Z$9:$Z$161)</f>
        <v>3.5057544894130279</v>
      </c>
      <c r="E4" s="181">
        <f>SUMPRODUCT($AG$9:$AG$21,AK9:AK21)/SUM($AG$9:$AG$21)</f>
        <v>2.8978125000000001</v>
      </c>
      <c r="AG4" s="166" t="s">
        <v>1405</v>
      </c>
    </row>
    <row r="5" spans="1:37" x14ac:dyDescent="0.2">
      <c r="A5" s="178" t="s">
        <v>1292</v>
      </c>
      <c r="B5" s="181"/>
      <c r="C5" s="181">
        <f>SUMPRODUCT($S$9:$S$11,V9:V11)/SUM($S$9:$S$11)</f>
        <v>4.05</v>
      </c>
      <c r="D5" s="181">
        <f>SUMPRODUCT($Z$9:$Z$161,AC9:AC161)/SUM($Z$9:$Z$161)</f>
        <v>3.7520761190029477</v>
      </c>
      <c r="E5" s="181">
        <f>SUMPRODUCT($AG$9:$AG$21,AJ9:AJ21)/SUM($AG$9:$AG$21)</f>
        <v>3.9124999999999996</v>
      </c>
      <c r="G5" s="298"/>
    </row>
    <row r="6" spans="1:37" ht="12.75" x14ac:dyDescent="0.2">
      <c r="J6" s="182" t="s">
        <v>1293</v>
      </c>
      <c r="K6" s="182"/>
      <c r="L6" s="182"/>
      <c r="M6" s="182"/>
      <c r="N6" s="182"/>
      <c r="O6" s="182"/>
      <c r="P6" s="182"/>
      <c r="Q6" s="182" t="s">
        <v>1294</v>
      </c>
      <c r="X6" s="182" t="s">
        <v>1295</v>
      </c>
      <c r="AF6" s="182" t="s">
        <v>1546</v>
      </c>
    </row>
    <row r="7" spans="1:37" ht="27" customHeight="1" x14ac:dyDescent="0.2">
      <c r="J7" s="166" t="s">
        <v>1296</v>
      </c>
      <c r="Q7" s="166" t="s">
        <v>1297</v>
      </c>
      <c r="X7" s="166" t="s">
        <v>1298</v>
      </c>
      <c r="AF7" s="586" t="s">
        <v>1545</v>
      </c>
      <c r="AG7" s="586"/>
      <c r="AH7" s="586"/>
      <c r="AI7" s="586"/>
      <c r="AJ7" s="586"/>
    </row>
    <row r="8" spans="1:37" ht="15" x14ac:dyDescent="0.25">
      <c r="A8" s="187" t="s">
        <v>1406</v>
      </c>
      <c r="J8" s="188" t="s">
        <v>1407</v>
      </c>
      <c r="Q8" s="189" t="s">
        <v>1408</v>
      </c>
      <c r="R8" s="189" t="s">
        <v>1409</v>
      </c>
      <c r="S8" s="190" t="s">
        <v>1410</v>
      </c>
      <c r="T8" s="190" t="s">
        <v>5</v>
      </c>
      <c r="U8" s="190" t="s">
        <v>1302</v>
      </c>
      <c r="V8" s="190" t="s">
        <v>1411</v>
      </c>
      <c r="W8" s="191" t="s">
        <v>987</v>
      </c>
      <c r="X8" s="189" t="s">
        <v>1408</v>
      </c>
      <c r="Y8" s="189" t="s">
        <v>1409</v>
      </c>
      <c r="Z8" s="190" t="s">
        <v>1410</v>
      </c>
      <c r="AA8" s="190" t="s">
        <v>5</v>
      </c>
      <c r="AB8" s="190" t="s">
        <v>1302</v>
      </c>
      <c r="AC8" s="190" t="s">
        <v>1411</v>
      </c>
      <c r="AD8" s="191" t="s">
        <v>987</v>
      </c>
      <c r="AE8" s="189" t="s">
        <v>1408</v>
      </c>
      <c r="AF8" s="189" t="s">
        <v>1409</v>
      </c>
      <c r="AG8" s="190" t="s">
        <v>1410</v>
      </c>
      <c r="AH8" s="190" t="s">
        <v>5</v>
      </c>
      <c r="AI8" s="190" t="s">
        <v>1302</v>
      </c>
      <c r="AJ8" s="190" t="s">
        <v>1411</v>
      </c>
      <c r="AK8" s="191" t="s">
        <v>987</v>
      </c>
    </row>
    <row r="9" spans="1:37" ht="15" x14ac:dyDescent="0.25">
      <c r="A9" s="189" t="s">
        <v>1408</v>
      </c>
      <c r="B9" s="189" t="s">
        <v>1409</v>
      </c>
      <c r="C9" s="190" t="s">
        <v>1410</v>
      </c>
      <c r="D9" s="190" t="s">
        <v>5</v>
      </c>
      <c r="E9" s="190" t="s">
        <v>1302</v>
      </c>
      <c r="F9" s="190" t="s">
        <v>1411</v>
      </c>
      <c r="G9" s="191" t="s">
        <v>987</v>
      </c>
      <c r="Q9" s="192" t="s">
        <v>1412</v>
      </c>
      <c r="R9" s="192" t="s">
        <v>1413</v>
      </c>
      <c r="S9" s="193">
        <v>4</v>
      </c>
      <c r="T9" s="194">
        <v>2.2200000000000002</v>
      </c>
      <c r="U9" s="194">
        <v>233</v>
      </c>
      <c r="V9" s="194">
        <v>4.05</v>
      </c>
      <c r="W9" s="195">
        <v>3.6</v>
      </c>
      <c r="X9" s="192" t="s">
        <v>1414</v>
      </c>
      <c r="Y9" s="192" t="s">
        <v>1415</v>
      </c>
      <c r="Z9" s="193">
        <v>32</v>
      </c>
      <c r="AA9" s="194">
        <v>2.4500000000000002</v>
      </c>
      <c r="AB9" s="194">
        <v>123</v>
      </c>
      <c r="AC9" s="194">
        <v>3.6</v>
      </c>
      <c r="AD9" s="195">
        <v>3.6</v>
      </c>
      <c r="AE9" s="192" t="s">
        <v>1414</v>
      </c>
      <c r="AF9" s="192" t="s">
        <v>938</v>
      </c>
      <c r="AG9" s="193">
        <v>8</v>
      </c>
      <c r="AH9" s="194">
        <v>3.4</v>
      </c>
      <c r="AI9" s="194">
        <v>95</v>
      </c>
      <c r="AJ9" s="194">
        <v>4.26</v>
      </c>
      <c r="AK9" s="195">
        <v>2.9</v>
      </c>
    </row>
    <row r="10" spans="1:37" x14ac:dyDescent="0.2">
      <c r="A10" s="192" t="s">
        <v>1414</v>
      </c>
      <c r="B10" s="192" t="s">
        <v>1415</v>
      </c>
      <c r="C10" s="193">
        <v>32</v>
      </c>
      <c r="D10" s="194">
        <v>2.4500000000000002</v>
      </c>
      <c r="E10" s="194">
        <v>123</v>
      </c>
      <c r="F10" s="194">
        <v>3.6</v>
      </c>
      <c r="G10" s="195">
        <v>3.6</v>
      </c>
      <c r="Q10" s="192" t="s">
        <v>1412</v>
      </c>
      <c r="R10" s="192" t="s">
        <v>1416</v>
      </c>
      <c r="S10" s="193">
        <v>2</v>
      </c>
      <c r="T10" s="194">
        <v>2.23</v>
      </c>
      <c r="U10" s="194">
        <v>243</v>
      </c>
      <c r="V10" s="194">
        <v>4.05</v>
      </c>
      <c r="W10" s="195">
        <v>3.61</v>
      </c>
      <c r="X10" s="192" t="s">
        <v>1414</v>
      </c>
      <c r="Y10" s="192" t="s">
        <v>681</v>
      </c>
      <c r="Z10" s="193">
        <v>52</v>
      </c>
      <c r="AA10" s="194">
        <v>2.48</v>
      </c>
      <c r="AB10" s="194">
        <v>123</v>
      </c>
      <c r="AC10" s="194">
        <v>3.6</v>
      </c>
      <c r="AD10" s="195">
        <v>3.64</v>
      </c>
      <c r="AE10" s="192" t="s">
        <v>1414</v>
      </c>
      <c r="AF10" s="192" t="s">
        <v>939</v>
      </c>
      <c r="AG10" s="193">
        <v>1</v>
      </c>
      <c r="AH10" s="194">
        <v>3.4</v>
      </c>
      <c r="AI10" s="194">
        <v>95</v>
      </c>
      <c r="AJ10" s="194">
        <v>4.26</v>
      </c>
      <c r="AK10" s="195">
        <v>2.8</v>
      </c>
    </row>
    <row r="11" spans="1:37" x14ac:dyDescent="0.2">
      <c r="A11" s="192" t="s">
        <v>1414</v>
      </c>
      <c r="B11" s="192" t="s">
        <v>681</v>
      </c>
      <c r="C11" s="193">
        <v>52</v>
      </c>
      <c r="D11" s="194">
        <v>2.48</v>
      </c>
      <c r="E11" s="194">
        <v>123</v>
      </c>
      <c r="F11" s="194">
        <v>3.6</v>
      </c>
      <c r="G11" s="195">
        <v>3.64</v>
      </c>
      <c r="Q11" s="192" t="s">
        <v>1412</v>
      </c>
      <c r="R11" s="192" t="s">
        <v>896</v>
      </c>
      <c r="S11" s="193">
        <v>4</v>
      </c>
      <c r="T11" s="194">
        <v>2.23</v>
      </c>
      <c r="U11" s="194">
        <v>243</v>
      </c>
      <c r="V11" s="194">
        <v>4.05</v>
      </c>
      <c r="W11" s="195">
        <v>3.61</v>
      </c>
      <c r="X11" s="192" t="s">
        <v>1414</v>
      </c>
      <c r="Y11" s="192" t="s">
        <v>1417</v>
      </c>
      <c r="Z11" s="193">
        <v>109</v>
      </c>
      <c r="AA11" s="194">
        <v>2.48</v>
      </c>
      <c r="AB11" s="194">
        <v>123</v>
      </c>
      <c r="AC11" s="194">
        <v>3.6</v>
      </c>
      <c r="AD11" s="195">
        <v>3.6</v>
      </c>
      <c r="AE11" s="192" t="s">
        <v>1412</v>
      </c>
      <c r="AF11" s="192" t="s">
        <v>1421</v>
      </c>
      <c r="AG11" s="193">
        <v>4</v>
      </c>
      <c r="AH11" s="194">
        <v>3.33</v>
      </c>
      <c r="AI11" s="194">
        <v>102</v>
      </c>
      <c r="AJ11" s="194">
        <v>4.3</v>
      </c>
      <c r="AK11" s="195">
        <v>2.8</v>
      </c>
    </row>
    <row r="12" spans="1:37" x14ac:dyDescent="0.2">
      <c r="A12" s="192" t="s">
        <v>1414</v>
      </c>
      <c r="B12" s="192" t="s">
        <v>1417</v>
      </c>
      <c r="C12" s="193">
        <v>109</v>
      </c>
      <c r="D12" s="194">
        <v>2.48</v>
      </c>
      <c r="E12" s="194">
        <v>123</v>
      </c>
      <c r="F12" s="194">
        <v>3.6</v>
      </c>
      <c r="G12" s="195">
        <v>3.6</v>
      </c>
      <c r="X12" s="192" t="s">
        <v>1414</v>
      </c>
      <c r="Y12" s="192" t="s">
        <v>1418</v>
      </c>
      <c r="Z12" s="193">
        <v>62</v>
      </c>
      <c r="AA12" s="194">
        <v>2.4500000000000002</v>
      </c>
      <c r="AB12" s="194">
        <v>123</v>
      </c>
      <c r="AC12" s="194">
        <v>3.6</v>
      </c>
      <c r="AD12" s="195">
        <v>3.58</v>
      </c>
      <c r="AE12" s="192" t="s">
        <v>1412</v>
      </c>
      <c r="AF12" s="192" t="s">
        <v>933</v>
      </c>
      <c r="AG12" s="193">
        <v>1</v>
      </c>
      <c r="AH12" s="194">
        <v>3.33</v>
      </c>
      <c r="AI12" s="194">
        <v>102</v>
      </c>
      <c r="AJ12" s="194">
        <v>4.3</v>
      </c>
      <c r="AK12" s="195">
        <v>2.8</v>
      </c>
    </row>
    <row r="13" spans="1:37" x14ac:dyDescent="0.2">
      <c r="A13" s="192" t="s">
        <v>1414</v>
      </c>
      <c r="B13" s="192" t="s">
        <v>1418</v>
      </c>
      <c r="C13" s="193">
        <v>62</v>
      </c>
      <c r="D13" s="194">
        <v>2.4500000000000002</v>
      </c>
      <c r="E13" s="194">
        <v>123</v>
      </c>
      <c r="F13" s="194">
        <v>3.6</v>
      </c>
      <c r="G13" s="195">
        <v>3.58</v>
      </c>
      <c r="X13" s="192" t="s">
        <v>1414</v>
      </c>
      <c r="Y13" s="192" t="s">
        <v>685</v>
      </c>
      <c r="Z13" s="193">
        <v>31</v>
      </c>
      <c r="AA13" s="194">
        <v>2.4500000000000002</v>
      </c>
      <c r="AB13" s="194">
        <v>123</v>
      </c>
      <c r="AC13" s="194">
        <v>3.6</v>
      </c>
      <c r="AD13" s="195">
        <v>3.6</v>
      </c>
      <c r="AE13" s="192" t="s">
        <v>1412</v>
      </c>
      <c r="AF13" s="192" t="s">
        <v>1423</v>
      </c>
      <c r="AG13" s="193">
        <v>3</v>
      </c>
      <c r="AH13" s="194">
        <v>3.29</v>
      </c>
      <c r="AI13" s="194">
        <v>118</v>
      </c>
      <c r="AJ13" s="194">
        <v>4.42</v>
      </c>
      <c r="AK13" s="195">
        <v>2.8</v>
      </c>
    </row>
    <row r="14" spans="1:37" x14ac:dyDescent="0.2">
      <c r="A14" s="192" t="s">
        <v>1414</v>
      </c>
      <c r="B14" s="192" t="s">
        <v>685</v>
      </c>
      <c r="C14" s="193">
        <v>31</v>
      </c>
      <c r="D14" s="194">
        <v>2.4500000000000002</v>
      </c>
      <c r="E14" s="194">
        <v>123</v>
      </c>
      <c r="F14" s="194">
        <v>3.6</v>
      </c>
      <c r="G14" s="195">
        <v>3.6</v>
      </c>
      <c r="X14" s="192" t="s">
        <v>1414</v>
      </c>
      <c r="Y14" s="192" t="s">
        <v>1419</v>
      </c>
      <c r="Z14" s="193">
        <v>66</v>
      </c>
      <c r="AA14" s="194">
        <v>2.4500000000000002</v>
      </c>
      <c r="AB14" s="194">
        <v>123</v>
      </c>
      <c r="AC14" s="194">
        <v>3.6</v>
      </c>
      <c r="AD14" s="195">
        <v>3.58</v>
      </c>
      <c r="AE14" s="192" t="s">
        <v>1424</v>
      </c>
      <c r="AF14" s="192" t="s">
        <v>942</v>
      </c>
      <c r="AG14" s="193">
        <v>1</v>
      </c>
      <c r="AH14" s="194">
        <v>3.41</v>
      </c>
      <c r="AI14" s="194">
        <v>96</v>
      </c>
      <c r="AJ14" s="194">
        <v>3.81</v>
      </c>
      <c r="AK14" s="195">
        <v>2.8</v>
      </c>
    </row>
    <row r="15" spans="1:37" x14ac:dyDescent="0.2">
      <c r="A15" s="192" t="s">
        <v>1414</v>
      </c>
      <c r="B15" s="192" t="s">
        <v>1419</v>
      </c>
      <c r="C15" s="193">
        <v>66</v>
      </c>
      <c r="D15" s="194">
        <v>2.4500000000000002</v>
      </c>
      <c r="E15" s="194">
        <v>123</v>
      </c>
      <c r="F15" s="194">
        <v>3.6</v>
      </c>
      <c r="G15" s="195">
        <v>3.58</v>
      </c>
      <c r="X15" s="192" t="s">
        <v>1414</v>
      </c>
      <c r="Y15" s="192" t="s">
        <v>698</v>
      </c>
      <c r="Z15" s="193">
        <v>55</v>
      </c>
      <c r="AA15" s="194">
        <v>2.41</v>
      </c>
      <c r="AB15" s="194">
        <v>273</v>
      </c>
      <c r="AC15" s="194">
        <v>4.32</v>
      </c>
      <c r="AD15" s="195">
        <v>4</v>
      </c>
      <c r="AE15" s="192" t="s">
        <v>1424</v>
      </c>
      <c r="AF15" s="192" t="s">
        <v>1428</v>
      </c>
      <c r="AG15" s="193">
        <v>9</v>
      </c>
      <c r="AH15" s="194">
        <v>3.21</v>
      </c>
      <c r="AI15" s="194">
        <v>104</v>
      </c>
      <c r="AJ15" s="194">
        <v>3.81</v>
      </c>
      <c r="AK15" s="195">
        <v>2.9</v>
      </c>
    </row>
    <row r="16" spans="1:37" x14ac:dyDescent="0.2">
      <c r="A16" s="192" t="s">
        <v>1414</v>
      </c>
      <c r="B16" s="192" t="s">
        <v>698</v>
      </c>
      <c r="C16" s="193">
        <v>55</v>
      </c>
      <c r="D16" s="194">
        <v>2.41</v>
      </c>
      <c r="E16" s="194">
        <v>273</v>
      </c>
      <c r="F16" s="194">
        <v>4.32</v>
      </c>
      <c r="G16" s="195">
        <v>4</v>
      </c>
      <c r="X16" s="192" t="s">
        <v>1414</v>
      </c>
      <c r="Y16" s="192" t="s">
        <v>699</v>
      </c>
      <c r="Z16" s="193">
        <v>44</v>
      </c>
      <c r="AA16" s="194">
        <v>2.41</v>
      </c>
      <c r="AB16" s="194">
        <v>250</v>
      </c>
      <c r="AC16" s="194">
        <v>4.4800000000000004</v>
      </c>
      <c r="AD16" s="195">
        <v>4</v>
      </c>
      <c r="AE16" s="192" t="s">
        <v>1424</v>
      </c>
      <c r="AF16" s="192" t="s">
        <v>925</v>
      </c>
      <c r="AG16" s="193">
        <v>72</v>
      </c>
      <c r="AH16" s="194">
        <v>3.21</v>
      </c>
      <c r="AI16" s="194">
        <v>104</v>
      </c>
      <c r="AJ16" s="194">
        <v>3.81</v>
      </c>
      <c r="AK16" s="195">
        <v>2.9</v>
      </c>
    </row>
    <row r="17" spans="1:37" x14ac:dyDescent="0.2">
      <c r="A17" s="192" t="s">
        <v>1414</v>
      </c>
      <c r="B17" s="192" t="s">
        <v>699</v>
      </c>
      <c r="C17" s="193">
        <v>44</v>
      </c>
      <c r="D17" s="194">
        <v>2.41</v>
      </c>
      <c r="E17" s="194">
        <v>250</v>
      </c>
      <c r="F17" s="194">
        <v>4.4800000000000004</v>
      </c>
      <c r="G17" s="195">
        <v>4</v>
      </c>
      <c r="X17" s="192" t="s">
        <v>1414</v>
      </c>
      <c r="Y17" s="192" t="s">
        <v>1318</v>
      </c>
      <c r="Z17" s="193">
        <v>46</v>
      </c>
      <c r="AA17" s="194">
        <v>2.5</v>
      </c>
      <c r="AB17" s="194">
        <v>144</v>
      </c>
      <c r="AC17" s="194">
        <v>3.45</v>
      </c>
      <c r="AD17" s="195">
        <v>3.3</v>
      </c>
      <c r="AE17" s="192" t="s">
        <v>1424</v>
      </c>
      <c r="AF17" s="192" t="s">
        <v>934</v>
      </c>
      <c r="AG17" s="193">
        <v>4</v>
      </c>
      <c r="AH17" s="194">
        <v>3.35</v>
      </c>
      <c r="AI17" s="194">
        <v>92</v>
      </c>
      <c r="AJ17" s="194">
        <v>3.68</v>
      </c>
      <c r="AK17" s="195">
        <v>2.9</v>
      </c>
    </row>
    <row r="18" spans="1:37" x14ac:dyDescent="0.2">
      <c r="A18" s="192" t="s">
        <v>1414</v>
      </c>
      <c r="B18" s="192" t="s">
        <v>1318</v>
      </c>
      <c r="C18" s="193">
        <v>46</v>
      </c>
      <c r="D18" s="194">
        <v>2.5</v>
      </c>
      <c r="E18" s="194">
        <v>144</v>
      </c>
      <c r="F18" s="194">
        <v>3.45</v>
      </c>
      <c r="G18" s="195">
        <v>3.3</v>
      </c>
      <c r="X18" s="192" t="s">
        <v>1414</v>
      </c>
      <c r="Y18" s="192" t="s">
        <v>750</v>
      </c>
      <c r="Z18" s="193">
        <v>93</v>
      </c>
      <c r="AA18" s="194">
        <v>2.5</v>
      </c>
      <c r="AB18" s="194">
        <v>144</v>
      </c>
      <c r="AC18" s="194">
        <v>3.45</v>
      </c>
      <c r="AD18" s="195">
        <v>3.3</v>
      </c>
      <c r="AE18" s="192" t="s">
        <v>1435</v>
      </c>
      <c r="AF18" s="192" t="s">
        <v>922</v>
      </c>
      <c r="AG18" s="193">
        <v>8</v>
      </c>
      <c r="AH18" s="194">
        <v>3.2</v>
      </c>
      <c r="AI18" s="194">
        <v>95</v>
      </c>
      <c r="AJ18" s="194">
        <v>3.86</v>
      </c>
      <c r="AK18" s="195">
        <v>2.99</v>
      </c>
    </row>
    <row r="19" spans="1:37" x14ac:dyDescent="0.2">
      <c r="A19" s="192" t="s">
        <v>1414</v>
      </c>
      <c r="B19" s="192" t="s">
        <v>750</v>
      </c>
      <c r="C19" s="193">
        <v>93</v>
      </c>
      <c r="D19" s="194">
        <v>2.5</v>
      </c>
      <c r="E19" s="194">
        <v>144</v>
      </c>
      <c r="F19" s="194">
        <v>3.45</v>
      </c>
      <c r="G19" s="195">
        <v>3.3</v>
      </c>
      <c r="X19" s="192" t="s">
        <v>1414</v>
      </c>
      <c r="Y19" s="192" t="s">
        <v>849</v>
      </c>
      <c r="Z19" s="193">
        <v>156</v>
      </c>
      <c r="AA19" s="194">
        <v>2.75</v>
      </c>
      <c r="AB19" s="194">
        <v>126</v>
      </c>
      <c r="AC19" s="194">
        <v>3.52</v>
      </c>
      <c r="AD19" s="195">
        <v>3.6</v>
      </c>
      <c r="AE19" s="192" t="s">
        <v>1435</v>
      </c>
      <c r="AF19" s="192" t="s">
        <v>927</v>
      </c>
      <c r="AG19" s="193">
        <v>7</v>
      </c>
      <c r="AH19" s="194">
        <v>3.25</v>
      </c>
      <c r="AI19" s="194">
        <v>94</v>
      </c>
      <c r="AJ19" s="194">
        <v>3.86</v>
      </c>
      <c r="AK19" s="195">
        <v>2.9</v>
      </c>
    </row>
    <row r="20" spans="1:37" x14ac:dyDescent="0.2">
      <c r="A20" s="192" t="s">
        <v>1414</v>
      </c>
      <c r="B20" s="192" t="s">
        <v>849</v>
      </c>
      <c r="C20" s="193">
        <v>156</v>
      </c>
      <c r="D20" s="194">
        <v>2.75</v>
      </c>
      <c r="E20" s="194">
        <v>126</v>
      </c>
      <c r="F20" s="194">
        <v>3.52</v>
      </c>
      <c r="G20" s="195">
        <v>3.6</v>
      </c>
      <c r="X20" s="192" t="s">
        <v>1414</v>
      </c>
      <c r="Y20" s="192" t="s">
        <v>1320</v>
      </c>
      <c r="Z20" s="193">
        <v>1</v>
      </c>
      <c r="AA20" s="194">
        <v>2.88</v>
      </c>
      <c r="AB20" s="194">
        <v>119</v>
      </c>
      <c r="AC20" s="194">
        <v>3.63</v>
      </c>
      <c r="AD20" s="195">
        <v>3.4</v>
      </c>
      <c r="AE20" s="192" t="s">
        <v>1435</v>
      </c>
      <c r="AF20" s="192" t="s">
        <v>932</v>
      </c>
      <c r="AG20" s="193">
        <v>2</v>
      </c>
      <c r="AH20" s="194">
        <v>3.32</v>
      </c>
      <c r="AI20" s="194">
        <v>93</v>
      </c>
      <c r="AJ20" s="194">
        <v>4.29</v>
      </c>
      <c r="AK20" s="195">
        <v>2.9</v>
      </c>
    </row>
    <row r="21" spans="1:37" x14ac:dyDescent="0.2">
      <c r="A21" s="192" t="s">
        <v>1414</v>
      </c>
      <c r="B21" s="192" t="s">
        <v>1320</v>
      </c>
      <c r="C21" s="193">
        <v>1</v>
      </c>
      <c r="D21" s="194">
        <v>2.88</v>
      </c>
      <c r="E21" s="194">
        <v>119</v>
      </c>
      <c r="F21" s="194">
        <v>3.63</v>
      </c>
      <c r="G21" s="195">
        <v>3.4</v>
      </c>
      <c r="X21" s="192" t="s">
        <v>1414</v>
      </c>
      <c r="Y21" s="192" t="s">
        <v>1425</v>
      </c>
      <c r="Z21" s="193">
        <v>16</v>
      </c>
      <c r="AA21" s="194">
        <v>2.88</v>
      </c>
      <c r="AB21" s="194">
        <v>119</v>
      </c>
      <c r="AC21" s="194">
        <v>3.63</v>
      </c>
      <c r="AD21" s="195">
        <v>3.4</v>
      </c>
      <c r="AE21" s="192" t="s">
        <v>1441</v>
      </c>
      <c r="AF21" s="192" t="s">
        <v>940</v>
      </c>
      <c r="AG21" s="193">
        <v>8</v>
      </c>
      <c r="AH21" s="194">
        <v>3.4</v>
      </c>
      <c r="AI21" s="194">
        <v>95</v>
      </c>
      <c r="AJ21" s="194">
        <v>4.26</v>
      </c>
      <c r="AK21" s="195">
        <v>2.9</v>
      </c>
    </row>
    <row r="22" spans="1:37" x14ac:dyDescent="0.2">
      <c r="A22" s="192" t="s">
        <v>1414</v>
      </c>
      <c r="B22" s="192" t="s">
        <v>1425</v>
      </c>
      <c r="C22" s="193">
        <v>16</v>
      </c>
      <c r="D22" s="194">
        <v>2.88</v>
      </c>
      <c r="E22" s="194">
        <v>119</v>
      </c>
      <c r="F22" s="194">
        <v>3.63</v>
      </c>
      <c r="G22" s="195">
        <v>3.4</v>
      </c>
      <c r="X22" s="192" t="s">
        <v>1414</v>
      </c>
      <c r="Y22" s="192" t="s">
        <v>1427</v>
      </c>
      <c r="Z22" s="193">
        <v>2</v>
      </c>
      <c r="AA22" s="194">
        <v>2.85</v>
      </c>
      <c r="AB22" s="194">
        <v>112</v>
      </c>
      <c r="AC22" s="194">
        <v>3.87</v>
      </c>
      <c r="AD22" s="195">
        <v>3.4</v>
      </c>
      <c r="AE22" s="192"/>
      <c r="AF22" s="192"/>
      <c r="AG22" s="193"/>
      <c r="AH22" s="194"/>
      <c r="AI22" s="194"/>
      <c r="AJ22" s="194"/>
      <c r="AK22" s="195"/>
    </row>
    <row r="23" spans="1:37" x14ac:dyDescent="0.2">
      <c r="A23" s="192" t="s">
        <v>1414</v>
      </c>
      <c r="B23" s="192" t="s">
        <v>1427</v>
      </c>
      <c r="C23" s="193">
        <v>2</v>
      </c>
      <c r="D23" s="194">
        <v>2.85</v>
      </c>
      <c r="E23" s="194">
        <v>112</v>
      </c>
      <c r="F23" s="194">
        <v>3.87</v>
      </c>
      <c r="G23" s="195">
        <v>3.4</v>
      </c>
      <c r="X23" s="192" t="s">
        <v>1414</v>
      </c>
      <c r="Y23" s="192" t="s">
        <v>889</v>
      </c>
      <c r="Z23" s="193">
        <v>1</v>
      </c>
      <c r="AA23" s="194">
        <v>2.85</v>
      </c>
      <c r="AB23" s="194">
        <v>112</v>
      </c>
      <c r="AC23" s="194">
        <v>3.87</v>
      </c>
      <c r="AD23" s="195">
        <v>3.4</v>
      </c>
      <c r="AE23" s="192"/>
      <c r="AF23" s="192"/>
      <c r="AG23" s="193"/>
      <c r="AH23" s="194"/>
      <c r="AI23" s="194"/>
      <c r="AJ23" s="194"/>
      <c r="AK23" s="195"/>
    </row>
    <row r="24" spans="1:37" x14ac:dyDescent="0.2">
      <c r="A24" s="192" t="s">
        <v>1414</v>
      </c>
      <c r="B24" s="192" t="s">
        <v>889</v>
      </c>
      <c r="C24" s="193">
        <v>1</v>
      </c>
      <c r="D24" s="194">
        <v>2.85</v>
      </c>
      <c r="E24" s="194">
        <v>112</v>
      </c>
      <c r="F24" s="194">
        <v>3.87</v>
      </c>
      <c r="G24" s="195">
        <v>3.4</v>
      </c>
      <c r="X24" s="192" t="s">
        <v>1414</v>
      </c>
      <c r="Y24" s="192" t="s">
        <v>1429</v>
      </c>
      <c r="Z24" s="193">
        <v>8</v>
      </c>
      <c r="AA24" s="194">
        <v>2.9</v>
      </c>
      <c r="AB24" s="194">
        <v>110</v>
      </c>
      <c r="AC24" s="194">
        <v>3.87</v>
      </c>
      <c r="AD24" s="195">
        <v>3.4</v>
      </c>
      <c r="AE24" s="192"/>
      <c r="AF24" s="192"/>
      <c r="AG24" s="193"/>
      <c r="AH24" s="194"/>
      <c r="AI24" s="194"/>
      <c r="AJ24" s="194"/>
      <c r="AK24" s="195"/>
    </row>
    <row r="25" spans="1:37" x14ac:dyDescent="0.2">
      <c r="A25" s="192" t="s">
        <v>1414</v>
      </c>
      <c r="B25" s="192" t="s">
        <v>1429</v>
      </c>
      <c r="C25" s="193">
        <v>8</v>
      </c>
      <c r="D25" s="194">
        <v>2.9</v>
      </c>
      <c r="E25" s="194">
        <v>110</v>
      </c>
      <c r="F25" s="194">
        <v>3.87</v>
      </c>
      <c r="G25" s="195">
        <v>3.4</v>
      </c>
      <c r="X25" s="192" t="s">
        <v>1414</v>
      </c>
      <c r="Y25" s="192" t="s">
        <v>899</v>
      </c>
      <c r="Z25" s="193">
        <v>14</v>
      </c>
      <c r="AA25" s="194">
        <v>2.9</v>
      </c>
      <c r="AB25" s="194">
        <v>110</v>
      </c>
      <c r="AC25" s="194">
        <v>3.87</v>
      </c>
      <c r="AD25" s="195">
        <v>3.4</v>
      </c>
      <c r="AE25" s="192"/>
      <c r="AF25" s="192"/>
      <c r="AG25" s="193"/>
      <c r="AH25" s="194"/>
      <c r="AI25" s="194"/>
      <c r="AJ25" s="194"/>
      <c r="AK25" s="195"/>
    </row>
    <row r="26" spans="1:37" x14ac:dyDescent="0.2">
      <c r="A26" s="192" t="s">
        <v>1414</v>
      </c>
      <c r="B26" s="192" t="s">
        <v>899</v>
      </c>
      <c r="C26" s="193">
        <v>14</v>
      </c>
      <c r="D26" s="194">
        <v>2.9</v>
      </c>
      <c r="E26" s="194">
        <v>110</v>
      </c>
      <c r="F26" s="194">
        <v>3.87</v>
      </c>
      <c r="G26" s="195">
        <v>3.4</v>
      </c>
      <c r="X26" s="192" t="s">
        <v>1414</v>
      </c>
      <c r="Y26" s="192" t="s">
        <v>911</v>
      </c>
      <c r="Z26" s="193">
        <v>11</v>
      </c>
      <c r="AA26" s="194">
        <v>3</v>
      </c>
      <c r="AB26" s="194">
        <v>116</v>
      </c>
      <c r="AC26" s="194">
        <v>3.73</v>
      </c>
      <c r="AD26" s="195">
        <v>3.3</v>
      </c>
      <c r="AE26" s="192"/>
      <c r="AF26" s="192"/>
      <c r="AG26" s="193"/>
      <c r="AH26" s="194"/>
      <c r="AI26" s="194"/>
      <c r="AJ26" s="194"/>
      <c r="AK26" s="195"/>
    </row>
    <row r="27" spans="1:37" x14ac:dyDescent="0.2">
      <c r="A27" s="192" t="s">
        <v>1414</v>
      </c>
      <c r="B27" s="192" t="s">
        <v>911</v>
      </c>
      <c r="C27" s="193">
        <v>11</v>
      </c>
      <c r="D27" s="194">
        <v>3</v>
      </c>
      <c r="E27" s="194">
        <v>116</v>
      </c>
      <c r="F27" s="194">
        <v>3.73</v>
      </c>
      <c r="G27" s="195">
        <v>3.3</v>
      </c>
      <c r="X27" s="192" t="s">
        <v>1414</v>
      </c>
      <c r="Y27" s="192" t="s">
        <v>915</v>
      </c>
      <c r="Z27" s="193">
        <v>2</v>
      </c>
      <c r="AA27" s="194">
        <v>3.05</v>
      </c>
      <c r="AB27" s="194">
        <v>111</v>
      </c>
      <c r="AC27" s="194">
        <v>3.73</v>
      </c>
      <c r="AD27" s="195">
        <v>3.3</v>
      </c>
      <c r="AE27" s="192"/>
      <c r="AF27" s="192"/>
      <c r="AG27" s="193"/>
      <c r="AH27" s="194"/>
      <c r="AI27" s="194"/>
      <c r="AJ27" s="194"/>
      <c r="AK27" s="195"/>
    </row>
    <row r="28" spans="1:37" x14ac:dyDescent="0.2">
      <c r="A28" s="192" t="s">
        <v>1414</v>
      </c>
      <c r="B28" s="192" t="s">
        <v>915</v>
      </c>
      <c r="C28" s="193">
        <v>2</v>
      </c>
      <c r="D28" s="194">
        <v>3.05</v>
      </c>
      <c r="E28" s="194">
        <v>111</v>
      </c>
      <c r="F28" s="194">
        <v>3.73</v>
      </c>
      <c r="G28" s="195">
        <v>3.3</v>
      </c>
      <c r="X28" s="192" t="s">
        <v>1414</v>
      </c>
      <c r="Y28" s="192" t="s">
        <v>923</v>
      </c>
      <c r="Z28" s="193">
        <v>5</v>
      </c>
      <c r="AA28" s="194">
        <v>3.2</v>
      </c>
      <c r="AB28" s="194">
        <v>116</v>
      </c>
      <c r="AC28" s="194">
        <v>3.96</v>
      </c>
      <c r="AD28" s="195">
        <v>3.3</v>
      </c>
      <c r="AE28" s="192"/>
      <c r="AF28" s="192"/>
      <c r="AG28" s="193"/>
      <c r="AH28" s="194"/>
      <c r="AI28" s="194"/>
      <c r="AJ28" s="194"/>
      <c r="AK28" s="195"/>
    </row>
    <row r="29" spans="1:37" x14ac:dyDescent="0.2">
      <c r="A29" s="192" t="s">
        <v>1414</v>
      </c>
      <c r="B29" s="192" t="s">
        <v>923</v>
      </c>
      <c r="C29" s="193">
        <v>5</v>
      </c>
      <c r="D29" s="194">
        <v>3.2</v>
      </c>
      <c r="E29" s="194">
        <v>116</v>
      </c>
      <c r="F29" s="194">
        <v>3.96</v>
      </c>
      <c r="G29" s="195">
        <v>3.3</v>
      </c>
      <c r="X29" s="192" t="s">
        <v>1414</v>
      </c>
      <c r="Y29" s="192" t="s">
        <v>938</v>
      </c>
      <c r="Z29" s="193">
        <v>8</v>
      </c>
      <c r="AA29" s="194">
        <v>3.4</v>
      </c>
      <c r="AB29" s="194">
        <v>95</v>
      </c>
      <c r="AC29" s="194">
        <v>4.26</v>
      </c>
      <c r="AD29" s="195">
        <v>2.9</v>
      </c>
      <c r="AE29" s="192"/>
      <c r="AF29" s="192"/>
      <c r="AG29" s="193"/>
      <c r="AH29" s="194"/>
      <c r="AI29" s="194"/>
      <c r="AJ29" s="194"/>
      <c r="AK29" s="195"/>
    </row>
    <row r="30" spans="1:37" x14ac:dyDescent="0.2">
      <c r="A30" s="192" t="s">
        <v>1414</v>
      </c>
      <c r="B30" s="192" t="s">
        <v>938</v>
      </c>
      <c r="C30" s="193">
        <v>8</v>
      </c>
      <c r="D30" s="194">
        <v>3.4</v>
      </c>
      <c r="E30" s="194">
        <v>95</v>
      </c>
      <c r="F30" s="194">
        <v>4.26</v>
      </c>
      <c r="G30" s="195">
        <v>2.9</v>
      </c>
      <c r="X30" s="192" t="s">
        <v>1414</v>
      </c>
      <c r="Y30" s="192" t="s">
        <v>939</v>
      </c>
      <c r="Z30" s="193">
        <v>1</v>
      </c>
      <c r="AA30" s="194">
        <v>3.4</v>
      </c>
      <c r="AB30" s="194">
        <v>95</v>
      </c>
      <c r="AC30" s="194">
        <v>4.26</v>
      </c>
      <c r="AD30" s="195">
        <v>2.8</v>
      </c>
      <c r="AE30" s="192"/>
      <c r="AF30" s="192"/>
      <c r="AG30" s="193"/>
      <c r="AH30" s="194"/>
      <c r="AI30" s="194"/>
      <c r="AJ30" s="194"/>
      <c r="AK30" s="195"/>
    </row>
    <row r="31" spans="1:37" x14ac:dyDescent="0.2">
      <c r="A31" s="192" t="s">
        <v>1414</v>
      </c>
      <c r="B31" s="192" t="s">
        <v>939</v>
      </c>
      <c r="C31" s="193">
        <v>1</v>
      </c>
      <c r="D31" s="194">
        <v>3.4</v>
      </c>
      <c r="E31" s="194">
        <v>95</v>
      </c>
      <c r="F31" s="194">
        <v>4.26</v>
      </c>
      <c r="G31" s="195">
        <v>2.8</v>
      </c>
      <c r="X31" s="192" t="s">
        <v>1414</v>
      </c>
      <c r="Y31" s="192" t="s">
        <v>884</v>
      </c>
      <c r="Z31" s="193">
        <v>8</v>
      </c>
      <c r="AA31" s="194">
        <v>3.15</v>
      </c>
      <c r="AB31" s="194">
        <v>104</v>
      </c>
      <c r="AC31" s="194">
        <v>4.34</v>
      </c>
      <c r="AD31" s="195">
        <v>2.8</v>
      </c>
      <c r="AE31" s="192"/>
      <c r="AF31" s="192"/>
      <c r="AG31" s="193"/>
      <c r="AH31" s="194"/>
      <c r="AI31" s="194"/>
      <c r="AJ31" s="194"/>
      <c r="AK31" s="195"/>
    </row>
    <row r="32" spans="1:37" x14ac:dyDescent="0.2">
      <c r="A32" s="192" t="s">
        <v>1414</v>
      </c>
      <c r="B32" s="192" t="s">
        <v>884</v>
      </c>
      <c r="C32" s="193">
        <v>8</v>
      </c>
      <c r="D32" s="194">
        <v>3.15</v>
      </c>
      <c r="E32" s="194">
        <v>104</v>
      </c>
      <c r="F32" s="194">
        <v>4.34</v>
      </c>
      <c r="G32" s="195">
        <v>2.8</v>
      </c>
      <c r="X32" s="192" t="s">
        <v>1414</v>
      </c>
      <c r="Y32" s="192" t="s">
        <v>1420</v>
      </c>
      <c r="Z32" s="193">
        <v>3</v>
      </c>
      <c r="AA32" s="194">
        <v>3.15</v>
      </c>
      <c r="AB32" s="194">
        <v>104</v>
      </c>
      <c r="AC32" s="194">
        <v>4.34</v>
      </c>
      <c r="AD32" s="195">
        <v>2.8</v>
      </c>
      <c r="AE32" s="192"/>
      <c r="AF32" s="192"/>
      <c r="AG32" s="193"/>
      <c r="AH32" s="194"/>
      <c r="AI32" s="194"/>
      <c r="AJ32" s="194"/>
      <c r="AK32" s="195"/>
    </row>
    <row r="33" spans="1:37" x14ac:dyDescent="0.2">
      <c r="A33" s="192" t="s">
        <v>1414</v>
      </c>
      <c r="B33" s="192" t="s">
        <v>1420</v>
      </c>
      <c r="C33" s="193">
        <v>3</v>
      </c>
      <c r="D33" s="194">
        <v>3.15</v>
      </c>
      <c r="E33" s="194">
        <v>104</v>
      </c>
      <c r="F33" s="194">
        <v>4.34</v>
      </c>
      <c r="G33" s="195">
        <v>2.8</v>
      </c>
      <c r="X33" s="192" t="s">
        <v>1414</v>
      </c>
      <c r="Y33" s="192" t="s">
        <v>905</v>
      </c>
      <c r="Z33" s="193">
        <v>3</v>
      </c>
      <c r="AA33" s="194">
        <v>2.99</v>
      </c>
      <c r="AB33" s="194">
        <v>108</v>
      </c>
      <c r="AC33" s="194">
        <v>4.17</v>
      </c>
      <c r="AD33" s="195">
        <v>3.4</v>
      </c>
      <c r="AE33" s="192"/>
      <c r="AF33" s="192"/>
      <c r="AG33" s="193"/>
      <c r="AH33" s="194"/>
      <c r="AI33" s="194"/>
      <c r="AJ33" s="194"/>
      <c r="AK33" s="195"/>
    </row>
    <row r="34" spans="1:37" x14ac:dyDescent="0.2">
      <c r="A34" s="192" t="s">
        <v>1414</v>
      </c>
      <c r="B34" s="192" t="s">
        <v>905</v>
      </c>
      <c r="C34" s="193">
        <v>3</v>
      </c>
      <c r="D34" s="194">
        <v>2.99</v>
      </c>
      <c r="E34" s="194">
        <v>108</v>
      </c>
      <c r="F34" s="194">
        <v>4.17</v>
      </c>
      <c r="G34" s="195">
        <v>3.4</v>
      </c>
      <c r="X34" s="192" t="s">
        <v>1414</v>
      </c>
      <c r="Y34" s="192" t="s">
        <v>1436</v>
      </c>
      <c r="Z34" s="193">
        <v>8</v>
      </c>
      <c r="AA34" s="194">
        <v>2.5</v>
      </c>
      <c r="AB34" s="194">
        <v>144</v>
      </c>
      <c r="AC34" s="194">
        <v>3.45</v>
      </c>
      <c r="AD34" s="195">
        <v>3.3</v>
      </c>
      <c r="AE34" s="192"/>
      <c r="AF34" s="192"/>
      <c r="AG34" s="193"/>
      <c r="AH34" s="194"/>
      <c r="AI34" s="194"/>
      <c r="AJ34" s="194"/>
      <c r="AK34" s="195"/>
    </row>
    <row r="35" spans="1:37" x14ac:dyDescent="0.2">
      <c r="A35" s="192" t="s">
        <v>1414</v>
      </c>
      <c r="B35" s="192" t="s">
        <v>1436</v>
      </c>
      <c r="C35" s="193">
        <v>8</v>
      </c>
      <c r="D35" s="194">
        <v>2.5</v>
      </c>
      <c r="E35" s="194">
        <v>144</v>
      </c>
      <c r="F35" s="194">
        <v>3.45</v>
      </c>
      <c r="G35" s="195">
        <v>3.3</v>
      </c>
      <c r="X35" s="192" t="s">
        <v>1437</v>
      </c>
      <c r="Y35" s="192" t="s">
        <v>696</v>
      </c>
      <c r="Z35" s="193">
        <v>3</v>
      </c>
      <c r="AA35" s="194">
        <v>2.48</v>
      </c>
      <c r="AB35" s="194">
        <v>123</v>
      </c>
      <c r="AC35" s="194">
        <v>3.6</v>
      </c>
      <c r="AD35" s="195">
        <v>3.63</v>
      </c>
      <c r="AE35" s="192"/>
      <c r="AF35" s="192"/>
      <c r="AG35" s="193"/>
      <c r="AH35" s="194"/>
      <c r="AI35" s="194"/>
      <c r="AJ35" s="194"/>
      <c r="AK35" s="195"/>
    </row>
    <row r="36" spans="1:37" x14ac:dyDescent="0.2">
      <c r="A36" s="192" t="s">
        <v>1437</v>
      </c>
      <c r="B36" s="192" t="s">
        <v>696</v>
      </c>
      <c r="C36" s="193">
        <v>3</v>
      </c>
      <c r="D36" s="194">
        <v>2.48</v>
      </c>
      <c r="E36" s="194">
        <v>123</v>
      </c>
      <c r="F36" s="194">
        <v>3.6</v>
      </c>
      <c r="G36" s="195">
        <v>3.63</v>
      </c>
      <c r="X36" s="192" t="s">
        <v>1412</v>
      </c>
      <c r="Y36" s="192" t="s">
        <v>1421</v>
      </c>
      <c r="Z36" s="193">
        <v>4</v>
      </c>
      <c r="AA36" s="194">
        <v>3.33</v>
      </c>
      <c r="AB36" s="194">
        <v>102</v>
      </c>
      <c r="AC36" s="194">
        <v>4.3</v>
      </c>
      <c r="AD36" s="195">
        <v>2.8</v>
      </c>
      <c r="AE36" s="192"/>
      <c r="AF36" s="192"/>
      <c r="AG36" s="193"/>
      <c r="AH36" s="194"/>
      <c r="AI36" s="194"/>
      <c r="AJ36" s="194"/>
      <c r="AK36" s="195"/>
    </row>
    <row r="37" spans="1:37" x14ac:dyDescent="0.2">
      <c r="A37" s="192" t="s">
        <v>1412</v>
      </c>
      <c r="B37" s="192" t="s">
        <v>1413</v>
      </c>
      <c r="C37" s="193">
        <v>4</v>
      </c>
      <c r="D37" s="194">
        <v>2.2200000000000002</v>
      </c>
      <c r="E37" s="194">
        <v>233</v>
      </c>
      <c r="F37" s="194">
        <v>4.05</v>
      </c>
      <c r="G37" s="195">
        <v>3.6</v>
      </c>
      <c r="X37" s="192" t="s">
        <v>1412</v>
      </c>
      <c r="Y37" s="192" t="s">
        <v>933</v>
      </c>
      <c r="Z37" s="193">
        <v>1</v>
      </c>
      <c r="AA37" s="194">
        <v>3.33</v>
      </c>
      <c r="AB37" s="194">
        <v>102</v>
      </c>
      <c r="AC37" s="194">
        <v>4.3</v>
      </c>
      <c r="AD37" s="195">
        <v>2.8</v>
      </c>
      <c r="AE37" s="192"/>
      <c r="AF37" s="192"/>
      <c r="AG37" s="193"/>
      <c r="AH37" s="194"/>
      <c r="AI37" s="194"/>
      <c r="AJ37" s="194"/>
      <c r="AK37" s="195"/>
    </row>
    <row r="38" spans="1:37" x14ac:dyDescent="0.2">
      <c r="A38" s="192" t="s">
        <v>1412</v>
      </c>
      <c r="B38" s="192" t="s">
        <v>1416</v>
      </c>
      <c r="C38" s="193">
        <v>2</v>
      </c>
      <c r="D38" s="194">
        <v>2.23</v>
      </c>
      <c r="E38" s="194">
        <v>243</v>
      </c>
      <c r="F38" s="194">
        <v>4.05</v>
      </c>
      <c r="G38" s="195">
        <v>3.61</v>
      </c>
      <c r="X38" s="192" t="s">
        <v>1412</v>
      </c>
      <c r="Y38" s="192" t="s">
        <v>1422</v>
      </c>
      <c r="Z38" s="193">
        <v>8</v>
      </c>
      <c r="AA38" s="194">
        <v>3.1</v>
      </c>
      <c r="AB38" s="194">
        <v>138</v>
      </c>
      <c r="AC38" s="194">
        <v>4.22</v>
      </c>
      <c r="AD38" s="195">
        <v>2.8</v>
      </c>
      <c r="AE38" s="192"/>
      <c r="AF38" s="192"/>
      <c r="AG38" s="193"/>
      <c r="AH38" s="194"/>
      <c r="AI38" s="194"/>
      <c r="AJ38" s="194"/>
      <c r="AK38" s="195"/>
    </row>
    <row r="39" spans="1:37" x14ac:dyDescent="0.2">
      <c r="A39" s="192" t="s">
        <v>1412</v>
      </c>
      <c r="B39" s="192" t="s">
        <v>896</v>
      </c>
      <c r="C39" s="193">
        <v>4</v>
      </c>
      <c r="D39" s="194">
        <v>2.23</v>
      </c>
      <c r="E39" s="194">
        <v>243</v>
      </c>
      <c r="F39" s="194">
        <v>4.05</v>
      </c>
      <c r="G39" s="195">
        <v>3.61</v>
      </c>
      <c r="X39" s="192" t="s">
        <v>1412</v>
      </c>
      <c r="Y39" s="192" t="s">
        <v>897</v>
      </c>
      <c r="Z39" s="193">
        <v>7</v>
      </c>
      <c r="AA39" s="194">
        <v>2.9</v>
      </c>
      <c r="AB39" s="194">
        <v>138</v>
      </c>
      <c r="AC39" s="194">
        <v>4.05</v>
      </c>
      <c r="AD39" s="195">
        <v>3.5</v>
      </c>
      <c r="AE39" s="192"/>
      <c r="AF39" s="192"/>
      <c r="AG39" s="193"/>
      <c r="AH39" s="194"/>
      <c r="AI39" s="194"/>
      <c r="AJ39" s="194"/>
      <c r="AK39" s="195"/>
    </row>
    <row r="40" spans="1:37" x14ac:dyDescent="0.2">
      <c r="A40" s="192" t="s">
        <v>1412</v>
      </c>
      <c r="B40" s="192" t="s">
        <v>1421</v>
      </c>
      <c r="C40" s="193">
        <v>4</v>
      </c>
      <c r="D40" s="194">
        <v>3.33</v>
      </c>
      <c r="E40" s="194">
        <v>102</v>
      </c>
      <c r="F40" s="194">
        <v>4.3</v>
      </c>
      <c r="G40" s="195">
        <v>2.8</v>
      </c>
      <c r="X40" s="192" t="s">
        <v>1412</v>
      </c>
      <c r="Y40" s="192" t="s">
        <v>1342</v>
      </c>
      <c r="Z40" s="193">
        <v>47</v>
      </c>
      <c r="AA40" s="194">
        <v>2.9</v>
      </c>
      <c r="AB40" s="194">
        <v>138</v>
      </c>
      <c r="AC40" s="194">
        <v>4.05</v>
      </c>
      <c r="AD40" s="195">
        <v>3.5</v>
      </c>
      <c r="AE40" s="192"/>
      <c r="AF40" s="192"/>
      <c r="AG40" s="193"/>
      <c r="AH40" s="194"/>
      <c r="AI40" s="194"/>
      <c r="AJ40" s="194"/>
      <c r="AK40" s="195"/>
    </row>
    <row r="41" spans="1:37" x14ac:dyDescent="0.2">
      <c r="A41" s="192" t="s">
        <v>1412</v>
      </c>
      <c r="B41" s="192" t="s">
        <v>933</v>
      </c>
      <c r="C41" s="193">
        <v>1</v>
      </c>
      <c r="D41" s="194">
        <v>3.33</v>
      </c>
      <c r="E41" s="194">
        <v>102</v>
      </c>
      <c r="F41" s="194">
        <v>4.3</v>
      </c>
      <c r="G41" s="195">
        <v>2.8</v>
      </c>
      <c r="X41" s="192" t="s">
        <v>1412</v>
      </c>
      <c r="Y41" s="192" t="s">
        <v>1423</v>
      </c>
      <c r="Z41" s="193">
        <v>3</v>
      </c>
      <c r="AA41" s="194">
        <v>3.29</v>
      </c>
      <c r="AB41" s="194">
        <v>118</v>
      </c>
      <c r="AC41" s="194">
        <v>4.42</v>
      </c>
      <c r="AD41" s="195">
        <v>2.8</v>
      </c>
      <c r="AE41" s="192"/>
      <c r="AF41" s="192"/>
      <c r="AG41" s="193"/>
      <c r="AH41" s="194"/>
      <c r="AI41" s="194"/>
      <c r="AJ41" s="194"/>
      <c r="AK41" s="195"/>
    </row>
    <row r="42" spans="1:37" x14ac:dyDescent="0.2">
      <c r="A42" s="192" t="s">
        <v>1412</v>
      </c>
      <c r="B42" s="192" t="s">
        <v>1422</v>
      </c>
      <c r="C42" s="193">
        <v>8</v>
      </c>
      <c r="D42" s="194">
        <v>3.1</v>
      </c>
      <c r="E42" s="194">
        <v>138</v>
      </c>
      <c r="F42" s="194">
        <v>4.22</v>
      </c>
      <c r="G42" s="195">
        <v>2.8</v>
      </c>
      <c r="X42" s="192" t="s">
        <v>1424</v>
      </c>
      <c r="Y42" s="192" t="s">
        <v>942</v>
      </c>
      <c r="Z42" s="193">
        <v>1</v>
      </c>
      <c r="AA42" s="194">
        <v>3.41</v>
      </c>
      <c r="AB42" s="194">
        <v>96</v>
      </c>
      <c r="AC42" s="194">
        <v>3.81</v>
      </c>
      <c r="AD42" s="195">
        <v>2.8</v>
      </c>
      <c r="AE42" s="192"/>
      <c r="AF42" s="192"/>
      <c r="AG42" s="193"/>
      <c r="AH42" s="194"/>
      <c r="AI42" s="194"/>
      <c r="AJ42" s="194"/>
      <c r="AK42" s="195"/>
    </row>
    <row r="43" spans="1:37" x14ac:dyDescent="0.2">
      <c r="A43" s="192" t="s">
        <v>1412</v>
      </c>
      <c r="B43" s="192" t="s">
        <v>897</v>
      </c>
      <c r="C43" s="193">
        <v>7</v>
      </c>
      <c r="D43" s="194">
        <v>2.9</v>
      </c>
      <c r="E43" s="194">
        <v>138</v>
      </c>
      <c r="F43" s="194">
        <v>4.05</v>
      </c>
      <c r="G43" s="195">
        <v>3.5</v>
      </c>
      <c r="X43" s="192" t="s">
        <v>1424</v>
      </c>
      <c r="Y43" s="192" t="s">
        <v>1426</v>
      </c>
      <c r="Z43" s="193">
        <v>121</v>
      </c>
      <c r="AA43" s="194">
        <v>3.09</v>
      </c>
      <c r="AB43" s="194">
        <v>96</v>
      </c>
      <c r="AC43" s="194">
        <v>3.81</v>
      </c>
      <c r="AD43" s="195">
        <v>3.3</v>
      </c>
      <c r="AE43" s="192"/>
      <c r="AF43" s="192"/>
      <c r="AG43" s="193"/>
      <c r="AH43" s="194"/>
      <c r="AI43" s="194"/>
      <c r="AJ43" s="194"/>
      <c r="AK43" s="195"/>
    </row>
    <row r="44" spans="1:37" x14ac:dyDescent="0.2">
      <c r="A44" s="192" t="s">
        <v>1412</v>
      </c>
      <c r="B44" s="192" t="s">
        <v>1342</v>
      </c>
      <c r="C44" s="193">
        <v>47</v>
      </c>
      <c r="D44" s="194">
        <v>2.9</v>
      </c>
      <c r="E44" s="194">
        <v>138</v>
      </c>
      <c r="F44" s="194">
        <v>4.05</v>
      </c>
      <c r="G44" s="195">
        <v>3.5</v>
      </c>
      <c r="X44" s="192" t="s">
        <v>1424</v>
      </c>
      <c r="Y44" s="192" t="s">
        <v>918</v>
      </c>
      <c r="Z44" s="193">
        <v>40</v>
      </c>
      <c r="AA44" s="194">
        <v>3.09</v>
      </c>
      <c r="AB44" s="194">
        <v>96</v>
      </c>
      <c r="AC44" s="194">
        <v>3.81</v>
      </c>
      <c r="AD44" s="195">
        <v>3.3</v>
      </c>
      <c r="AE44" s="192"/>
      <c r="AF44" s="192"/>
      <c r="AG44" s="193"/>
      <c r="AH44" s="194"/>
      <c r="AI44" s="194"/>
      <c r="AJ44" s="194"/>
      <c r="AK44" s="195"/>
    </row>
    <row r="45" spans="1:37" x14ac:dyDescent="0.2">
      <c r="A45" s="192" t="s">
        <v>1412</v>
      </c>
      <c r="B45" s="192" t="s">
        <v>1423</v>
      </c>
      <c r="C45" s="193">
        <v>3</v>
      </c>
      <c r="D45" s="194">
        <v>3.29</v>
      </c>
      <c r="E45" s="194">
        <v>118</v>
      </c>
      <c r="F45" s="194">
        <v>4.42</v>
      </c>
      <c r="G45" s="195">
        <v>2.8</v>
      </c>
      <c r="X45" s="192" t="s">
        <v>1424</v>
      </c>
      <c r="Y45" s="192" t="s">
        <v>1442</v>
      </c>
      <c r="Z45" s="193">
        <v>2</v>
      </c>
      <c r="AA45" s="194">
        <v>2.96</v>
      </c>
      <c r="AB45" s="194">
        <v>104</v>
      </c>
      <c r="AC45" s="194">
        <v>3.81</v>
      </c>
      <c r="AD45" s="195">
        <v>3.2</v>
      </c>
      <c r="AE45" s="192"/>
      <c r="AF45" s="192"/>
      <c r="AG45" s="193"/>
      <c r="AH45" s="194"/>
      <c r="AI45" s="194"/>
      <c r="AJ45" s="194"/>
      <c r="AK45" s="195"/>
    </row>
    <row r="46" spans="1:37" x14ac:dyDescent="0.2">
      <c r="A46" s="192" t="s">
        <v>1424</v>
      </c>
      <c r="B46" s="192" t="s">
        <v>942</v>
      </c>
      <c r="C46" s="193">
        <v>1</v>
      </c>
      <c r="D46" s="194">
        <v>3.41</v>
      </c>
      <c r="E46" s="194">
        <v>96</v>
      </c>
      <c r="F46" s="194">
        <v>3.81</v>
      </c>
      <c r="G46" s="195">
        <v>2.8</v>
      </c>
      <c r="X46" s="192" t="s">
        <v>1424</v>
      </c>
      <c r="Y46" s="192" t="s">
        <v>903</v>
      </c>
      <c r="Z46" s="193">
        <v>5</v>
      </c>
      <c r="AA46" s="194">
        <v>2.96</v>
      </c>
      <c r="AB46" s="194">
        <v>104</v>
      </c>
      <c r="AC46" s="194">
        <v>3.81</v>
      </c>
      <c r="AD46" s="195">
        <v>3.2</v>
      </c>
      <c r="AE46" s="192"/>
      <c r="AF46" s="192"/>
      <c r="AG46" s="193"/>
      <c r="AH46" s="194"/>
      <c r="AI46" s="194"/>
      <c r="AJ46" s="194"/>
      <c r="AK46" s="195"/>
    </row>
    <row r="47" spans="1:37" x14ac:dyDescent="0.2">
      <c r="A47" s="192" t="s">
        <v>1424</v>
      </c>
      <c r="B47" s="192" t="s">
        <v>1426</v>
      </c>
      <c r="C47" s="193">
        <v>121</v>
      </c>
      <c r="D47" s="194">
        <v>3.09</v>
      </c>
      <c r="E47" s="194">
        <v>96</v>
      </c>
      <c r="F47" s="194">
        <v>3.81</v>
      </c>
      <c r="G47" s="195">
        <v>3.3</v>
      </c>
      <c r="X47" s="192" t="s">
        <v>1424</v>
      </c>
      <c r="Y47" s="192" t="s">
        <v>1428</v>
      </c>
      <c r="Z47" s="193">
        <v>9</v>
      </c>
      <c r="AA47" s="194">
        <v>3.21</v>
      </c>
      <c r="AB47" s="194">
        <v>104</v>
      </c>
      <c r="AC47" s="194">
        <v>3.81</v>
      </c>
      <c r="AD47" s="195">
        <v>2.9</v>
      </c>
    </row>
    <row r="48" spans="1:37" x14ac:dyDescent="0.2">
      <c r="A48" s="192" t="s">
        <v>1424</v>
      </c>
      <c r="B48" s="192" t="s">
        <v>918</v>
      </c>
      <c r="C48" s="193">
        <v>40</v>
      </c>
      <c r="D48" s="194">
        <v>3.09</v>
      </c>
      <c r="E48" s="194">
        <v>96</v>
      </c>
      <c r="F48" s="194">
        <v>3.81</v>
      </c>
      <c r="G48" s="195">
        <v>3.3</v>
      </c>
      <c r="X48" s="192" t="s">
        <v>1424</v>
      </c>
      <c r="Y48" s="192" t="s">
        <v>925</v>
      </c>
      <c r="Z48" s="193">
        <v>72</v>
      </c>
      <c r="AA48" s="194">
        <v>3.21</v>
      </c>
      <c r="AB48" s="194">
        <v>104</v>
      </c>
      <c r="AC48" s="194">
        <v>3.81</v>
      </c>
      <c r="AD48" s="195">
        <v>2.9</v>
      </c>
    </row>
    <row r="49" spans="1:30" x14ac:dyDescent="0.2">
      <c r="A49" s="192" t="s">
        <v>1424</v>
      </c>
      <c r="B49" s="192" t="s">
        <v>1442</v>
      </c>
      <c r="C49" s="193">
        <v>2</v>
      </c>
      <c r="D49" s="194">
        <v>2.96</v>
      </c>
      <c r="E49" s="194">
        <v>104</v>
      </c>
      <c r="F49" s="194">
        <v>3.81</v>
      </c>
      <c r="G49" s="195">
        <v>3.2</v>
      </c>
      <c r="X49" s="192" t="s">
        <v>1424</v>
      </c>
      <c r="Y49" s="192" t="s">
        <v>1430</v>
      </c>
      <c r="Z49" s="193">
        <v>21</v>
      </c>
      <c r="AA49" s="194">
        <v>3</v>
      </c>
      <c r="AB49" s="194">
        <v>99</v>
      </c>
      <c r="AC49" s="194">
        <v>3.26</v>
      </c>
      <c r="AD49" s="195">
        <v>3.3</v>
      </c>
    </row>
    <row r="50" spans="1:30" x14ac:dyDescent="0.2">
      <c r="A50" s="192" t="s">
        <v>1424</v>
      </c>
      <c r="B50" s="192" t="s">
        <v>903</v>
      </c>
      <c r="C50" s="193">
        <v>5</v>
      </c>
      <c r="D50" s="194">
        <v>2.96</v>
      </c>
      <c r="E50" s="194">
        <v>104</v>
      </c>
      <c r="F50" s="194">
        <v>3.81</v>
      </c>
      <c r="G50" s="195">
        <v>3.2</v>
      </c>
      <c r="X50" s="192" t="s">
        <v>1424</v>
      </c>
      <c r="Y50" s="192" t="s">
        <v>890</v>
      </c>
      <c r="Z50" s="193">
        <v>94</v>
      </c>
      <c r="AA50" s="194">
        <v>3</v>
      </c>
      <c r="AB50" s="194">
        <v>99</v>
      </c>
      <c r="AC50" s="194">
        <v>3.26</v>
      </c>
      <c r="AD50" s="195">
        <v>3.3</v>
      </c>
    </row>
    <row r="51" spans="1:30" x14ac:dyDescent="0.2">
      <c r="A51" s="192" t="s">
        <v>1424</v>
      </c>
      <c r="B51" s="192" t="s">
        <v>1428</v>
      </c>
      <c r="C51" s="193">
        <v>9</v>
      </c>
      <c r="D51" s="194">
        <v>3.21</v>
      </c>
      <c r="E51" s="194">
        <v>104</v>
      </c>
      <c r="F51" s="194">
        <v>3.81</v>
      </c>
      <c r="G51" s="195">
        <v>2.9</v>
      </c>
      <c r="X51" s="192" t="s">
        <v>1424</v>
      </c>
      <c r="Y51" s="192" t="s">
        <v>934</v>
      </c>
      <c r="Z51" s="193">
        <v>4</v>
      </c>
      <c r="AA51" s="194">
        <v>3.35</v>
      </c>
      <c r="AB51" s="194">
        <v>92</v>
      </c>
      <c r="AC51" s="194">
        <v>3.68</v>
      </c>
      <c r="AD51" s="195">
        <v>2.9</v>
      </c>
    </row>
    <row r="52" spans="1:30" x14ac:dyDescent="0.2">
      <c r="A52" s="192" t="s">
        <v>1424</v>
      </c>
      <c r="B52" s="192" t="s">
        <v>925</v>
      </c>
      <c r="C52" s="193">
        <v>72</v>
      </c>
      <c r="D52" s="194">
        <v>3.21</v>
      </c>
      <c r="E52" s="194">
        <v>104</v>
      </c>
      <c r="F52" s="194">
        <v>3.81</v>
      </c>
      <c r="G52" s="195">
        <v>2.9</v>
      </c>
      <c r="X52" s="192" t="s">
        <v>1424</v>
      </c>
      <c r="Y52" s="192" t="s">
        <v>1443</v>
      </c>
      <c r="Z52" s="193">
        <v>49</v>
      </c>
      <c r="AA52" s="194">
        <v>2.91</v>
      </c>
      <c r="AB52" s="194">
        <v>83</v>
      </c>
      <c r="AC52" s="194">
        <v>3.65</v>
      </c>
      <c r="AD52" s="195">
        <v>3.6</v>
      </c>
    </row>
    <row r="53" spans="1:30" x14ac:dyDescent="0.2">
      <c r="A53" s="192" t="s">
        <v>1424</v>
      </c>
      <c r="B53" s="192" t="s">
        <v>1430</v>
      </c>
      <c r="C53" s="193">
        <v>21</v>
      </c>
      <c r="D53" s="194">
        <v>3</v>
      </c>
      <c r="E53" s="194">
        <v>99</v>
      </c>
      <c r="F53" s="194">
        <v>3.26</v>
      </c>
      <c r="G53" s="195">
        <v>3.3</v>
      </c>
      <c r="X53" s="192" t="s">
        <v>1424</v>
      </c>
      <c r="Y53" s="192" t="s">
        <v>901</v>
      </c>
      <c r="Z53" s="193">
        <v>110</v>
      </c>
      <c r="AA53" s="194">
        <v>2.91</v>
      </c>
      <c r="AB53" s="194">
        <v>83</v>
      </c>
      <c r="AC53" s="194">
        <v>3.65</v>
      </c>
      <c r="AD53" s="195">
        <v>3.6</v>
      </c>
    </row>
    <row r="54" spans="1:30" x14ac:dyDescent="0.2">
      <c r="A54" s="192" t="s">
        <v>1424</v>
      </c>
      <c r="B54" s="192" t="s">
        <v>890</v>
      </c>
      <c r="C54" s="193">
        <v>94</v>
      </c>
      <c r="D54" s="194">
        <v>3</v>
      </c>
      <c r="E54" s="194">
        <v>99</v>
      </c>
      <c r="F54" s="194">
        <v>3.26</v>
      </c>
      <c r="G54" s="195">
        <v>3.3</v>
      </c>
      <c r="X54" s="192" t="s">
        <v>1424</v>
      </c>
      <c r="Y54" s="192" t="s">
        <v>892</v>
      </c>
      <c r="Z54" s="193">
        <v>2</v>
      </c>
      <c r="AA54" s="194">
        <v>2.86</v>
      </c>
      <c r="AB54" s="194">
        <v>111</v>
      </c>
      <c r="AC54" s="194">
        <v>3.68</v>
      </c>
      <c r="AD54" s="195">
        <v>3.4</v>
      </c>
    </row>
    <row r="55" spans="1:30" x14ac:dyDescent="0.2">
      <c r="A55" s="192" t="s">
        <v>1424</v>
      </c>
      <c r="B55" s="192" t="s">
        <v>934</v>
      </c>
      <c r="C55" s="193">
        <v>4</v>
      </c>
      <c r="D55" s="194">
        <v>3.35</v>
      </c>
      <c r="E55" s="194">
        <v>92</v>
      </c>
      <c r="F55" s="194">
        <v>3.68</v>
      </c>
      <c r="G55" s="195">
        <v>2.9</v>
      </c>
      <c r="X55" s="192" t="s">
        <v>1424</v>
      </c>
      <c r="Y55" s="192" t="s">
        <v>1444</v>
      </c>
      <c r="Z55" s="193">
        <v>5</v>
      </c>
      <c r="AA55" s="194">
        <v>2.64</v>
      </c>
      <c r="AB55" s="194">
        <v>77</v>
      </c>
      <c r="AC55" s="194">
        <v>3.23</v>
      </c>
      <c r="AD55" s="195">
        <v>3.2</v>
      </c>
    </row>
    <row r="56" spans="1:30" x14ac:dyDescent="0.2">
      <c r="A56" s="192" t="s">
        <v>1424</v>
      </c>
      <c r="B56" s="192" t="s">
        <v>1443</v>
      </c>
      <c r="C56" s="193">
        <v>49</v>
      </c>
      <c r="D56" s="194">
        <v>2.91</v>
      </c>
      <c r="E56" s="194">
        <v>83</v>
      </c>
      <c r="F56" s="194">
        <v>3.65</v>
      </c>
      <c r="G56" s="195">
        <v>3.6</v>
      </c>
      <c r="X56" s="192" t="s">
        <v>1424</v>
      </c>
      <c r="Y56" s="192" t="s">
        <v>799</v>
      </c>
      <c r="Z56" s="193">
        <v>9</v>
      </c>
      <c r="AA56" s="194">
        <v>2.64</v>
      </c>
      <c r="AB56" s="194">
        <v>77</v>
      </c>
      <c r="AC56" s="194">
        <v>3.23</v>
      </c>
      <c r="AD56" s="195">
        <v>3.2</v>
      </c>
    </row>
    <row r="57" spans="1:30" x14ac:dyDescent="0.2">
      <c r="A57" s="192" t="s">
        <v>1424</v>
      </c>
      <c r="B57" s="192" t="s">
        <v>901</v>
      </c>
      <c r="C57" s="193">
        <v>110</v>
      </c>
      <c r="D57" s="194">
        <v>2.91</v>
      </c>
      <c r="E57" s="194">
        <v>83</v>
      </c>
      <c r="F57" s="194">
        <v>3.65</v>
      </c>
      <c r="G57" s="195">
        <v>3.6</v>
      </c>
      <c r="X57" s="192" t="s">
        <v>1445</v>
      </c>
      <c r="Y57" s="192" t="s">
        <v>1446</v>
      </c>
      <c r="Z57" s="193">
        <v>24</v>
      </c>
      <c r="AA57" s="194">
        <v>2.61</v>
      </c>
      <c r="AB57" s="194">
        <v>200</v>
      </c>
      <c r="AC57" s="194">
        <v>4.1459999999999999</v>
      </c>
      <c r="AD57" s="195">
        <v>3.9</v>
      </c>
    </row>
    <row r="58" spans="1:30" x14ac:dyDescent="0.2">
      <c r="A58" s="192" t="s">
        <v>1424</v>
      </c>
      <c r="B58" s="192" t="s">
        <v>892</v>
      </c>
      <c r="C58" s="193">
        <v>2</v>
      </c>
      <c r="D58" s="194">
        <v>2.86</v>
      </c>
      <c r="E58" s="194">
        <v>111</v>
      </c>
      <c r="F58" s="194">
        <v>3.68</v>
      </c>
      <c r="G58" s="195">
        <v>3.4</v>
      </c>
      <c r="X58" s="192" t="s">
        <v>1445</v>
      </c>
      <c r="Y58" s="192" t="s">
        <v>792</v>
      </c>
      <c r="Z58" s="193">
        <v>57</v>
      </c>
      <c r="AA58" s="194">
        <v>2.61</v>
      </c>
      <c r="AB58" s="194">
        <v>200</v>
      </c>
      <c r="AC58" s="194">
        <v>4.1459999999999999</v>
      </c>
      <c r="AD58" s="195">
        <v>3.9</v>
      </c>
    </row>
    <row r="59" spans="1:30" x14ac:dyDescent="0.2">
      <c r="A59" s="192" t="s">
        <v>1424</v>
      </c>
      <c r="B59" s="192" t="s">
        <v>1444</v>
      </c>
      <c r="C59" s="193">
        <v>5</v>
      </c>
      <c r="D59" s="194">
        <v>2.64</v>
      </c>
      <c r="E59" s="194">
        <v>77</v>
      </c>
      <c r="F59" s="194">
        <v>3.23</v>
      </c>
      <c r="G59" s="195">
        <v>3.2</v>
      </c>
      <c r="X59" s="192" t="s">
        <v>1445</v>
      </c>
      <c r="Y59" s="192" t="s">
        <v>793</v>
      </c>
      <c r="Z59" s="193">
        <v>2</v>
      </c>
      <c r="AA59" s="194">
        <v>2.61</v>
      </c>
      <c r="AB59" s="194">
        <v>200</v>
      </c>
      <c r="AC59" s="194">
        <v>4.1459999999999999</v>
      </c>
      <c r="AD59" s="195">
        <v>3.9</v>
      </c>
    </row>
    <row r="60" spans="1:30" x14ac:dyDescent="0.2">
      <c r="A60" s="192" t="s">
        <v>1424</v>
      </c>
      <c r="B60" s="192" t="s">
        <v>799</v>
      </c>
      <c r="C60" s="193">
        <v>9</v>
      </c>
      <c r="D60" s="194">
        <v>2.64</v>
      </c>
      <c r="E60" s="194">
        <v>77</v>
      </c>
      <c r="F60" s="194">
        <v>3.23</v>
      </c>
      <c r="G60" s="195">
        <v>3.2</v>
      </c>
      <c r="X60" s="192" t="s">
        <v>1445</v>
      </c>
      <c r="Y60" s="192" t="s">
        <v>794</v>
      </c>
      <c r="Z60" s="193">
        <v>5</v>
      </c>
      <c r="AA60" s="194">
        <v>2.61</v>
      </c>
      <c r="AB60" s="194">
        <v>200</v>
      </c>
      <c r="AC60" s="194">
        <v>4.1459999999999999</v>
      </c>
      <c r="AD60" s="195">
        <v>3.9</v>
      </c>
    </row>
    <row r="61" spans="1:30" x14ac:dyDescent="0.2">
      <c r="A61" s="192" t="s">
        <v>1445</v>
      </c>
      <c r="B61" s="192" t="s">
        <v>1446</v>
      </c>
      <c r="C61" s="193">
        <v>24</v>
      </c>
      <c r="D61" s="194">
        <v>2.61</v>
      </c>
      <c r="E61" s="194">
        <v>200</v>
      </c>
      <c r="F61" s="194">
        <v>4.1459999999999999</v>
      </c>
      <c r="G61" s="195">
        <v>3.9</v>
      </c>
      <c r="X61" s="192" t="s">
        <v>1424</v>
      </c>
      <c r="Y61" s="192" t="s">
        <v>1447</v>
      </c>
      <c r="Z61" s="193">
        <v>1</v>
      </c>
      <c r="AA61" s="194">
        <v>2.86</v>
      </c>
      <c r="AB61" s="194">
        <v>111</v>
      </c>
      <c r="AC61" s="194">
        <v>3.68</v>
      </c>
      <c r="AD61" s="195">
        <v>3.4</v>
      </c>
    </row>
    <row r="62" spans="1:30" x14ac:dyDescent="0.2">
      <c r="A62" s="192" t="s">
        <v>1445</v>
      </c>
      <c r="B62" s="192" t="s">
        <v>792</v>
      </c>
      <c r="C62" s="193">
        <v>57</v>
      </c>
      <c r="D62" s="194">
        <v>2.61</v>
      </c>
      <c r="E62" s="194">
        <v>200</v>
      </c>
      <c r="F62" s="194">
        <v>4.1459999999999999</v>
      </c>
      <c r="G62" s="195">
        <v>3.9</v>
      </c>
      <c r="X62" s="192" t="s">
        <v>1424</v>
      </c>
      <c r="Y62" s="192" t="s">
        <v>1431</v>
      </c>
      <c r="Z62" s="193">
        <v>1</v>
      </c>
      <c r="AA62" s="194">
        <v>3.09</v>
      </c>
      <c r="AB62" s="194">
        <v>96</v>
      </c>
      <c r="AC62" s="194">
        <v>3.81</v>
      </c>
      <c r="AD62" s="195">
        <v>3.3</v>
      </c>
    </row>
    <row r="63" spans="1:30" x14ac:dyDescent="0.2">
      <c r="A63" s="192" t="s">
        <v>1445</v>
      </c>
      <c r="B63" s="192" t="s">
        <v>793</v>
      </c>
      <c r="C63" s="193">
        <v>2</v>
      </c>
      <c r="D63" s="194">
        <v>2.61</v>
      </c>
      <c r="E63" s="194">
        <v>200</v>
      </c>
      <c r="F63" s="194">
        <v>4.1459999999999999</v>
      </c>
      <c r="G63" s="195">
        <v>3.9</v>
      </c>
      <c r="X63" s="192" t="s">
        <v>1424</v>
      </c>
      <c r="Y63" s="192" t="s">
        <v>919</v>
      </c>
      <c r="Z63" s="193">
        <v>1</v>
      </c>
      <c r="AA63" s="194">
        <v>3.09</v>
      </c>
      <c r="AB63" s="194">
        <v>96</v>
      </c>
      <c r="AC63" s="194">
        <v>3.81</v>
      </c>
      <c r="AD63" s="195">
        <v>3.3</v>
      </c>
    </row>
    <row r="64" spans="1:30" x14ac:dyDescent="0.2">
      <c r="A64" s="192" t="s">
        <v>1445</v>
      </c>
      <c r="B64" s="192" t="s">
        <v>794</v>
      </c>
      <c r="C64" s="193">
        <v>5</v>
      </c>
      <c r="D64" s="194">
        <v>2.61</v>
      </c>
      <c r="E64" s="194">
        <v>200</v>
      </c>
      <c r="F64" s="194">
        <v>4.1459999999999999</v>
      </c>
      <c r="G64" s="195">
        <v>3.9</v>
      </c>
      <c r="X64" s="192" t="s">
        <v>1432</v>
      </c>
      <c r="Y64" s="192" t="s">
        <v>928</v>
      </c>
      <c r="Z64" s="193">
        <v>8</v>
      </c>
      <c r="AA64" s="194">
        <v>3</v>
      </c>
      <c r="AB64" s="194">
        <v>168</v>
      </c>
      <c r="AC64" s="194">
        <v>4.33</v>
      </c>
      <c r="AD64" s="195">
        <v>2.68</v>
      </c>
    </row>
    <row r="65" spans="1:30" x14ac:dyDescent="0.2">
      <c r="A65" s="192" t="s">
        <v>1424</v>
      </c>
      <c r="B65" s="192" t="s">
        <v>1447</v>
      </c>
      <c r="C65" s="193">
        <v>1</v>
      </c>
      <c r="D65" s="194">
        <v>2.86</v>
      </c>
      <c r="E65" s="194">
        <v>111</v>
      </c>
      <c r="F65" s="194">
        <v>3.68</v>
      </c>
      <c r="G65" s="195">
        <v>3.4</v>
      </c>
      <c r="X65" s="192" t="s">
        <v>1432</v>
      </c>
      <c r="Y65" s="192" t="s">
        <v>1433</v>
      </c>
      <c r="Z65" s="193">
        <v>28</v>
      </c>
      <c r="AA65" s="194">
        <v>3</v>
      </c>
      <c r="AB65" s="194">
        <v>168</v>
      </c>
      <c r="AC65" s="194">
        <v>4.33</v>
      </c>
      <c r="AD65" s="195">
        <v>2.68</v>
      </c>
    </row>
    <row r="66" spans="1:30" x14ac:dyDescent="0.2">
      <c r="A66" s="192" t="s">
        <v>1424</v>
      </c>
      <c r="B66" s="192" t="s">
        <v>1431</v>
      </c>
      <c r="C66" s="193">
        <v>1</v>
      </c>
      <c r="D66" s="194">
        <v>3.09</v>
      </c>
      <c r="E66" s="194">
        <v>96</v>
      </c>
      <c r="F66" s="194">
        <v>3.81</v>
      </c>
      <c r="G66" s="195">
        <v>3.3</v>
      </c>
      <c r="X66" s="192" t="s">
        <v>1432</v>
      </c>
      <c r="Y66" s="192" t="s">
        <v>1434</v>
      </c>
      <c r="Z66" s="193">
        <v>2</v>
      </c>
      <c r="AA66" s="194">
        <v>3</v>
      </c>
      <c r="AB66" s="194">
        <v>169</v>
      </c>
      <c r="AC66" s="194">
        <v>4.33</v>
      </c>
      <c r="AD66" s="195">
        <v>2.78</v>
      </c>
    </row>
    <row r="67" spans="1:30" x14ac:dyDescent="0.2">
      <c r="A67" s="192" t="s">
        <v>1424</v>
      </c>
      <c r="B67" s="192" t="s">
        <v>919</v>
      </c>
      <c r="C67" s="193">
        <v>1</v>
      </c>
      <c r="D67" s="194">
        <v>3.09</v>
      </c>
      <c r="E67" s="194">
        <v>96</v>
      </c>
      <c r="F67" s="194">
        <v>3.81</v>
      </c>
      <c r="G67" s="195">
        <v>3.3</v>
      </c>
      <c r="X67" s="192" t="s">
        <v>1432</v>
      </c>
      <c r="Y67" s="192" t="s">
        <v>728</v>
      </c>
      <c r="Z67" s="193">
        <v>50</v>
      </c>
      <c r="AA67" s="194">
        <v>2.46</v>
      </c>
      <c r="AB67" s="194">
        <v>154</v>
      </c>
      <c r="AC67" s="194">
        <v>3.46</v>
      </c>
      <c r="AD67" s="195">
        <v>3.69</v>
      </c>
    </row>
    <row r="68" spans="1:30" x14ac:dyDescent="0.2">
      <c r="A68" s="192" t="s">
        <v>1432</v>
      </c>
      <c r="B68" s="192" t="s">
        <v>928</v>
      </c>
      <c r="C68" s="193">
        <v>8</v>
      </c>
      <c r="D68" s="194">
        <v>3</v>
      </c>
      <c r="E68" s="194">
        <v>168</v>
      </c>
      <c r="F68" s="194">
        <v>4.33</v>
      </c>
      <c r="G68" s="195">
        <v>2.68</v>
      </c>
      <c r="X68" s="192" t="s">
        <v>1432</v>
      </c>
      <c r="Y68" s="192" t="s">
        <v>729</v>
      </c>
      <c r="Z68" s="193">
        <v>9</v>
      </c>
      <c r="AA68" s="194">
        <v>2.46</v>
      </c>
      <c r="AB68" s="194">
        <v>154</v>
      </c>
      <c r="AC68" s="194">
        <v>3.46</v>
      </c>
      <c r="AD68" s="195">
        <v>3.69</v>
      </c>
    </row>
    <row r="69" spans="1:30" x14ac:dyDescent="0.2">
      <c r="A69" s="192" t="s">
        <v>1432</v>
      </c>
      <c r="B69" s="192" t="s">
        <v>1433</v>
      </c>
      <c r="C69" s="193">
        <v>28</v>
      </c>
      <c r="D69" s="194">
        <v>3</v>
      </c>
      <c r="E69" s="194">
        <v>168</v>
      </c>
      <c r="F69" s="194">
        <v>4.33</v>
      </c>
      <c r="G69" s="195">
        <v>2.68</v>
      </c>
      <c r="X69" s="192" t="s">
        <v>1432</v>
      </c>
      <c r="Y69" s="192" t="s">
        <v>730</v>
      </c>
      <c r="Z69" s="193">
        <v>5</v>
      </c>
      <c r="AA69" s="194">
        <v>2.46</v>
      </c>
      <c r="AB69" s="194">
        <v>154</v>
      </c>
      <c r="AC69" s="194">
        <v>3.46</v>
      </c>
      <c r="AD69" s="195">
        <v>3.69</v>
      </c>
    </row>
    <row r="70" spans="1:30" x14ac:dyDescent="0.2">
      <c r="A70" s="192" t="s">
        <v>1432</v>
      </c>
      <c r="B70" s="192" t="s">
        <v>1434</v>
      </c>
      <c r="C70" s="193">
        <v>2</v>
      </c>
      <c r="D70" s="194">
        <v>3</v>
      </c>
      <c r="E70" s="194">
        <v>169</v>
      </c>
      <c r="F70" s="194">
        <v>4.33</v>
      </c>
      <c r="G70" s="195">
        <v>2.78</v>
      </c>
      <c r="X70" s="192" t="s">
        <v>1432</v>
      </c>
      <c r="Y70" s="192" t="s">
        <v>1448</v>
      </c>
      <c r="Z70" s="193">
        <v>6</v>
      </c>
      <c r="AA70" s="194">
        <v>2.66</v>
      </c>
      <c r="AB70" s="194">
        <v>174</v>
      </c>
      <c r="AC70" s="194">
        <v>3.86</v>
      </c>
      <c r="AD70" s="195">
        <v>3.04</v>
      </c>
    </row>
    <row r="71" spans="1:30" x14ac:dyDescent="0.2">
      <c r="A71" s="192" t="s">
        <v>1432</v>
      </c>
      <c r="B71" s="192" t="s">
        <v>728</v>
      </c>
      <c r="C71" s="193">
        <v>50</v>
      </c>
      <c r="D71" s="194">
        <v>2.46</v>
      </c>
      <c r="E71" s="194">
        <v>154</v>
      </c>
      <c r="F71" s="194">
        <v>3.46</v>
      </c>
      <c r="G71" s="195">
        <v>3.69</v>
      </c>
      <c r="X71" s="192" t="s">
        <v>1432</v>
      </c>
      <c r="Y71" s="192" t="s">
        <v>782</v>
      </c>
      <c r="Z71" s="193">
        <v>38</v>
      </c>
      <c r="AA71" s="194">
        <v>2.66</v>
      </c>
      <c r="AB71" s="194">
        <v>174</v>
      </c>
      <c r="AC71" s="194">
        <v>3.86</v>
      </c>
      <c r="AD71" s="195">
        <v>3.04</v>
      </c>
    </row>
    <row r="72" spans="1:30" x14ac:dyDescent="0.2">
      <c r="A72" s="192" t="s">
        <v>1432</v>
      </c>
      <c r="B72" s="192" t="s">
        <v>729</v>
      </c>
      <c r="C72" s="193">
        <v>9</v>
      </c>
      <c r="D72" s="194">
        <v>2.46</v>
      </c>
      <c r="E72" s="194">
        <v>154</v>
      </c>
      <c r="F72" s="194">
        <v>3.46</v>
      </c>
      <c r="G72" s="195">
        <v>3.69</v>
      </c>
      <c r="X72" s="192" t="s">
        <v>1432</v>
      </c>
      <c r="Y72" s="192" t="s">
        <v>1449</v>
      </c>
      <c r="Z72" s="193">
        <v>1</v>
      </c>
      <c r="AA72" s="194">
        <v>2.46</v>
      </c>
      <c r="AB72" s="194">
        <v>147</v>
      </c>
      <c r="AC72" s="194">
        <v>3.86</v>
      </c>
      <c r="AD72" s="195">
        <v>2.94</v>
      </c>
    </row>
    <row r="73" spans="1:30" x14ac:dyDescent="0.2">
      <c r="A73" s="192" t="s">
        <v>1432</v>
      </c>
      <c r="B73" s="192" t="s">
        <v>730</v>
      </c>
      <c r="C73" s="193">
        <v>5</v>
      </c>
      <c r="D73" s="194">
        <v>2.46</v>
      </c>
      <c r="E73" s="194">
        <v>154</v>
      </c>
      <c r="F73" s="194">
        <v>3.46</v>
      </c>
      <c r="G73" s="195">
        <v>3.69</v>
      </c>
      <c r="X73" s="192" t="s">
        <v>1432</v>
      </c>
      <c r="Y73" s="192" t="s">
        <v>796</v>
      </c>
      <c r="Z73" s="193">
        <v>6</v>
      </c>
      <c r="AA73" s="194">
        <v>2.46</v>
      </c>
      <c r="AB73" s="194">
        <v>147</v>
      </c>
      <c r="AC73" s="194">
        <v>3.86</v>
      </c>
      <c r="AD73" s="195">
        <v>2.94</v>
      </c>
    </row>
    <row r="74" spans="1:30" x14ac:dyDescent="0.2">
      <c r="A74" s="192" t="s">
        <v>1432</v>
      </c>
      <c r="B74" s="192" t="s">
        <v>1448</v>
      </c>
      <c r="C74" s="193">
        <v>6</v>
      </c>
      <c r="D74" s="194">
        <v>2.66</v>
      </c>
      <c r="E74" s="194">
        <v>174</v>
      </c>
      <c r="F74" s="194">
        <v>3.86</v>
      </c>
      <c r="G74" s="195">
        <v>3.04</v>
      </c>
      <c r="X74" s="192" t="s">
        <v>1432</v>
      </c>
      <c r="Y74" s="192" t="s">
        <v>790</v>
      </c>
      <c r="Z74" s="193">
        <v>1</v>
      </c>
      <c r="AA74" s="194">
        <v>2.61</v>
      </c>
      <c r="AB74" s="194">
        <v>146</v>
      </c>
      <c r="AC74" s="194">
        <v>3.95</v>
      </c>
      <c r="AD74" s="195">
        <v>3.24</v>
      </c>
    </row>
    <row r="75" spans="1:30" x14ac:dyDescent="0.2">
      <c r="A75" s="192" t="s">
        <v>1432</v>
      </c>
      <c r="B75" s="192" t="s">
        <v>782</v>
      </c>
      <c r="C75" s="193">
        <v>38</v>
      </c>
      <c r="D75" s="194">
        <v>2.66</v>
      </c>
      <c r="E75" s="194">
        <v>174</v>
      </c>
      <c r="F75" s="194">
        <v>3.86</v>
      </c>
      <c r="G75" s="195">
        <v>3.04</v>
      </c>
      <c r="X75" s="192" t="s">
        <v>1432</v>
      </c>
      <c r="Y75" s="192" t="s">
        <v>1450</v>
      </c>
      <c r="Z75" s="193">
        <v>24</v>
      </c>
      <c r="AA75" s="194">
        <v>2.61</v>
      </c>
      <c r="AB75" s="194">
        <v>190</v>
      </c>
      <c r="AC75" s="194">
        <v>4.5999999999999996</v>
      </c>
      <c r="AD75" s="195">
        <v>3.69</v>
      </c>
    </row>
    <row r="76" spans="1:30" x14ac:dyDescent="0.2">
      <c r="A76" s="192" t="s">
        <v>1432</v>
      </c>
      <c r="B76" s="192" t="s">
        <v>1449</v>
      </c>
      <c r="C76" s="193">
        <v>1</v>
      </c>
      <c r="D76" s="194">
        <v>2.46</v>
      </c>
      <c r="E76" s="194">
        <v>147</v>
      </c>
      <c r="F76" s="194">
        <v>3.86</v>
      </c>
      <c r="G76" s="195">
        <v>2.94</v>
      </c>
      <c r="X76" s="192" t="s">
        <v>1432</v>
      </c>
      <c r="Y76" s="192" t="s">
        <v>791</v>
      </c>
      <c r="Z76" s="193">
        <v>2</v>
      </c>
      <c r="AA76" s="194">
        <v>2.61</v>
      </c>
      <c r="AB76" s="194">
        <v>146</v>
      </c>
      <c r="AC76" s="194">
        <v>3.95</v>
      </c>
      <c r="AD76" s="195">
        <v>3.24</v>
      </c>
    </row>
    <row r="77" spans="1:30" x14ac:dyDescent="0.2">
      <c r="A77" s="192" t="s">
        <v>1432</v>
      </c>
      <c r="B77" s="192" t="s">
        <v>796</v>
      </c>
      <c r="C77" s="193">
        <v>6</v>
      </c>
      <c r="D77" s="194">
        <v>2.46</v>
      </c>
      <c r="E77" s="194">
        <v>147</v>
      </c>
      <c r="F77" s="194">
        <v>3.86</v>
      </c>
      <c r="G77" s="195">
        <v>2.94</v>
      </c>
      <c r="X77" s="192" t="s">
        <v>1432</v>
      </c>
      <c r="Y77" s="192" t="s">
        <v>1451</v>
      </c>
      <c r="Z77" s="193">
        <v>27</v>
      </c>
      <c r="AA77" s="194">
        <v>2.57</v>
      </c>
      <c r="AB77" s="194">
        <v>198</v>
      </c>
      <c r="AC77" s="194">
        <v>4.5999999999999996</v>
      </c>
      <c r="AD77" s="195">
        <v>3.88</v>
      </c>
    </row>
    <row r="78" spans="1:30" x14ac:dyDescent="0.2">
      <c r="A78" s="192" t="s">
        <v>1432</v>
      </c>
      <c r="B78" s="192" t="s">
        <v>790</v>
      </c>
      <c r="C78" s="193">
        <v>1</v>
      </c>
      <c r="D78" s="194">
        <v>2.61</v>
      </c>
      <c r="E78" s="194">
        <v>146</v>
      </c>
      <c r="F78" s="194">
        <v>3.95</v>
      </c>
      <c r="G78" s="195">
        <v>3.24</v>
      </c>
      <c r="X78" s="192" t="s">
        <v>1432</v>
      </c>
      <c r="Y78" s="192" t="s">
        <v>1452</v>
      </c>
      <c r="Z78" s="193">
        <v>4</v>
      </c>
      <c r="AA78" s="194">
        <v>2.57</v>
      </c>
      <c r="AB78" s="194">
        <v>198</v>
      </c>
      <c r="AC78" s="194">
        <v>4.5999999999999996</v>
      </c>
      <c r="AD78" s="195">
        <v>3.88</v>
      </c>
    </row>
    <row r="79" spans="1:30" x14ac:dyDescent="0.2">
      <c r="A79" s="192" t="s">
        <v>1432</v>
      </c>
      <c r="B79" s="192" t="s">
        <v>1450</v>
      </c>
      <c r="C79" s="193">
        <v>24</v>
      </c>
      <c r="D79" s="194">
        <v>2.61</v>
      </c>
      <c r="E79" s="194">
        <v>190</v>
      </c>
      <c r="F79" s="194">
        <v>4.5999999999999996</v>
      </c>
      <c r="G79" s="195">
        <v>3.69</v>
      </c>
      <c r="X79" s="192" t="s">
        <v>1432</v>
      </c>
      <c r="Y79" s="192" t="s">
        <v>687</v>
      </c>
      <c r="Z79" s="193">
        <v>40</v>
      </c>
      <c r="AA79" s="194">
        <v>2.48</v>
      </c>
      <c r="AB79" s="194">
        <v>123</v>
      </c>
      <c r="AC79" s="194">
        <v>3.6</v>
      </c>
      <c r="AD79" s="195">
        <v>3.64</v>
      </c>
    </row>
    <row r="80" spans="1:30" x14ac:dyDescent="0.2">
      <c r="A80" s="192" t="s">
        <v>1432</v>
      </c>
      <c r="B80" s="192" t="s">
        <v>791</v>
      </c>
      <c r="C80" s="193">
        <v>2</v>
      </c>
      <c r="D80" s="194">
        <v>2.61</v>
      </c>
      <c r="E80" s="194">
        <v>146</v>
      </c>
      <c r="F80" s="194">
        <v>3.95</v>
      </c>
      <c r="G80" s="195">
        <v>3.24</v>
      </c>
      <c r="X80" s="192" t="s">
        <v>1432</v>
      </c>
      <c r="Y80" s="192" t="s">
        <v>1453</v>
      </c>
      <c r="Z80" s="193">
        <v>114</v>
      </c>
      <c r="AA80" s="194">
        <v>2.48</v>
      </c>
      <c r="AB80" s="194">
        <v>123</v>
      </c>
      <c r="AC80" s="194">
        <v>3.6</v>
      </c>
      <c r="AD80" s="195">
        <v>3.64</v>
      </c>
    </row>
    <row r="81" spans="1:30" x14ac:dyDescent="0.2">
      <c r="A81" s="192" t="s">
        <v>1432</v>
      </c>
      <c r="B81" s="192" t="s">
        <v>1451</v>
      </c>
      <c r="C81" s="193">
        <v>27</v>
      </c>
      <c r="D81" s="194">
        <v>2.57</v>
      </c>
      <c r="E81" s="194">
        <v>198</v>
      </c>
      <c r="F81" s="194">
        <v>4.5999999999999996</v>
      </c>
      <c r="G81" s="195">
        <v>3.88</v>
      </c>
      <c r="X81" s="192" t="s">
        <v>1432</v>
      </c>
      <c r="Y81" s="192" t="s">
        <v>680</v>
      </c>
      <c r="Z81" s="193">
        <v>6</v>
      </c>
      <c r="AA81" s="194">
        <v>2.48</v>
      </c>
      <c r="AB81" s="194">
        <v>123</v>
      </c>
      <c r="AC81" s="194">
        <v>3.6</v>
      </c>
      <c r="AD81" s="195">
        <v>3.64</v>
      </c>
    </row>
    <row r="82" spans="1:30" x14ac:dyDescent="0.2">
      <c r="A82" s="192" t="s">
        <v>1432</v>
      </c>
      <c r="B82" s="192" t="s">
        <v>1452</v>
      </c>
      <c r="C82" s="193">
        <v>4</v>
      </c>
      <c r="D82" s="194">
        <v>2.57</v>
      </c>
      <c r="E82" s="194">
        <v>198</v>
      </c>
      <c r="F82" s="194">
        <v>4.5999999999999996</v>
      </c>
      <c r="G82" s="195">
        <v>3.88</v>
      </c>
      <c r="X82" s="192" t="s">
        <v>1432</v>
      </c>
      <c r="Y82" s="192" t="s">
        <v>688</v>
      </c>
      <c r="Z82" s="193">
        <v>39</v>
      </c>
      <c r="AA82" s="194">
        <v>2.46</v>
      </c>
      <c r="AB82" s="194">
        <v>122</v>
      </c>
      <c r="AC82" s="194">
        <v>3.6</v>
      </c>
      <c r="AD82" s="195">
        <v>3.62</v>
      </c>
    </row>
    <row r="83" spans="1:30" x14ac:dyDescent="0.2">
      <c r="A83" s="192" t="s">
        <v>1432</v>
      </c>
      <c r="B83" s="192" t="s">
        <v>687</v>
      </c>
      <c r="C83" s="193">
        <v>40</v>
      </c>
      <c r="D83" s="194">
        <v>2.48</v>
      </c>
      <c r="E83" s="194">
        <v>123</v>
      </c>
      <c r="F83" s="194">
        <v>3.6</v>
      </c>
      <c r="G83" s="195">
        <v>3.64</v>
      </c>
      <c r="X83" s="192" t="s">
        <v>1432</v>
      </c>
      <c r="Y83" s="192" t="s">
        <v>689</v>
      </c>
      <c r="Z83" s="193">
        <v>5</v>
      </c>
      <c r="AA83" s="194">
        <v>2.46</v>
      </c>
      <c r="AB83" s="194">
        <v>122</v>
      </c>
      <c r="AC83" s="194">
        <v>3.6</v>
      </c>
      <c r="AD83" s="195">
        <v>3.62</v>
      </c>
    </row>
    <row r="84" spans="1:30" x14ac:dyDescent="0.2">
      <c r="A84" s="192" t="s">
        <v>1432</v>
      </c>
      <c r="B84" s="192" t="s">
        <v>1453</v>
      </c>
      <c r="C84" s="193">
        <v>114</v>
      </c>
      <c r="D84" s="194">
        <v>2.48</v>
      </c>
      <c r="E84" s="194">
        <v>123</v>
      </c>
      <c r="F84" s="194">
        <v>3.6</v>
      </c>
      <c r="G84" s="195">
        <v>3.64</v>
      </c>
      <c r="X84" s="192" t="s">
        <v>1432</v>
      </c>
      <c r="Y84" s="192" t="s">
        <v>690</v>
      </c>
      <c r="Z84" s="193">
        <v>19</v>
      </c>
      <c r="AA84" s="194">
        <v>2.46</v>
      </c>
      <c r="AB84" s="194">
        <v>122</v>
      </c>
      <c r="AC84" s="194">
        <v>3.6</v>
      </c>
      <c r="AD84" s="195">
        <v>3.62</v>
      </c>
    </row>
    <row r="85" spans="1:30" x14ac:dyDescent="0.2">
      <c r="A85" s="192" t="s">
        <v>1432</v>
      </c>
      <c r="B85" s="192" t="s">
        <v>680</v>
      </c>
      <c r="C85" s="193">
        <v>6</v>
      </c>
      <c r="D85" s="194">
        <v>2.48</v>
      </c>
      <c r="E85" s="194">
        <v>123</v>
      </c>
      <c r="F85" s="194">
        <v>3.6</v>
      </c>
      <c r="G85" s="195">
        <v>3.64</v>
      </c>
      <c r="X85" s="192" t="s">
        <v>1432</v>
      </c>
      <c r="Y85" s="192" t="s">
        <v>691</v>
      </c>
      <c r="Z85" s="193">
        <v>27</v>
      </c>
      <c r="AA85" s="194">
        <v>2.46</v>
      </c>
      <c r="AB85" s="194">
        <v>122</v>
      </c>
      <c r="AC85" s="194">
        <v>3.6</v>
      </c>
      <c r="AD85" s="195">
        <v>3.62</v>
      </c>
    </row>
    <row r="86" spans="1:30" x14ac:dyDescent="0.2">
      <c r="A86" s="192" t="s">
        <v>1432</v>
      </c>
      <c r="B86" s="192" t="s">
        <v>688</v>
      </c>
      <c r="C86" s="193">
        <v>39</v>
      </c>
      <c r="D86" s="194">
        <v>2.46</v>
      </c>
      <c r="E86" s="194">
        <v>122</v>
      </c>
      <c r="F86" s="194">
        <v>3.6</v>
      </c>
      <c r="G86" s="195">
        <v>3.62</v>
      </c>
      <c r="X86" s="192" t="s">
        <v>1445</v>
      </c>
      <c r="Y86" s="192" t="s">
        <v>838</v>
      </c>
      <c r="Z86" s="193">
        <v>3</v>
      </c>
      <c r="AA86" s="194">
        <v>2.69</v>
      </c>
      <c r="AB86" s="194">
        <v>201</v>
      </c>
      <c r="AC86" s="194">
        <v>4.3259999999999996</v>
      </c>
      <c r="AD86" s="195">
        <v>3.9</v>
      </c>
    </row>
    <row r="87" spans="1:30" x14ac:dyDescent="0.2">
      <c r="A87" s="192" t="s">
        <v>1432</v>
      </c>
      <c r="B87" s="192" t="s">
        <v>689</v>
      </c>
      <c r="C87" s="193">
        <v>5</v>
      </c>
      <c r="D87" s="194">
        <v>2.46</v>
      </c>
      <c r="E87" s="194">
        <v>122</v>
      </c>
      <c r="F87" s="194">
        <v>3.6</v>
      </c>
      <c r="G87" s="195">
        <v>3.62</v>
      </c>
      <c r="X87" s="192" t="s">
        <v>1435</v>
      </c>
      <c r="Y87" s="192" t="s">
        <v>1454</v>
      </c>
      <c r="Z87" s="193">
        <v>2</v>
      </c>
      <c r="AA87" s="194">
        <v>2.4500000000000002</v>
      </c>
      <c r="AB87" s="194">
        <v>169</v>
      </c>
      <c r="AC87" s="194">
        <v>4.24</v>
      </c>
      <c r="AD87" s="195">
        <v>3.6</v>
      </c>
    </row>
    <row r="88" spans="1:30" x14ac:dyDescent="0.2">
      <c r="A88" s="192" t="s">
        <v>1432</v>
      </c>
      <c r="B88" s="192" t="s">
        <v>690</v>
      </c>
      <c r="C88" s="193">
        <v>19</v>
      </c>
      <c r="D88" s="194">
        <v>2.46</v>
      </c>
      <c r="E88" s="194">
        <v>122</v>
      </c>
      <c r="F88" s="194">
        <v>3.6</v>
      </c>
      <c r="G88" s="195">
        <v>3.62</v>
      </c>
      <c r="X88" s="192" t="s">
        <v>1435</v>
      </c>
      <c r="Y88" s="192" t="s">
        <v>704</v>
      </c>
      <c r="Z88" s="193">
        <v>39</v>
      </c>
      <c r="AA88" s="194">
        <v>2.41</v>
      </c>
      <c r="AB88" s="194">
        <v>247</v>
      </c>
      <c r="AC88" s="194">
        <v>4.6500000000000004</v>
      </c>
      <c r="AD88" s="195">
        <v>4</v>
      </c>
    </row>
    <row r="89" spans="1:30" x14ac:dyDescent="0.2">
      <c r="A89" s="192" t="s">
        <v>1432</v>
      </c>
      <c r="B89" s="192" t="s">
        <v>691</v>
      </c>
      <c r="C89" s="193">
        <v>27</v>
      </c>
      <c r="D89" s="194">
        <v>2.46</v>
      </c>
      <c r="E89" s="194">
        <v>122</v>
      </c>
      <c r="F89" s="194">
        <v>3.6</v>
      </c>
      <c r="G89" s="195">
        <v>3.62</v>
      </c>
      <c r="X89" s="192" t="s">
        <v>1435</v>
      </c>
      <c r="Y89" s="192" t="s">
        <v>771</v>
      </c>
      <c r="Z89" s="193">
        <v>21</v>
      </c>
      <c r="AA89" s="194">
        <v>2.57</v>
      </c>
      <c r="AB89" s="194">
        <v>199</v>
      </c>
      <c r="AC89" s="194">
        <v>4.6500000000000004</v>
      </c>
      <c r="AD89" s="195">
        <v>3.8</v>
      </c>
    </row>
    <row r="90" spans="1:30" x14ac:dyDescent="0.2">
      <c r="A90" s="192" t="s">
        <v>1445</v>
      </c>
      <c r="B90" s="192" t="s">
        <v>838</v>
      </c>
      <c r="C90" s="193">
        <v>3</v>
      </c>
      <c r="D90" s="194">
        <v>2.69</v>
      </c>
      <c r="E90" s="194">
        <v>201</v>
      </c>
      <c r="F90" s="194">
        <v>4.3259999999999996</v>
      </c>
      <c r="G90" s="195">
        <v>3.9</v>
      </c>
      <c r="X90" s="192" t="s">
        <v>1435</v>
      </c>
      <c r="Y90" s="192" t="s">
        <v>752</v>
      </c>
      <c r="Z90" s="193">
        <v>101</v>
      </c>
      <c r="AA90" s="194">
        <v>2.5</v>
      </c>
      <c r="AB90" s="194">
        <v>141</v>
      </c>
      <c r="AC90" s="194">
        <v>3.45</v>
      </c>
      <c r="AD90" s="195">
        <v>3.3</v>
      </c>
    </row>
    <row r="91" spans="1:30" x14ac:dyDescent="0.2">
      <c r="A91" s="192" t="s">
        <v>1435</v>
      </c>
      <c r="B91" s="192" t="s">
        <v>1454</v>
      </c>
      <c r="C91" s="193">
        <v>2</v>
      </c>
      <c r="D91" s="194">
        <v>2.4500000000000002</v>
      </c>
      <c r="E91" s="194">
        <v>169</v>
      </c>
      <c r="F91" s="194">
        <v>4.24</v>
      </c>
      <c r="G91" s="195">
        <v>3.6</v>
      </c>
      <c r="X91" s="192" t="s">
        <v>1435</v>
      </c>
      <c r="Y91" s="192" t="s">
        <v>881</v>
      </c>
      <c r="Z91" s="193">
        <v>21</v>
      </c>
      <c r="AA91" s="194">
        <v>2.8</v>
      </c>
      <c r="AB91" s="194">
        <v>100</v>
      </c>
      <c r="AC91" s="194">
        <v>3.45</v>
      </c>
      <c r="AD91" s="195">
        <v>3.2</v>
      </c>
    </row>
    <row r="92" spans="1:30" x14ac:dyDescent="0.2">
      <c r="A92" s="192" t="s">
        <v>1435</v>
      </c>
      <c r="B92" s="192" t="s">
        <v>704</v>
      </c>
      <c r="C92" s="193">
        <v>39</v>
      </c>
      <c r="D92" s="194">
        <v>2.41</v>
      </c>
      <c r="E92" s="194">
        <v>247</v>
      </c>
      <c r="F92" s="194">
        <v>4.6500000000000004</v>
      </c>
      <c r="G92" s="195">
        <v>4</v>
      </c>
      <c r="X92" s="192" t="s">
        <v>1435</v>
      </c>
      <c r="Y92" s="192" t="s">
        <v>882</v>
      </c>
      <c r="Z92" s="193">
        <v>1</v>
      </c>
      <c r="AA92" s="194">
        <v>2.8</v>
      </c>
      <c r="AB92" s="194">
        <v>100</v>
      </c>
      <c r="AC92" s="194">
        <v>3.45</v>
      </c>
      <c r="AD92" s="195">
        <v>3.2</v>
      </c>
    </row>
    <row r="93" spans="1:30" x14ac:dyDescent="0.2">
      <c r="A93" s="192" t="s">
        <v>1435</v>
      </c>
      <c r="B93" s="192" t="s">
        <v>771</v>
      </c>
      <c r="C93" s="193">
        <v>21</v>
      </c>
      <c r="D93" s="194">
        <v>2.57</v>
      </c>
      <c r="E93" s="194">
        <v>199</v>
      </c>
      <c r="F93" s="194">
        <v>4.6500000000000004</v>
      </c>
      <c r="G93" s="195">
        <v>3.8</v>
      </c>
      <c r="X93" s="192" t="s">
        <v>1435</v>
      </c>
      <c r="Y93" s="192" t="s">
        <v>858</v>
      </c>
      <c r="Z93" s="193">
        <v>46</v>
      </c>
      <c r="AA93" s="194">
        <v>2.76</v>
      </c>
      <c r="AB93" s="194">
        <v>116</v>
      </c>
      <c r="AC93" s="194">
        <v>3.69</v>
      </c>
      <c r="AD93" s="195">
        <v>3.1</v>
      </c>
    </row>
    <row r="94" spans="1:30" x14ac:dyDescent="0.2">
      <c r="A94" s="192" t="s">
        <v>1435</v>
      </c>
      <c r="B94" s="192" t="s">
        <v>752</v>
      </c>
      <c r="C94" s="193">
        <v>101</v>
      </c>
      <c r="D94" s="194">
        <v>2.5</v>
      </c>
      <c r="E94" s="194">
        <v>141</v>
      </c>
      <c r="F94" s="194">
        <v>3.45</v>
      </c>
      <c r="G94" s="195">
        <v>3.3</v>
      </c>
      <c r="X94" s="192" t="s">
        <v>1435</v>
      </c>
      <c r="Y94" s="192" t="s">
        <v>859</v>
      </c>
      <c r="Z94" s="193">
        <v>9</v>
      </c>
      <c r="AA94" s="194">
        <v>2.76</v>
      </c>
      <c r="AB94" s="194">
        <v>116</v>
      </c>
      <c r="AC94" s="194">
        <v>3.69</v>
      </c>
      <c r="AD94" s="195">
        <v>3.1</v>
      </c>
    </row>
    <row r="95" spans="1:30" x14ac:dyDescent="0.2">
      <c r="A95" s="192" t="s">
        <v>1435</v>
      </c>
      <c r="B95" s="192" t="s">
        <v>881</v>
      </c>
      <c r="C95" s="193">
        <v>21</v>
      </c>
      <c r="D95" s="194">
        <v>2.8</v>
      </c>
      <c r="E95" s="194">
        <v>100</v>
      </c>
      <c r="F95" s="194">
        <v>3.45</v>
      </c>
      <c r="G95" s="195">
        <v>3.2</v>
      </c>
      <c r="X95" s="192" t="s">
        <v>1435</v>
      </c>
      <c r="Y95" s="192" t="s">
        <v>1455</v>
      </c>
      <c r="Z95" s="193">
        <v>3</v>
      </c>
      <c r="AA95" s="194">
        <v>2.76</v>
      </c>
      <c r="AB95" s="194">
        <v>116</v>
      </c>
      <c r="AC95" s="194">
        <v>3.69</v>
      </c>
      <c r="AD95" s="195">
        <v>3.1</v>
      </c>
    </row>
    <row r="96" spans="1:30" x14ac:dyDescent="0.2">
      <c r="A96" s="192" t="s">
        <v>1435</v>
      </c>
      <c r="B96" s="192" t="s">
        <v>882</v>
      </c>
      <c r="C96" s="193">
        <v>1</v>
      </c>
      <c r="D96" s="194">
        <v>2.8</v>
      </c>
      <c r="E96" s="194">
        <v>100</v>
      </c>
      <c r="F96" s="194">
        <v>3.45</v>
      </c>
      <c r="G96" s="195">
        <v>3.2</v>
      </c>
      <c r="X96" s="192" t="s">
        <v>1435</v>
      </c>
      <c r="Y96" s="192" t="s">
        <v>779</v>
      </c>
      <c r="Z96" s="193">
        <v>1</v>
      </c>
      <c r="AA96" s="194">
        <v>2.59</v>
      </c>
      <c r="AB96" s="194">
        <v>153</v>
      </c>
      <c r="AC96" s="194">
        <v>3.43</v>
      </c>
      <c r="AD96" s="195">
        <v>3.6</v>
      </c>
    </row>
    <row r="97" spans="1:30" x14ac:dyDescent="0.2">
      <c r="A97" s="192" t="s">
        <v>1435</v>
      </c>
      <c r="B97" s="192" t="s">
        <v>858</v>
      </c>
      <c r="C97" s="193">
        <v>46</v>
      </c>
      <c r="D97" s="194">
        <v>2.76</v>
      </c>
      <c r="E97" s="194">
        <v>116</v>
      </c>
      <c r="F97" s="194">
        <v>3.69</v>
      </c>
      <c r="G97" s="195">
        <v>3.1</v>
      </c>
      <c r="X97" s="192" t="s">
        <v>1435</v>
      </c>
      <c r="Y97" s="192" t="s">
        <v>861</v>
      </c>
      <c r="Z97" s="193">
        <v>39</v>
      </c>
      <c r="AA97" s="194">
        <v>2.76</v>
      </c>
      <c r="AB97" s="194">
        <v>116</v>
      </c>
      <c r="AC97" s="194">
        <v>3.69</v>
      </c>
      <c r="AD97" s="195">
        <v>3.1</v>
      </c>
    </row>
    <row r="98" spans="1:30" x14ac:dyDescent="0.2">
      <c r="A98" s="192" t="s">
        <v>1435</v>
      </c>
      <c r="B98" s="192" t="s">
        <v>859</v>
      </c>
      <c r="C98" s="193">
        <v>9</v>
      </c>
      <c r="D98" s="194">
        <v>2.76</v>
      </c>
      <c r="E98" s="194">
        <v>116</v>
      </c>
      <c r="F98" s="194">
        <v>3.69</v>
      </c>
      <c r="G98" s="195">
        <v>3.1</v>
      </c>
      <c r="X98" s="192" t="s">
        <v>1435</v>
      </c>
      <c r="Y98" s="192" t="s">
        <v>922</v>
      </c>
      <c r="Z98" s="193">
        <v>8</v>
      </c>
      <c r="AA98" s="194">
        <v>3.2</v>
      </c>
      <c r="AB98" s="194">
        <v>95</v>
      </c>
      <c r="AC98" s="194">
        <v>3.86</v>
      </c>
      <c r="AD98" s="195">
        <v>2.99</v>
      </c>
    </row>
    <row r="99" spans="1:30" x14ac:dyDescent="0.2">
      <c r="A99" s="192" t="s">
        <v>1435</v>
      </c>
      <c r="B99" s="192" t="s">
        <v>1455</v>
      </c>
      <c r="C99" s="193">
        <v>3</v>
      </c>
      <c r="D99" s="194">
        <v>2.76</v>
      </c>
      <c r="E99" s="194">
        <v>116</v>
      </c>
      <c r="F99" s="194">
        <v>3.69</v>
      </c>
      <c r="G99" s="195">
        <v>3.1</v>
      </c>
      <c r="X99" s="192" t="s">
        <v>1435</v>
      </c>
      <c r="Y99" s="192" t="s">
        <v>877</v>
      </c>
      <c r="Z99" s="193">
        <v>3</v>
      </c>
      <c r="AA99" s="194">
        <v>2.76</v>
      </c>
      <c r="AB99" s="194">
        <v>120</v>
      </c>
      <c r="AC99" s="194">
        <v>3.86</v>
      </c>
      <c r="AD99" s="195">
        <v>3.2</v>
      </c>
    </row>
    <row r="100" spans="1:30" x14ac:dyDescent="0.2">
      <c r="A100" s="192" t="s">
        <v>1435</v>
      </c>
      <c r="B100" s="192" t="s">
        <v>779</v>
      </c>
      <c r="C100" s="193">
        <v>1</v>
      </c>
      <c r="D100" s="194">
        <v>2.59</v>
      </c>
      <c r="E100" s="194">
        <v>153</v>
      </c>
      <c r="F100" s="194">
        <v>3.43</v>
      </c>
      <c r="G100" s="195">
        <v>3.6</v>
      </c>
      <c r="X100" s="192" t="s">
        <v>1435</v>
      </c>
      <c r="Y100" s="192" t="s">
        <v>927</v>
      </c>
      <c r="Z100" s="193">
        <v>7</v>
      </c>
      <c r="AA100" s="194">
        <v>3.25</v>
      </c>
      <c r="AB100" s="194">
        <v>94</v>
      </c>
      <c r="AC100" s="194">
        <v>3.86</v>
      </c>
      <c r="AD100" s="195">
        <v>2.9</v>
      </c>
    </row>
    <row r="101" spans="1:30" x14ac:dyDescent="0.2">
      <c r="A101" s="192" t="s">
        <v>1435</v>
      </c>
      <c r="B101" s="192" t="s">
        <v>861</v>
      </c>
      <c r="C101" s="193">
        <v>39</v>
      </c>
      <c r="D101" s="194">
        <v>2.76</v>
      </c>
      <c r="E101" s="194">
        <v>116</v>
      </c>
      <c r="F101" s="194">
        <v>3.69</v>
      </c>
      <c r="G101" s="195">
        <v>3.1</v>
      </c>
      <c r="X101" s="192" t="s">
        <v>1435</v>
      </c>
      <c r="Y101" s="192" t="s">
        <v>914</v>
      </c>
      <c r="Z101" s="193">
        <v>4</v>
      </c>
      <c r="AA101" s="194">
        <v>3.02</v>
      </c>
      <c r="AB101" s="194">
        <v>100</v>
      </c>
      <c r="AC101" s="194">
        <v>4.29</v>
      </c>
      <c r="AD101" s="195">
        <v>3.22</v>
      </c>
    </row>
    <row r="102" spans="1:30" x14ac:dyDescent="0.2">
      <c r="A102" s="192" t="s">
        <v>1435</v>
      </c>
      <c r="B102" s="192" t="s">
        <v>922</v>
      </c>
      <c r="C102" s="193">
        <v>8</v>
      </c>
      <c r="D102" s="194">
        <v>3.2</v>
      </c>
      <c r="E102" s="194">
        <v>95</v>
      </c>
      <c r="F102" s="194">
        <v>3.86</v>
      </c>
      <c r="G102" s="195">
        <v>2.99</v>
      </c>
      <c r="X102" s="192" t="s">
        <v>1435</v>
      </c>
      <c r="Y102" s="192" t="s">
        <v>932</v>
      </c>
      <c r="Z102" s="193">
        <v>2</v>
      </c>
      <c r="AA102" s="194">
        <v>3.32</v>
      </c>
      <c r="AB102" s="194">
        <v>93</v>
      </c>
      <c r="AC102" s="194">
        <v>4.29</v>
      </c>
      <c r="AD102" s="195">
        <v>2.9</v>
      </c>
    </row>
    <row r="103" spans="1:30" x14ac:dyDescent="0.2">
      <c r="A103" s="192" t="s">
        <v>1435</v>
      </c>
      <c r="B103" s="192" t="s">
        <v>877</v>
      </c>
      <c r="C103" s="193">
        <v>3</v>
      </c>
      <c r="D103" s="194">
        <v>2.76</v>
      </c>
      <c r="E103" s="194">
        <v>120</v>
      </c>
      <c r="F103" s="194">
        <v>3.86</v>
      </c>
      <c r="G103" s="195">
        <v>3.2</v>
      </c>
      <c r="X103" s="192" t="s">
        <v>1435</v>
      </c>
      <c r="Y103" s="192" t="s">
        <v>920</v>
      </c>
      <c r="Z103" s="193">
        <v>17</v>
      </c>
      <c r="AA103" s="194">
        <v>3.1</v>
      </c>
      <c r="AB103" s="194">
        <v>96</v>
      </c>
      <c r="AC103" s="194">
        <v>4.29</v>
      </c>
      <c r="AD103" s="195">
        <v>2.9</v>
      </c>
    </row>
    <row r="104" spans="1:30" x14ac:dyDescent="0.2">
      <c r="A104" s="192" t="s">
        <v>1435</v>
      </c>
      <c r="B104" s="192" t="s">
        <v>927</v>
      </c>
      <c r="C104" s="193">
        <v>7</v>
      </c>
      <c r="D104" s="194">
        <v>3.25</v>
      </c>
      <c r="E104" s="194">
        <v>94</v>
      </c>
      <c r="F104" s="194">
        <v>3.86</v>
      </c>
      <c r="G104" s="195">
        <v>2.9</v>
      </c>
      <c r="X104" s="192" t="s">
        <v>1456</v>
      </c>
      <c r="Y104" s="192" t="s">
        <v>760</v>
      </c>
      <c r="Z104" s="193">
        <v>1</v>
      </c>
      <c r="AA104" s="194">
        <v>2.5499999999999998</v>
      </c>
      <c r="AB104" s="194">
        <v>130</v>
      </c>
      <c r="AC104" s="194">
        <v>3.31</v>
      </c>
      <c r="AD104" s="195">
        <v>3.5</v>
      </c>
    </row>
    <row r="105" spans="1:30" x14ac:dyDescent="0.2">
      <c r="A105" s="192" t="s">
        <v>1435</v>
      </c>
      <c r="B105" s="192" t="s">
        <v>914</v>
      </c>
      <c r="C105" s="193">
        <v>4</v>
      </c>
      <c r="D105" s="194">
        <v>3.02</v>
      </c>
      <c r="E105" s="194">
        <v>100</v>
      </c>
      <c r="F105" s="194">
        <v>4.29</v>
      </c>
      <c r="G105" s="195">
        <v>3.22</v>
      </c>
      <c r="X105" s="192" t="s">
        <v>1456</v>
      </c>
      <c r="Y105" s="192" t="s">
        <v>749</v>
      </c>
      <c r="Z105" s="193">
        <v>17</v>
      </c>
      <c r="AA105" s="194">
        <v>2.5</v>
      </c>
      <c r="AB105" s="194">
        <v>120</v>
      </c>
      <c r="AC105" s="194">
        <v>3.31</v>
      </c>
      <c r="AD105" s="195">
        <v>3.5</v>
      </c>
    </row>
    <row r="106" spans="1:30" x14ac:dyDescent="0.2">
      <c r="A106" s="192" t="s">
        <v>1435</v>
      </c>
      <c r="B106" s="192" t="s">
        <v>932</v>
      </c>
      <c r="C106" s="193">
        <v>2</v>
      </c>
      <c r="D106" s="194">
        <v>3.32</v>
      </c>
      <c r="E106" s="194">
        <v>93</v>
      </c>
      <c r="F106" s="194">
        <v>4.29</v>
      </c>
      <c r="G106" s="195">
        <v>2.9</v>
      </c>
      <c r="X106" s="192" t="s">
        <v>1456</v>
      </c>
      <c r="Y106" s="192" t="s">
        <v>1457</v>
      </c>
      <c r="Z106" s="193">
        <v>1</v>
      </c>
      <c r="AA106" s="194">
        <v>2.5499999999999998</v>
      </c>
      <c r="AB106" s="194">
        <v>130</v>
      </c>
      <c r="AC106" s="194">
        <v>3.31</v>
      </c>
      <c r="AD106" s="195">
        <v>3.5</v>
      </c>
    </row>
    <row r="107" spans="1:30" x14ac:dyDescent="0.2">
      <c r="A107" s="192" t="s">
        <v>1435</v>
      </c>
      <c r="B107" s="192" t="s">
        <v>920</v>
      </c>
      <c r="C107" s="193">
        <v>17</v>
      </c>
      <c r="D107" s="194">
        <v>3.1</v>
      </c>
      <c r="E107" s="194">
        <v>96</v>
      </c>
      <c r="F107" s="194">
        <v>4.29</v>
      </c>
      <c r="G107" s="195">
        <v>2.9</v>
      </c>
      <c r="X107" s="192" t="s">
        <v>1456</v>
      </c>
      <c r="Y107" s="192" t="s">
        <v>764</v>
      </c>
      <c r="Z107" s="193">
        <v>91</v>
      </c>
      <c r="AA107" s="194">
        <v>2.5499999999999998</v>
      </c>
      <c r="AB107" s="194">
        <v>130</v>
      </c>
      <c r="AC107" s="194">
        <v>3.31</v>
      </c>
      <c r="AD107" s="195">
        <v>3.5</v>
      </c>
    </row>
    <row r="108" spans="1:30" x14ac:dyDescent="0.2">
      <c r="A108" s="192" t="s">
        <v>1456</v>
      </c>
      <c r="B108" s="192" t="s">
        <v>760</v>
      </c>
      <c r="C108" s="193">
        <v>1</v>
      </c>
      <c r="D108" s="194">
        <v>2.5499999999999998</v>
      </c>
      <c r="E108" s="194">
        <v>130</v>
      </c>
      <c r="F108" s="194">
        <v>3.31</v>
      </c>
      <c r="G108" s="195">
        <v>3.5</v>
      </c>
      <c r="X108" s="192" t="s">
        <v>1456</v>
      </c>
      <c r="Y108" s="192" t="s">
        <v>1458</v>
      </c>
      <c r="Z108" s="193">
        <v>11</v>
      </c>
      <c r="AA108" s="194">
        <v>2.5299999999999998</v>
      </c>
      <c r="AB108" s="194">
        <v>130</v>
      </c>
      <c r="AC108" s="194">
        <v>3.31</v>
      </c>
      <c r="AD108" s="195">
        <v>3.3</v>
      </c>
    </row>
    <row r="109" spans="1:30" x14ac:dyDescent="0.2">
      <c r="A109" s="192" t="s">
        <v>1456</v>
      </c>
      <c r="B109" s="192" t="s">
        <v>749</v>
      </c>
      <c r="C109" s="193">
        <v>17</v>
      </c>
      <c r="D109" s="194">
        <v>2.5</v>
      </c>
      <c r="E109" s="194">
        <v>120</v>
      </c>
      <c r="F109" s="194">
        <v>3.31</v>
      </c>
      <c r="G109" s="195">
        <v>3.5</v>
      </c>
      <c r="X109" s="192" t="s">
        <v>1438</v>
      </c>
      <c r="Y109" s="192" t="s">
        <v>950</v>
      </c>
      <c r="Z109" s="193">
        <v>5</v>
      </c>
      <c r="AA109" s="194">
        <v>2.4500000000000002</v>
      </c>
      <c r="AB109" s="194">
        <v>137</v>
      </c>
      <c r="AC109" s="194">
        <v>3.46</v>
      </c>
      <c r="AD109" s="195">
        <v>3.76</v>
      </c>
    </row>
    <row r="110" spans="1:30" x14ac:dyDescent="0.2">
      <c r="A110" s="192" t="s">
        <v>1456</v>
      </c>
      <c r="B110" s="192" t="s">
        <v>1457</v>
      </c>
      <c r="C110" s="193">
        <v>1</v>
      </c>
      <c r="D110" s="194">
        <v>2.5499999999999998</v>
      </c>
      <c r="E110" s="194">
        <v>130</v>
      </c>
      <c r="F110" s="194">
        <v>3.31</v>
      </c>
      <c r="G110" s="195">
        <v>3.5</v>
      </c>
      <c r="X110" s="192" t="s">
        <v>1438</v>
      </c>
      <c r="Y110" s="192" t="s">
        <v>1369</v>
      </c>
      <c r="Z110" s="193">
        <v>45</v>
      </c>
      <c r="AA110" s="194">
        <v>2.4500000000000002</v>
      </c>
      <c r="AB110" s="194">
        <v>139</v>
      </c>
      <c r="AC110" s="194">
        <v>3.46</v>
      </c>
      <c r="AD110" s="195">
        <v>3.9</v>
      </c>
    </row>
    <row r="111" spans="1:30" x14ac:dyDescent="0.2">
      <c r="A111" s="192" t="s">
        <v>1456</v>
      </c>
      <c r="B111" s="192" t="s">
        <v>764</v>
      </c>
      <c r="C111" s="193">
        <v>91</v>
      </c>
      <c r="D111" s="194">
        <v>2.5499999999999998</v>
      </c>
      <c r="E111" s="194">
        <v>130</v>
      </c>
      <c r="F111" s="194">
        <v>3.31</v>
      </c>
      <c r="G111" s="195">
        <v>3.5</v>
      </c>
      <c r="X111" s="192" t="s">
        <v>1438</v>
      </c>
      <c r="Y111" s="192" t="s">
        <v>1459</v>
      </c>
      <c r="Z111" s="193">
        <v>115</v>
      </c>
      <c r="AA111" s="194">
        <v>2.46</v>
      </c>
      <c r="AB111" s="194">
        <v>154</v>
      </c>
      <c r="AC111" s="194">
        <v>3.46</v>
      </c>
      <c r="AD111" s="195">
        <v>3.69</v>
      </c>
    </row>
    <row r="112" spans="1:30" x14ac:dyDescent="0.2">
      <c r="A112" s="192" t="s">
        <v>1456</v>
      </c>
      <c r="B112" s="192" t="s">
        <v>1458</v>
      </c>
      <c r="C112" s="193">
        <v>11</v>
      </c>
      <c r="D112" s="194">
        <v>2.5299999999999998</v>
      </c>
      <c r="E112" s="194">
        <v>130</v>
      </c>
      <c r="F112" s="194">
        <v>3.31</v>
      </c>
      <c r="G112" s="195">
        <v>3.3</v>
      </c>
      <c r="X112" s="192" t="s">
        <v>1438</v>
      </c>
      <c r="Y112" s="192" t="s">
        <v>731</v>
      </c>
      <c r="Z112" s="193">
        <v>18</v>
      </c>
      <c r="AA112" s="194">
        <v>2.46</v>
      </c>
      <c r="AB112" s="194">
        <v>154</v>
      </c>
      <c r="AC112" s="194">
        <v>3.46</v>
      </c>
      <c r="AD112" s="195">
        <v>3.69</v>
      </c>
    </row>
    <row r="113" spans="1:30" x14ac:dyDescent="0.2">
      <c r="A113" s="192" t="s">
        <v>1438</v>
      </c>
      <c r="B113" s="192" t="s">
        <v>950</v>
      </c>
      <c r="C113" s="193">
        <v>5</v>
      </c>
      <c r="D113" s="194">
        <v>2.4500000000000002</v>
      </c>
      <c r="E113" s="194">
        <v>137</v>
      </c>
      <c r="F113" s="194">
        <v>3.46</v>
      </c>
      <c r="G113" s="195">
        <v>3.76</v>
      </c>
      <c r="X113" s="192" t="s">
        <v>1438</v>
      </c>
      <c r="Y113" s="192" t="s">
        <v>1460</v>
      </c>
      <c r="Z113" s="193">
        <v>8</v>
      </c>
      <c r="AA113" s="194">
        <v>2.4500000000000002</v>
      </c>
      <c r="AB113" s="194">
        <v>139</v>
      </c>
      <c r="AC113" s="194">
        <v>3.46</v>
      </c>
      <c r="AD113" s="195">
        <v>3.9</v>
      </c>
    </row>
    <row r="114" spans="1:30" x14ac:dyDescent="0.2">
      <c r="A114" s="192" t="s">
        <v>1438</v>
      </c>
      <c r="B114" s="192" t="s">
        <v>1369</v>
      </c>
      <c r="C114" s="193">
        <v>45</v>
      </c>
      <c r="D114" s="194">
        <v>2.4500000000000002</v>
      </c>
      <c r="E114" s="194">
        <v>139</v>
      </c>
      <c r="F114" s="194">
        <v>3.46</v>
      </c>
      <c r="G114" s="195">
        <v>3.9</v>
      </c>
      <c r="X114" s="192" t="s">
        <v>1438</v>
      </c>
      <c r="Y114" s="192" t="s">
        <v>1461</v>
      </c>
      <c r="Z114" s="193">
        <v>8</v>
      </c>
      <c r="AA114" s="194">
        <v>2.46</v>
      </c>
      <c r="AB114" s="194">
        <v>154</v>
      </c>
      <c r="AC114" s="194">
        <v>3.46</v>
      </c>
      <c r="AD114" s="195">
        <v>3.69</v>
      </c>
    </row>
    <row r="115" spans="1:30" x14ac:dyDescent="0.2">
      <c r="A115" s="192" t="s">
        <v>1438</v>
      </c>
      <c r="B115" s="192" t="s">
        <v>1459</v>
      </c>
      <c r="C115" s="193">
        <v>115</v>
      </c>
      <c r="D115" s="194">
        <v>2.46</v>
      </c>
      <c r="E115" s="194">
        <v>154</v>
      </c>
      <c r="F115" s="194">
        <v>3.46</v>
      </c>
      <c r="G115" s="195">
        <v>3.69</v>
      </c>
      <c r="X115" s="192" t="s">
        <v>1438</v>
      </c>
      <c r="Y115" s="192" t="s">
        <v>732</v>
      </c>
      <c r="Z115" s="193">
        <v>1</v>
      </c>
      <c r="AA115" s="194">
        <v>2.46</v>
      </c>
      <c r="AB115" s="194">
        <v>154</v>
      </c>
      <c r="AC115" s="194">
        <v>3.46</v>
      </c>
      <c r="AD115" s="195">
        <v>3.69</v>
      </c>
    </row>
    <row r="116" spans="1:30" x14ac:dyDescent="0.2">
      <c r="A116" s="192" t="s">
        <v>1438</v>
      </c>
      <c r="B116" s="192" t="s">
        <v>731</v>
      </c>
      <c r="C116" s="193">
        <v>18</v>
      </c>
      <c r="D116" s="194">
        <v>2.46</v>
      </c>
      <c r="E116" s="194">
        <v>154</v>
      </c>
      <c r="F116" s="194">
        <v>3.46</v>
      </c>
      <c r="G116" s="195">
        <v>3.69</v>
      </c>
      <c r="X116" s="192" t="s">
        <v>1438</v>
      </c>
      <c r="Y116" s="192" t="s">
        <v>740</v>
      </c>
      <c r="Z116" s="193">
        <v>1</v>
      </c>
      <c r="AA116" s="194">
        <v>2.46</v>
      </c>
      <c r="AB116" s="194">
        <v>150</v>
      </c>
      <c r="AC116" s="194">
        <v>3.79</v>
      </c>
      <c r="AD116" s="195">
        <v>3.8</v>
      </c>
    </row>
    <row r="117" spans="1:30" x14ac:dyDescent="0.2">
      <c r="A117" s="192" t="s">
        <v>1438</v>
      </c>
      <c r="B117" s="192" t="s">
        <v>1460</v>
      </c>
      <c r="C117" s="193">
        <v>8</v>
      </c>
      <c r="D117" s="194">
        <v>2.4500000000000002</v>
      </c>
      <c r="E117" s="194">
        <v>139</v>
      </c>
      <c r="F117" s="194">
        <v>3.46</v>
      </c>
      <c r="G117" s="195">
        <v>3.9</v>
      </c>
      <c r="X117" s="192" t="s">
        <v>1438</v>
      </c>
      <c r="Y117" s="192" t="s">
        <v>926</v>
      </c>
      <c r="Z117" s="193">
        <v>91</v>
      </c>
      <c r="AA117" s="194">
        <v>3</v>
      </c>
      <c r="AB117" s="194">
        <v>168</v>
      </c>
      <c r="AC117" s="194">
        <v>4.33</v>
      </c>
      <c r="AD117" s="195">
        <v>2.48</v>
      </c>
    </row>
    <row r="118" spans="1:30" x14ac:dyDescent="0.2">
      <c r="A118" s="192" t="s">
        <v>1438</v>
      </c>
      <c r="B118" s="192" t="s">
        <v>1461</v>
      </c>
      <c r="C118" s="193">
        <v>8</v>
      </c>
      <c r="D118" s="194">
        <v>2.46</v>
      </c>
      <c r="E118" s="194">
        <v>154</v>
      </c>
      <c r="F118" s="194">
        <v>3.46</v>
      </c>
      <c r="G118" s="195">
        <v>3.69</v>
      </c>
      <c r="X118" s="192" t="s">
        <v>1438</v>
      </c>
      <c r="Y118" s="192" t="s">
        <v>757</v>
      </c>
      <c r="Z118" s="193">
        <v>22</v>
      </c>
      <c r="AA118" s="194">
        <v>2.4300000000000002</v>
      </c>
      <c r="AB118" s="194">
        <v>144</v>
      </c>
      <c r="AC118" s="194">
        <v>3.79</v>
      </c>
      <c r="AD118" s="195">
        <v>3.43</v>
      </c>
    </row>
    <row r="119" spans="1:30" x14ac:dyDescent="0.2">
      <c r="A119" s="192" t="s">
        <v>1438</v>
      </c>
      <c r="B119" s="192" t="s">
        <v>732</v>
      </c>
      <c r="C119" s="193">
        <v>1</v>
      </c>
      <c r="D119" s="194">
        <v>2.46</v>
      </c>
      <c r="E119" s="194">
        <v>154</v>
      </c>
      <c r="F119" s="194">
        <v>3.46</v>
      </c>
      <c r="G119" s="195">
        <v>3.69</v>
      </c>
      <c r="X119" s="192" t="s">
        <v>1438</v>
      </c>
      <c r="Y119" s="192" t="s">
        <v>931</v>
      </c>
      <c r="Z119" s="193">
        <v>8</v>
      </c>
      <c r="AA119" s="194">
        <v>3</v>
      </c>
      <c r="AB119" s="194">
        <v>169</v>
      </c>
      <c r="AC119" s="194">
        <v>4.33</v>
      </c>
      <c r="AD119" s="195">
        <v>2.78</v>
      </c>
    </row>
    <row r="120" spans="1:30" x14ac:dyDescent="0.2">
      <c r="A120" s="192" t="s">
        <v>1438</v>
      </c>
      <c r="B120" s="192" t="s">
        <v>740</v>
      </c>
      <c r="C120" s="193">
        <v>1</v>
      </c>
      <c r="D120" s="194">
        <v>2.46</v>
      </c>
      <c r="E120" s="194">
        <v>150</v>
      </c>
      <c r="F120" s="194">
        <v>3.79</v>
      </c>
      <c r="G120" s="195">
        <v>3.8</v>
      </c>
      <c r="X120" s="192" t="s">
        <v>1438</v>
      </c>
      <c r="Y120" s="192" t="s">
        <v>1462</v>
      </c>
      <c r="Z120" s="193">
        <v>9</v>
      </c>
      <c r="AA120" s="194">
        <v>2.65</v>
      </c>
      <c r="AB120" s="194">
        <v>136</v>
      </c>
      <c r="AC120" s="194">
        <v>3.86</v>
      </c>
      <c r="AD120" s="195">
        <v>2.78</v>
      </c>
    </row>
    <row r="121" spans="1:30" x14ac:dyDescent="0.2">
      <c r="A121" s="192" t="s">
        <v>1438</v>
      </c>
      <c r="B121" s="192" t="s">
        <v>715</v>
      </c>
      <c r="C121" s="193">
        <v>1</v>
      </c>
      <c r="D121" s="194">
        <v>2.4</v>
      </c>
      <c r="E121" s="194">
        <v>169</v>
      </c>
      <c r="F121" s="194">
        <v>3.9</v>
      </c>
      <c r="G121" s="195">
        <v>3.9</v>
      </c>
      <c r="X121" s="192" t="s">
        <v>1438</v>
      </c>
      <c r="Y121" s="192" t="s">
        <v>1463</v>
      </c>
      <c r="Z121" s="193">
        <v>1</v>
      </c>
      <c r="AA121" s="194">
        <v>2.41</v>
      </c>
      <c r="AB121" s="194">
        <v>144</v>
      </c>
      <c r="AC121" s="194">
        <v>3.79</v>
      </c>
      <c r="AD121" s="195">
        <v>3.8</v>
      </c>
    </row>
    <row r="122" spans="1:30" x14ac:dyDescent="0.2">
      <c r="A122" s="192" t="s">
        <v>1438</v>
      </c>
      <c r="B122" s="192" t="s">
        <v>926</v>
      </c>
      <c r="C122" s="193">
        <v>91</v>
      </c>
      <c r="D122" s="194">
        <v>3</v>
      </c>
      <c r="E122" s="194">
        <v>168</v>
      </c>
      <c r="F122" s="194">
        <v>4.33</v>
      </c>
      <c r="G122" s="195">
        <v>2.48</v>
      </c>
      <c r="X122" s="192" t="s">
        <v>1438</v>
      </c>
      <c r="Y122" s="192" t="s">
        <v>797</v>
      </c>
      <c r="Z122" s="193">
        <v>3</v>
      </c>
      <c r="AA122" s="194">
        <v>2.52</v>
      </c>
      <c r="AB122" s="194">
        <v>149</v>
      </c>
      <c r="AC122" s="194">
        <v>3.86</v>
      </c>
      <c r="AD122" s="195">
        <v>2.79</v>
      </c>
    </row>
    <row r="123" spans="1:30" x14ac:dyDescent="0.2">
      <c r="A123" s="192" t="s">
        <v>1438</v>
      </c>
      <c r="B123" s="192" t="s">
        <v>757</v>
      </c>
      <c r="C123" s="193">
        <v>22</v>
      </c>
      <c r="D123" s="194">
        <v>2.4300000000000002</v>
      </c>
      <c r="E123" s="194">
        <v>144</v>
      </c>
      <c r="F123" s="194">
        <v>3.79</v>
      </c>
      <c r="G123" s="195">
        <v>3.43</v>
      </c>
      <c r="X123" s="192" t="s">
        <v>1438</v>
      </c>
      <c r="Y123" s="192" t="s">
        <v>936</v>
      </c>
      <c r="Z123" s="193">
        <v>3</v>
      </c>
      <c r="AA123" s="194">
        <v>3</v>
      </c>
      <c r="AB123" s="194">
        <v>155</v>
      </c>
      <c r="AC123" s="194">
        <v>4.33</v>
      </c>
      <c r="AD123" s="195">
        <v>2.83</v>
      </c>
    </row>
    <row r="124" spans="1:30" x14ac:dyDescent="0.2">
      <c r="A124" s="192" t="s">
        <v>1438</v>
      </c>
      <c r="B124" s="192" t="s">
        <v>931</v>
      </c>
      <c r="C124" s="193">
        <v>8</v>
      </c>
      <c r="D124" s="194">
        <v>3</v>
      </c>
      <c r="E124" s="194">
        <v>169</v>
      </c>
      <c r="F124" s="194">
        <v>4.33</v>
      </c>
      <c r="G124" s="195">
        <v>2.78</v>
      </c>
      <c r="X124" s="192" t="s">
        <v>1464</v>
      </c>
      <c r="Y124" s="192" t="s">
        <v>620</v>
      </c>
      <c r="Z124" s="193">
        <v>2</v>
      </c>
      <c r="AA124" s="194">
        <v>2.44</v>
      </c>
      <c r="AB124" s="194">
        <v>151</v>
      </c>
      <c r="AC124" s="194">
        <v>3.13</v>
      </c>
      <c r="AD124" s="195">
        <v>3.88</v>
      </c>
    </row>
    <row r="125" spans="1:30" x14ac:dyDescent="0.2">
      <c r="A125" s="192" t="s">
        <v>1438</v>
      </c>
      <c r="B125" s="192" t="s">
        <v>1462</v>
      </c>
      <c r="C125" s="193">
        <v>9</v>
      </c>
      <c r="D125" s="194">
        <v>2.65</v>
      </c>
      <c r="E125" s="194">
        <v>136</v>
      </c>
      <c r="F125" s="194">
        <v>3.86</v>
      </c>
      <c r="G125" s="195">
        <v>2.78</v>
      </c>
      <c r="X125" s="192" t="s">
        <v>1441</v>
      </c>
      <c r="Y125" s="192" t="s">
        <v>904</v>
      </c>
      <c r="Z125" s="193">
        <v>115</v>
      </c>
      <c r="AA125" s="194">
        <v>2.99</v>
      </c>
      <c r="AB125" s="194">
        <v>97</v>
      </c>
      <c r="AC125" s="194">
        <v>3.47</v>
      </c>
      <c r="AD125" s="195">
        <v>3.5</v>
      </c>
    </row>
    <row r="126" spans="1:30" x14ac:dyDescent="0.2">
      <c r="A126" s="192" t="s">
        <v>1438</v>
      </c>
      <c r="B126" s="192" t="s">
        <v>1463</v>
      </c>
      <c r="C126" s="193">
        <v>1</v>
      </c>
      <c r="D126" s="194">
        <v>2.41</v>
      </c>
      <c r="E126" s="194">
        <v>144</v>
      </c>
      <c r="F126" s="194">
        <v>3.79</v>
      </c>
      <c r="G126" s="195">
        <v>3.8</v>
      </c>
      <c r="X126" s="192" t="s">
        <v>1441</v>
      </c>
      <c r="Y126" s="192" t="s">
        <v>848</v>
      </c>
      <c r="Z126" s="193">
        <v>48</v>
      </c>
      <c r="AA126" s="194">
        <v>2.74</v>
      </c>
      <c r="AB126" s="194">
        <v>110</v>
      </c>
      <c r="AC126" s="194">
        <v>3.69</v>
      </c>
      <c r="AD126" s="195">
        <v>3.7</v>
      </c>
    </row>
    <row r="127" spans="1:30" x14ac:dyDescent="0.2">
      <c r="A127" s="192" t="s">
        <v>1438</v>
      </c>
      <c r="B127" s="192" t="s">
        <v>797</v>
      </c>
      <c r="C127" s="193">
        <v>3</v>
      </c>
      <c r="D127" s="194">
        <v>2.52</v>
      </c>
      <c r="E127" s="194">
        <v>149</v>
      </c>
      <c r="F127" s="194">
        <v>3.86</v>
      </c>
      <c r="G127" s="195">
        <v>2.79</v>
      </c>
      <c r="X127" s="192" t="s">
        <v>1441</v>
      </c>
      <c r="Y127" s="192" t="s">
        <v>1465</v>
      </c>
      <c r="Z127" s="193">
        <v>26</v>
      </c>
      <c r="AA127" s="194">
        <v>2.74</v>
      </c>
      <c r="AB127" s="194">
        <v>110</v>
      </c>
      <c r="AC127" s="194">
        <v>3.69</v>
      </c>
      <c r="AD127" s="195">
        <v>3.7</v>
      </c>
    </row>
    <row r="128" spans="1:30" x14ac:dyDescent="0.2">
      <c r="A128" s="192" t="s">
        <v>1438</v>
      </c>
      <c r="B128" s="192" t="s">
        <v>936</v>
      </c>
      <c r="C128" s="193">
        <v>3</v>
      </c>
      <c r="D128" s="194">
        <v>3</v>
      </c>
      <c r="E128" s="194">
        <v>155</v>
      </c>
      <c r="F128" s="194">
        <v>4.33</v>
      </c>
      <c r="G128" s="195">
        <v>2.83</v>
      </c>
      <c r="X128" s="192" t="s">
        <v>1439</v>
      </c>
      <c r="Y128" s="192" t="s">
        <v>909</v>
      </c>
      <c r="Z128" s="193">
        <v>19</v>
      </c>
      <c r="AA128" s="194">
        <v>3</v>
      </c>
      <c r="AB128" s="194">
        <v>97</v>
      </c>
      <c r="AC128" s="194">
        <v>3.6</v>
      </c>
      <c r="AD128" s="195">
        <v>3.3</v>
      </c>
    </row>
    <row r="129" spans="1:30" x14ac:dyDescent="0.2">
      <c r="A129" s="192" t="s">
        <v>1464</v>
      </c>
      <c r="B129" s="192" t="s">
        <v>620</v>
      </c>
      <c r="C129" s="193">
        <v>2</v>
      </c>
      <c r="D129" s="194">
        <v>2.44</v>
      </c>
      <c r="E129" s="194">
        <v>151</v>
      </c>
      <c r="F129" s="194">
        <v>3.13</v>
      </c>
      <c r="G129" s="195">
        <v>3.88</v>
      </c>
      <c r="X129" s="192" t="s">
        <v>1441</v>
      </c>
      <c r="Y129" s="192" t="s">
        <v>883</v>
      </c>
      <c r="Z129" s="193">
        <v>41</v>
      </c>
      <c r="AA129" s="194">
        <v>2.8</v>
      </c>
      <c r="AB129" s="194">
        <v>102</v>
      </c>
      <c r="AC129" s="194">
        <v>3.69</v>
      </c>
      <c r="AD129" s="195">
        <v>3.4</v>
      </c>
    </row>
    <row r="130" spans="1:30" x14ac:dyDescent="0.2">
      <c r="A130" s="192" t="s">
        <v>1441</v>
      </c>
      <c r="B130" s="192" t="s">
        <v>904</v>
      </c>
      <c r="C130" s="193">
        <v>115</v>
      </c>
      <c r="D130" s="194">
        <v>2.99</v>
      </c>
      <c r="E130" s="194">
        <v>97</v>
      </c>
      <c r="F130" s="194">
        <v>3.47</v>
      </c>
      <c r="G130" s="195">
        <v>3.5</v>
      </c>
      <c r="X130" s="192" t="s">
        <v>1441</v>
      </c>
      <c r="Y130" s="192" t="s">
        <v>912</v>
      </c>
      <c r="Z130" s="193">
        <v>13</v>
      </c>
      <c r="AA130" s="194">
        <v>3</v>
      </c>
      <c r="AB130" s="194">
        <v>105</v>
      </c>
      <c r="AC130" s="194">
        <v>3.69</v>
      </c>
      <c r="AD130" s="195">
        <v>3.54</v>
      </c>
    </row>
    <row r="131" spans="1:30" x14ac:dyDescent="0.2">
      <c r="A131" s="192" t="s">
        <v>1441</v>
      </c>
      <c r="B131" s="192" t="s">
        <v>848</v>
      </c>
      <c r="C131" s="193">
        <v>48</v>
      </c>
      <c r="D131" s="194">
        <v>2.74</v>
      </c>
      <c r="E131" s="194">
        <v>110</v>
      </c>
      <c r="F131" s="194">
        <v>3.69</v>
      </c>
      <c r="G131" s="195">
        <v>3.7</v>
      </c>
      <c r="X131" s="192" t="s">
        <v>1441</v>
      </c>
      <c r="Y131" s="192" t="s">
        <v>1354</v>
      </c>
      <c r="Z131" s="193">
        <v>1</v>
      </c>
      <c r="AA131" s="194">
        <v>2.87</v>
      </c>
      <c r="AB131" s="194">
        <v>124</v>
      </c>
      <c r="AC131" s="194">
        <v>4.2</v>
      </c>
      <c r="AD131" s="195">
        <v>3.4</v>
      </c>
    </row>
    <row r="132" spans="1:30" x14ac:dyDescent="0.2">
      <c r="A132" s="192" t="s">
        <v>1441</v>
      </c>
      <c r="B132" s="192" t="s">
        <v>1465</v>
      </c>
      <c r="C132" s="193">
        <v>26</v>
      </c>
      <c r="D132" s="194">
        <v>2.74</v>
      </c>
      <c r="E132" s="194">
        <v>110</v>
      </c>
      <c r="F132" s="194">
        <v>3.69</v>
      </c>
      <c r="G132" s="195">
        <v>3.7</v>
      </c>
      <c r="X132" s="192" t="s">
        <v>1441</v>
      </c>
      <c r="Y132" s="192" t="s">
        <v>1466</v>
      </c>
      <c r="Z132" s="193">
        <v>1</v>
      </c>
      <c r="AA132" s="194">
        <v>3</v>
      </c>
      <c r="AB132" s="194">
        <v>105</v>
      </c>
      <c r="AC132" s="194">
        <v>3.69</v>
      </c>
      <c r="AD132" s="195">
        <v>3.5</v>
      </c>
    </row>
    <row r="133" spans="1:30" x14ac:dyDescent="0.2">
      <c r="A133" s="192" t="s">
        <v>1439</v>
      </c>
      <c r="B133" s="192" t="s">
        <v>909</v>
      </c>
      <c r="C133" s="193">
        <v>19</v>
      </c>
      <c r="D133" s="194">
        <v>3</v>
      </c>
      <c r="E133" s="194">
        <v>97</v>
      </c>
      <c r="F133" s="194">
        <v>3.6</v>
      </c>
      <c r="G133" s="195">
        <v>3.3</v>
      </c>
      <c r="X133" s="192" t="s">
        <v>1439</v>
      </c>
      <c r="Y133" s="192" t="s">
        <v>910</v>
      </c>
      <c r="Z133" s="193">
        <v>15</v>
      </c>
      <c r="AA133" s="194">
        <v>3</v>
      </c>
      <c r="AB133" s="194">
        <v>97</v>
      </c>
      <c r="AC133" s="194">
        <v>3.6</v>
      </c>
      <c r="AD133" s="195">
        <v>3.3</v>
      </c>
    </row>
    <row r="134" spans="1:30" x14ac:dyDescent="0.2">
      <c r="A134" s="192" t="s">
        <v>1441</v>
      </c>
      <c r="B134" s="192" t="s">
        <v>883</v>
      </c>
      <c r="C134" s="193">
        <v>41</v>
      </c>
      <c r="D134" s="194">
        <v>2.8</v>
      </c>
      <c r="E134" s="194">
        <v>102</v>
      </c>
      <c r="F134" s="194">
        <v>3.69</v>
      </c>
      <c r="G134" s="195">
        <v>3.4</v>
      </c>
      <c r="X134" s="192" t="s">
        <v>1439</v>
      </c>
      <c r="Y134" s="192" t="s">
        <v>1440</v>
      </c>
      <c r="Z134" s="193">
        <v>4</v>
      </c>
      <c r="AA134" s="194">
        <v>3</v>
      </c>
      <c r="AB134" s="194">
        <v>97</v>
      </c>
      <c r="AC134" s="194">
        <v>3.6</v>
      </c>
      <c r="AD134" s="195">
        <v>3.3</v>
      </c>
    </row>
    <row r="135" spans="1:30" x14ac:dyDescent="0.2">
      <c r="A135" s="192" t="s">
        <v>1441</v>
      </c>
      <c r="B135" s="192" t="s">
        <v>912</v>
      </c>
      <c r="C135" s="193">
        <v>13</v>
      </c>
      <c r="D135" s="194">
        <v>3</v>
      </c>
      <c r="E135" s="194">
        <v>105</v>
      </c>
      <c r="F135" s="194">
        <v>3.69</v>
      </c>
      <c r="G135" s="195">
        <v>3.54</v>
      </c>
      <c r="X135" s="192" t="s">
        <v>1441</v>
      </c>
      <c r="Y135" s="192" t="s">
        <v>768</v>
      </c>
      <c r="Z135" s="193">
        <v>1</v>
      </c>
      <c r="AA135" s="194">
        <v>2.57</v>
      </c>
      <c r="AB135" s="194">
        <v>141</v>
      </c>
      <c r="AC135" s="194">
        <v>4.3</v>
      </c>
      <c r="AD135" s="195">
        <v>3.4</v>
      </c>
    </row>
    <row r="136" spans="1:30" x14ac:dyDescent="0.2">
      <c r="A136" s="192" t="s">
        <v>1441</v>
      </c>
      <c r="B136" s="192" t="s">
        <v>1354</v>
      </c>
      <c r="C136" s="193">
        <v>1</v>
      </c>
      <c r="D136" s="194">
        <v>2.87</v>
      </c>
      <c r="E136" s="194">
        <v>124</v>
      </c>
      <c r="F136" s="194">
        <v>4.2</v>
      </c>
      <c r="G136" s="195">
        <v>3.4</v>
      </c>
      <c r="X136" s="192" t="s">
        <v>1441</v>
      </c>
      <c r="Y136" s="192" t="s">
        <v>940</v>
      </c>
      <c r="Z136" s="193">
        <v>8</v>
      </c>
      <c r="AA136" s="194">
        <v>3.4</v>
      </c>
      <c r="AB136" s="194">
        <v>95</v>
      </c>
      <c r="AC136" s="194">
        <v>4.26</v>
      </c>
      <c r="AD136" s="195">
        <v>2.9</v>
      </c>
    </row>
    <row r="137" spans="1:30" x14ac:dyDescent="0.2">
      <c r="A137" s="192" t="s">
        <v>1441</v>
      </c>
      <c r="B137" s="192" t="s">
        <v>1466</v>
      </c>
      <c r="C137" s="193">
        <v>1</v>
      </c>
      <c r="D137" s="194">
        <v>3</v>
      </c>
      <c r="E137" s="194">
        <v>105</v>
      </c>
      <c r="F137" s="194">
        <v>3.69</v>
      </c>
      <c r="G137" s="195">
        <v>3.5</v>
      </c>
      <c r="X137" s="192" t="s">
        <v>1441</v>
      </c>
      <c r="Y137" s="192" t="s">
        <v>921</v>
      </c>
      <c r="Z137" s="193">
        <v>54</v>
      </c>
      <c r="AA137" s="194">
        <v>3.14</v>
      </c>
      <c r="AB137" s="194">
        <v>100</v>
      </c>
      <c r="AC137" s="194">
        <v>3.87</v>
      </c>
      <c r="AD137" s="195">
        <v>3.3</v>
      </c>
    </row>
    <row r="138" spans="1:30" x14ac:dyDescent="0.2">
      <c r="A138" s="192" t="s">
        <v>1439</v>
      </c>
      <c r="B138" s="192" t="s">
        <v>910</v>
      </c>
      <c r="C138" s="193">
        <v>15</v>
      </c>
      <c r="D138" s="194">
        <v>3</v>
      </c>
      <c r="E138" s="194">
        <v>97</v>
      </c>
      <c r="F138" s="194">
        <v>3.6</v>
      </c>
      <c r="G138" s="195">
        <v>3.3</v>
      </c>
      <c r="X138" s="192" t="s">
        <v>1439</v>
      </c>
      <c r="Y138" s="192" t="s">
        <v>924</v>
      </c>
      <c r="Z138" s="193">
        <v>8</v>
      </c>
      <c r="AA138" s="194">
        <v>3.2</v>
      </c>
      <c r="AB138" s="194">
        <v>116</v>
      </c>
      <c r="AC138" s="194">
        <v>3.96</v>
      </c>
      <c r="AD138" s="195">
        <v>3.3</v>
      </c>
    </row>
    <row r="139" spans="1:30" x14ac:dyDescent="0.2">
      <c r="A139" s="192" t="s">
        <v>1439</v>
      </c>
      <c r="B139" s="192" t="s">
        <v>1440</v>
      </c>
      <c r="C139" s="193">
        <v>4</v>
      </c>
      <c r="D139" s="194">
        <v>3</v>
      </c>
      <c r="E139" s="194">
        <v>97</v>
      </c>
      <c r="F139" s="194">
        <v>3.6</v>
      </c>
      <c r="G139" s="195">
        <v>3.3</v>
      </c>
      <c r="X139" s="192" t="s">
        <v>1441</v>
      </c>
      <c r="Y139" s="192" t="s">
        <v>907</v>
      </c>
      <c r="Z139" s="193">
        <v>6</v>
      </c>
      <c r="AA139" s="194">
        <v>2.99</v>
      </c>
      <c r="AB139" s="194">
        <v>108</v>
      </c>
      <c r="AC139" s="194">
        <v>4.17</v>
      </c>
      <c r="AD139" s="195">
        <v>3.4</v>
      </c>
    </row>
    <row r="140" spans="1:30" x14ac:dyDescent="0.2">
      <c r="A140" s="192" t="s">
        <v>1441</v>
      </c>
      <c r="B140" s="192" t="s">
        <v>768</v>
      </c>
      <c r="C140" s="193">
        <v>1</v>
      </c>
      <c r="D140" s="194">
        <v>2.57</v>
      </c>
      <c r="E140" s="194">
        <v>141</v>
      </c>
      <c r="F140" s="194">
        <v>4.3</v>
      </c>
      <c r="G140" s="195">
        <v>3.4</v>
      </c>
      <c r="X140" s="192" t="s">
        <v>1441</v>
      </c>
      <c r="Y140" s="192" t="s">
        <v>908</v>
      </c>
      <c r="Z140" s="193">
        <v>1</v>
      </c>
      <c r="AA140" s="194">
        <v>2.99</v>
      </c>
      <c r="AB140" s="194">
        <v>108</v>
      </c>
      <c r="AC140" s="194">
        <v>4.17</v>
      </c>
      <c r="AD140" s="195">
        <v>3.4</v>
      </c>
    </row>
    <row r="141" spans="1:30" x14ac:dyDescent="0.2">
      <c r="A141" s="192" t="s">
        <v>1441</v>
      </c>
      <c r="B141" s="192" t="s">
        <v>940</v>
      </c>
      <c r="C141" s="193">
        <v>8</v>
      </c>
      <c r="D141" s="194">
        <v>3.4</v>
      </c>
      <c r="E141" s="194">
        <v>95</v>
      </c>
      <c r="F141" s="194">
        <v>4.26</v>
      </c>
      <c r="G141" s="195">
        <v>2.9</v>
      </c>
      <c r="X141" s="192" t="s">
        <v>1441</v>
      </c>
      <c r="Y141" s="192" t="s">
        <v>857</v>
      </c>
      <c r="Z141" s="193">
        <v>3</v>
      </c>
      <c r="AA141" s="194">
        <v>2.76</v>
      </c>
      <c r="AB141" s="194">
        <v>128</v>
      </c>
      <c r="AC141" s="194">
        <v>4.2</v>
      </c>
      <c r="AD141" s="195">
        <v>3.5</v>
      </c>
    </row>
    <row r="142" spans="1:30" x14ac:dyDescent="0.2">
      <c r="A142" s="192" t="s">
        <v>1441</v>
      </c>
      <c r="B142" s="192" t="s">
        <v>921</v>
      </c>
      <c r="C142" s="193">
        <v>54</v>
      </c>
      <c r="D142" s="194">
        <v>3.14</v>
      </c>
      <c r="E142" s="194">
        <v>100</v>
      </c>
      <c r="F142" s="194">
        <v>3.87</v>
      </c>
      <c r="G142" s="195">
        <v>3.3</v>
      </c>
      <c r="X142" s="192" t="s">
        <v>1439</v>
      </c>
      <c r="Y142" s="192" t="s">
        <v>694</v>
      </c>
      <c r="Z142" s="193">
        <v>92</v>
      </c>
      <c r="AA142" s="194">
        <v>2.41</v>
      </c>
      <c r="AB142" s="194">
        <v>175</v>
      </c>
      <c r="AC142" s="194">
        <v>3.73</v>
      </c>
      <c r="AD142" s="195">
        <v>3.94</v>
      </c>
    </row>
    <row r="143" spans="1:30" x14ac:dyDescent="0.2">
      <c r="A143" s="192" t="s">
        <v>1439</v>
      </c>
      <c r="B143" s="192" t="s">
        <v>924</v>
      </c>
      <c r="C143" s="193">
        <v>8</v>
      </c>
      <c r="D143" s="194">
        <v>3.2</v>
      </c>
      <c r="E143" s="194">
        <v>116</v>
      </c>
      <c r="F143" s="194">
        <v>3.96</v>
      </c>
      <c r="G143" s="195">
        <v>3.3</v>
      </c>
      <c r="X143" s="192" t="s">
        <v>1441</v>
      </c>
      <c r="Y143" s="192" t="s">
        <v>702</v>
      </c>
      <c r="Z143" s="193">
        <v>73</v>
      </c>
      <c r="AA143" s="194">
        <v>2.41</v>
      </c>
      <c r="AB143" s="194">
        <v>250</v>
      </c>
      <c r="AC143" s="194">
        <v>4.4800000000000004</v>
      </c>
      <c r="AD143" s="195">
        <v>4</v>
      </c>
    </row>
    <row r="144" spans="1:30" x14ac:dyDescent="0.2">
      <c r="A144" s="192" t="s">
        <v>1441</v>
      </c>
      <c r="B144" s="192" t="s">
        <v>907</v>
      </c>
      <c r="C144" s="193">
        <v>6</v>
      </c>
      <c r="D144" s="194">
        <v>2.99</v>
      </c>
      <c r="E144" s="194">
        <v>108</v>
      </c>
      <c r="F144" s="194">
        <v>4.17</v>
      </c>
      <c r="G144" s="195">
        <v>3.4</v>
      </c>
      <c r="X144" s="192" t="s">
        <v>1439</v>
      </c>
      <c r="Y144" s="192" t="s">
        <v>854</v>
      </c>
      <c r="Z144" s="193">
        <v>3</v>
      </c>
      <c r="AA144" s="194">
        <v>2.75</v>
      </c>
      <c r="AB144" s="194">
        <v>170</v>
      </c>
      <c r="AC144" s="194">
        <v>4.67</v>
      </c>
      <c r="AD144" s="195">
        <v>3.7</v>
      </c>
    </row>
    <row r="145" spans="1:30" x14ac:dyDescent="0.2">
      <c r="A145" s="192" t="s">
        <v>1441</v>
      </c>
      <c r="B145" s="192" t="s">
        <v>908</v>
      </c>
      <c r="C145" s="193">
        <v>1</v>
      </c>
      <c r="D145" s="194">
        <v>2.99</v>
      </c>
      <c r="E145" s="194">
        <v>108</v>
      </c>
      <c r="F145" s="194">
        <v>4.17</v>
      </c>
      <c r="G145" s="195">
        <v>3.4</v>
      </c>
      <c r="X145" s="192" t="s">
        <v>1441</v>
      </c>
      <c r="Y145" s="192" t="s">
        <v>703</v>
      </c>
      <c r="Z145" s="193">
        <v>27</v>
      </c>
      <c r="AA145" s="194">
        <v>2.41</v>
      </c>
      <c r="AB145" s="194">
        <v>250</v>
      </c>
      <c r="AC145" s="194">
        <v>4.4800000000000004</v>
      </c>
      <c r="AD145" s="195">
        <v>4</v>
      </c>
    </row>
    <row r="146" spans="1:30" x14ac:dyDescent="0.2">
      <c r="A146" s="192" t="s">
        <v>1441</v>
      </c>
      <c r="B146" s="192" t="s">
        <v>857</v>
      </c>
      <c r="C146" s="193">
        <v>3</v>
      </c>
      <c r="D146" s="194">
        <v>2.76</v>
      </c>
      <c r="E146" s="194">
        <v>128</v>
      </c>
      <c r="F146" s="194">
        <v>4.2</v>
      </c>
      <c r="G146" s="195">
        <v>3.5</v>
      </c>
      <c r="X146" s="192" t="s">
        <v>1439</v>
      </c>
      <c r="Y146" s="192" t="s">
        <v>855</v>
      </c>
      <c r="Z146" s="193">
        <v>1</v>
      </c>
      <c r="AA146" s="194">
        <v>2.75</v>
      </c>
      <c r="AB146" s="194">
        <v>170</v>
      </c>
      <c r="AC146" s="194">
        <v>4.67</v>
      </c>
      <c r="AD146" s="195">
        <v>3.7</v>
      </c>
    </row>
    <row r="147" spans="1:30" x14ac:dyDescent="0.2">
      <c r="A147" s="192" t="s">
        <v>1439</v>
      </c>
      <c r="B147" s="192" t="s">
        <v>694</v>
      </c>
      <c r="C147" s="193">
        <v>92</v>
      </c>
      <c r="D147" s="194">
        <v>2.41</v>
      </c>
      <c r="E147" s="194">
        <v>175</v>
      </c>
      <c r="F147" s="194">
        <v>3.73</v>
      </c>
      <c r="G147" s="195">
        <v>3.94</v>
      </c>
      <c r="X147" s="192" t="s">
        <v>1438</v>
      </c>
      <c r="Y147" s="192" t="s">
        <v>692</v>
      </c>
      <c r="Z147" s="193">
        <v>69</v>
      </c>
      <c r="AA147" s="194">
        <v>2.48</v>
      </c>
      <c r="AB147" s="194">
        <v>123</v>
      </c>
      <c r="AC147" s="194">
        <v>3.6</v>
      </c>
      <c r="AD147" s="195">
        <v>3.64</v>
      </c>
    </row>
    <row r="148" spans="1:30" x14ac:dyDescent="0.2">
      <c r="A148" s="192" t="s">
        <v>1441</v>
      </c>
      <c r="B148" s="192" t="s">
        <v>702</v>
      </c>
      <c r="C148" s="193">
        <v>73</v>
      </c>
      <c r="D148" s="194">
        <v>2.41</v>
      </c>
      <c r="E148" s="194">
        <v>250</v>
      </c>
      <c r="F148" s="194">
        <v>4.4800000000000004</v>
      </c>
      <c r="G148" s="195">
        <v>4</v>
      </c>
      <c r="X148" s="192" t="s">
        <v>1438</v>
      </c>
      <c r="Y148" s="192" t="s">
        <v>747</v>
      </c>
      <c r="Z148" s="193">
        <v>12</v>
      </c>
      <c r="AA148" s="194">
        <v>2.4900000000000002</v>
      </c>
      <c r="AB148" s="194">
        <v>125</v>
      </c>
      <c r="AC148" s="194">
        <v>3.6</v>
      </c>
      <c r="AD148" s="195">
        <v>3.91</v>
      </c>
    </row>
    <row r="149" spans="1:30" x14ac:dyDescent="0.2">
      <c r="A149" s="192" t="s">
        <v>1439</v>
      </c>
      <c r="B149" s="192" t="s">
        <v>854</v>
      </c>
      <c r="C149" s="193">
        <v>3</v>
      </c>
      <c r="D149" s="194">
        <v>2.75</v>
      </c>
      <c r="E149" s="194">
        <v>170</v>
      </c>
      <c r="F149" s="194">
        <v>4.67</v>
      </c>
      <c r="G149" s="195">
        <v>3.7</v>
      </c>
      <c r="X149" s="192" t="s">
        <v>1438</v>
      </c>
      <c r="Y149" s="192" t="s">
        <v>693</v>
      </c>
      <c r="Z149" s="193">
        <v>15</v>
      </c>
      <c r="AA149" s="194">
        <v>2.4900000000000002</v>
      </c>
      <c r="AB149" s="194">
        <v>125</v>
      </c>
      <c r="AC149" s="194">
        <v>3.6</v>
      </c>
      <c r="AD149" s="195">
        <v>3.91</v>
      </c>
    </row>
    <row r="150" spans="1:30" x14ac:dyDescent="0.2">
      <c r="A150" s="192" t="s">
        <v>1441</v>
      </c>
      <c r="B150" s="192" t="s">
        <v>703</v>
      </c>
      <c r="C150" s="193">
        <v>27</v>
      </c>
      <c r="D150" s="194">
        <v>2.41</v>
      </c>
      <c r="E150" s="194">
        <v>250</v>
      </c>
      <c r="F150" s="194">
        <v>4.4800000000000004</v>
      </c>
      <c r="G150" s="195">
        <v>4</v>
      </c>
      <c r="X150" s="192" t="s">
        <v>1438</v>
      </c>
      <c r="Y150" s="192" t="s">
        <v>754</v>
      </c>
      <c r="Z150" s="193">
        <v>88</v>
      </c>
      <c r="AA150" s="194">
        <v>2.46</v>
      </c>
      <c r="AB150" s="194">
        <v>123</v>
      </c>
      <c r="AC150" s="194">
        <v>3.6</v>
      </c>
      <c r="AD150" s="195">
        <v>3.84</v>
      </c>
    </row>
    <row r="151" spans="1:30" x14ac:dyDescent="0.2">
      <c r="A151" s="192" t="s">
        <v>1439</v>
      </c>
      <c r="B151" s="192" t="s">
        <v>855</v>
      </c>
      <c r="C151" s="193">
        <v>1</v>
      </c>
      <c r="D151" s="194">
        <v>2.75</v>
      </c>
      <c r="E151" s="194">
        <v>170</v>
      </c>
      <c r="F151" s="194">
        <v>4.67</v>
      </c>
      <c r="G151" s="195">
        <v>3.7</v>
      </c>
      <c r="X151" s="192" t="s">
        <v>1438</v>
      </c>
      <c r="Y151" s="192" t="s">
        <v>331</v>
      </c>
      <c r="Z151" s="193">
        <v>38</v>
      </c>
      <c r="AA151" s="194">
        <v>2.46</v>
      </c>
      <c r="AB151" s="194">
        <v>123</v>
      </c>
      <c r="AC151" s="194">
        <v>3.6</v>
      </c>
      <c r="AD151" s="195">
        <v>3.84</v>
      </c>
    </row>
    <row r="152" spans="1:30" x14ac:dyDescent="0.2">
      <c r="A152" s="192" t="s">
        <v>1438</v>
      </c>
      <c r="B152" s="192" t="s">
        <v>692</v>
      </c>
      <c r="C152" s="193">
        <v>69</v>
      </c>
      <c r="D152" s="194">
        <v>2.48</v>
      </c>
      <c r="E152" s="194">
        <v>123</v>
      </c>
      <c r="F152" s="194">
        <v>3.6</v>
      </c>
      <c r="G152" s="195">
        <v>3.64</v>
      </c>
      <c r="X152" s="192" t="s">
        <v>1438</v>
      </c>
      <c r="Y152" s="192" t="s">
        <v>659</v>
      </c>
      <c r="Z152" s="193">
        <v>10</v>
      </c>
      <c r="AA152" s="194">
        <v>2.46</v>
      </c>
      <c r="AB152" s="194">
        <v>123</v>
      </c>
      <c r="AC152" s="194">
        <v>3.6</v>
      </c>
      <c r="AD152" s="195">
        <v>3.84</v>
      </c>
    </row>
    <row r="153" spans="1:30" x14ac:dyDescent="0.2">
      <c r="A153" s="192" t="s">
        <v>1438</v>
      </c>
      <c r="B153" s="192" t="s">
        <v>747</v>
      </c>
      <c r="C153" s="193">
        <v>12</v>
      </c>
      <c r="D153" s="194">
        <v>2.4900000000000002</v>
      </c>
      <c r="E153" s="194">
        <v>125</v>
      </c>
      <c r="F153" s="194">
        <v>3.6</v>
      </c>
      <c r="G153" s="195">
        <v>3.91</v>
      </c>
      <c r="X153" s="192" t="s">
        <v>1438</v>
      </c>
      <c r="Y153" s="192" t="s">
        <v>945</v>
      </c>
      <c r="Z153" s="193">
        <v>10</v>
      </c>
      <c r="AA153" s="194">
        <v>2.62</v>
      </c>
      <c r="AB153" s="194">
        <v>163</v>
      </c>
      <c r="AC153" s="194">
        <v>3.95</v>
      </c>
      <c r="AD153" s="195">
        <v>3.55</v>
      </c>
    </row>
    <row r="154" spans="1:30" x14ac:dyDescent="0.2">
      <c r="A154" s="192" t="s">
        <v>1438</v>
      </c>
      <c r="B154" s="192" t="s">
        <v>693</v>
      </c>
      <c r="C154" s="193">
        <v>15</v>
      </c>
      <c r="D154" s="194">
        <v>2.4900000000000002</v>
      </c>
      <c r="E154" s="194">
        <v>125</v>
      </c>
      <c r="F154" s="194">
        <v>3.6</v>
      </c>
      <c r="G154" s="195">
        <v>3.91</v>
      </c>
      <c r="X154" s="192" t="s">
        <v>1438</v>
      </c>
      <c r="Y154" s="192" t="s">
        <v>798</v>
      </c>
      <c r="Z154" s="193">
        <v>1</v>
      </c>
      <c r="AA154" s="194">
        <v>2.63</v>
      </c>
      <c r="AB154" s="194">
        <v>163</v>
      </c>
      <c r="AC154" s="194">
        <v>3.95</v>
      </c>
      <c r="AD154" s="195">
        <v>3.55</v>
      </c>
    </row>
    <row r="155" spans="1:30" x14ac:dyDescent="0.2">
      <c r="A155" s="192" t="s">
        <v>1438</v>
      </c>
      <c r="B155" s="192" t="s">
        <v>754</v>
      </c>
      <c r="C155" s="193">
        <v>88</v>
      </c>
      <c r="D155" s="194">
        <v>2.46</v>
      </c>
      <c r="E155" s="194">
        <v>123</v>
      </c>
      <c r="F155" s="194">
        <v>3.6</v>
      </c>
      <c r="G155" s="195">
        <v>3.84</v>
      </c>
      <c r="X155" s="192" t="s">
        <v>1438</v>
      </c>
      <c r="Y155" s="192" t="s">
        <v>946</v>
      </c>
      <c r="Z155" s="193">
        <v>36</v>
      </c>
      <c r="AA155" s="194">
        <v>2.48</v>
      </c>
      <c r="AB155" s="194">
        <v>191</v>
      </c>
      <c r="AC155" s="194">
        <v>3.95</v>
      </c>
      <c r="AD155" s="195">
        <v>3.59</v>
      </c>
    </row>
    <row r="156" spans="1:30" x14ac:dyDescent="0.2">
      <c r="A156" s="192" t="s">
        <v>1438</v>
      </c>
      <c r="B156" s="192" t="s">
        <v>331</v>
      </c>
      <c r="C156" s="193">
        <v>38</v>
      </c>
      <c r="D156" s="194">
        <v>2.46</v>
      </c>
      <c r="E156" s="194">
        <v>123</v>
      </c>
      <c r="F156" s="194">
        <v>3.6</v>
      </c>
      <c r="G156" s="195">
        <v>3.84</v>
      </c>
      <c r="X156" s="192" t="s">
        <v>1438</v>
      </c>
      <c r="Y156" s="192" t="s">
        <v>769</v>
      </c>
      <c r="Z156" s="193">
        <v>37</v>
      </c>
      <c r="AA156" s="194">
        <v>2.48</v>
      </c>
      <c r="AB156" s="194">
        <v>191</v>
      </c>
      <c r="AC156" s="194">
        <v>3.95</v>
      </c>
      <c r="AD156" s="195">
        <v>3.59</v>
      </c>
    </row>
    <row r="157" spans="1:30" x14ac:dyDescent="0.2">
      <c r="A157" s="192" t="s">
        <v>1438</v>
      </c>
      <c r="B157" s="192" t="s">
        <v>659</v>
      </c>
      <c r="C157" s="193">
        <v>10</v>
      </c>
      <c r="D157" s="194">
        <v>2.46</v>
      </c>
      <c r="E157" s="194">
        <v>123</v>
      </c>
      <c r="F157" s="194">
        <v>3.6</v>
      </c>
      <c r="G157" s="195">
        <v>3.84</v>
      </c>
      <c r="X157" s="192" t="s">
        <v>1438</v>
      </c>
      <c r="Y157" s="192" t="s">
        <v>770</v>
      </c>
      <c r="Z157" s="193">
        <v>12</v>
      </c>
      <c r="AA157" s="194">
        <v>2.48</v>
      </c>
      <c r="AB157" s="194">
        <v>191</v>
      </c>
      <c r="AC157" s="194">
        <v>3.95</v>
      </c>
      <c r="AD157" s="195">
        <v>3.59</v>
      </c>
    </row>
    <row r="158" spans="1:30" x14ac:dyDescent="0.2">
      <c r="A158" s="192" t="s">
        <v>1438</v>
      </c>
      <c r="B158" s="192" t="s">
        <v>945</v>
      </c>
      <c r="C158" s="193">
        <v>10</v>
      </c>
      <c r="D158" s="194">
        <v>2.62</v>
      </c>
      <c r="E158" s="194">
        <v>163</v>
      </c>
      <c r="F158" s="194">
        <v>3.95</v>
      </c>
      <c r="G158" s="195">
        <v>3.55</v>
      </c>
      <c r="X158" s="192" t="s">
        <v>1438</v>
      </c>
      <c r="Y158" s="192" t="s">
        <v>820</v>
      </c>
      <c r="Z158" s="193">
        <v>20</v>
      </c>
      <c r="AA158" s="194">
        <v>2.65</v>
      </c>
      <c r="AB158" s="194">
        <v>183</v>
      </c>
      <c r="AC158" s="194">
        <v>4.5999999999999996</v>
      </c>
      <c r="AD158" s="195">
        <v>3.71</v>
      </c>
    </row>
    <row r="159" spans="1:30" x14ac:dyDescent="0.2">
      <c r="A159" s="192" t="s">
        <v>1438</v>
      </c>
      <c r="B159" s="192" t="s">
        <v>798</v>
      </c>
      <c r="C159" s="193">
        <v>1</v>
      </c>
      <c r="D159" s="194">
        <v>2.63</v>
      </c>
      <c r="E159" s="194">
        <v>163</v>
      </c>
      <c r="F159" s="194">
        <v>3.95</v>
      </c>
      <c r="G159" s="195">
        <v>3.55</v>
      </c>
      <c r="X159" s="192" t="s">
        <v>1438</v>
      </c>
      <c r="Y159" s="192" t="s">
        <v>821</v>
      </c>
      <c r="Z159" s="193">
        <v>17</v>
      </c>
      <c r="AA159" s="194">
        <v>2.65</v>
      </c>
      <c r="AB159" s="194">
        <v>183</v>
      </c>
      <c r="AC159" s="194">
        <v>4.5999999999999996</v>
      </c>
      <c r="AD159" s="195">
        <v>3.71</v>
      </c>
    </row>
    <row r="160" spans="1:30" x14ac:dyDescent="0.2">
      <c r="A160" s="192" t="s">
        <v>1438</v>
      </c>
      <c r="B160" s="192" t="s">
        <v>946</v>
      </c>
      <c r="C160" s="193">
        <v>36</v>
      </c>
      <c r="D160" s="194">
        <v>2.48</v>
      </c>
      <c r="E160" s="194">
        <v>191</v>
      </c>
      <c r="F160" s="194">
        <v>3.95</v>
      </c>
      <c r="G160" s="195">
        <v>3.59</v>
      </c>
      <c r="X160" s="192" t="s">
        <v>1438</v>
      </c>
      <c r="Y160" s="192" t="s">
        <v>824</v>
      </c>
      <c r="Z160" s="193">
        <v>8</v>
      </c>
      <c r="AA160" s="194">
        <v>2.65</v>
      </c>
      <c r="AB160" s="194">
        <v>183</v>
      </c>
      <c r="AC160" s="194">
        <v>4.5999999999999996</v>
      </c>
      <c r="AD160" s="195">
        <v>3.71</v>
      </c>
    </row>
    <row r="161" spans="1:30" x14ac:dyDescent="0.2">
      <c r="A161" s="192" t="s">
        <v>1438</v>
      </c>
      <c r="B161" s="192" t="s">
        <v>769</v>
      </c>
      <c r="C161" s="193">
        <v>37</v>
      </c>
      <c r="D161" s="194">
        <v>2.48</v>
      </c>
      <c r="E161" s="194">
        <v>191</v>
      </c>
      <c r="F161" s="194">
        <v>3.95</v>
      </c>
      <c r="G161" s="195">
        <v>3.59</v>
      </c>
      <c r="X161" s="192" t="s">
        <v>1438</v>
      </c>
      <c r="Y161" s="192" t="s">
        <v>825</v>
      </c>
      <c r="Z161" s="193">
        <v>4</v>
      </c>
      <c r="AA161" s="194">
        <v>2.65</v>
      </c>
      <c r="AB161" s="194">
        <v>183</v>
      </c>
      <c r="AC161" s="194">
        <v>4.5999999999999996</v>
      </c>
      <c r="AD161" s="195">
        <v>3.71</v>
      </c>
    </row>
    <row r="162" spans="1:30" x14ac:dyDescent="0.2">
      <c r="A162" s="192" t="s">
        <v>1438</v>
      </c>
      <c r="B162" s="192" t="s">
        <v>770</v>
      </c>
      <c r="C162" s="193">
        <v>12</v>
      </c>
      <c r="D162" s="194">
        <v>2.48</v>
      </c>
      <c r="E162" s="194">
        <v>191</v>
      </c>
      <c r="F162" s="194">
        <v>3.95</v>
      </c>
      <c r="G162" s="195">
        <v>3.59</v>
      </c>
    </row>
    <row r="163" spans="1:30" x14ac:dyDescent="0.2">
      <c r="A163" s="192" t="s">
        <v>1438</v>
      </c>
      <c r="B163" s="192" t="s">
        <v>820</v>
      </c>
      <c r="C163" s="193">
        <v>20</v>
      </c>
      <c r="D163" s="194">
        <v>2.65</v>
      </c>
      <c r="E163" s="194">
        <v>183</v>
      </c>
      <c r="F163" s="194">
        <v>4.5999999999999996</v>
      </c>
      <c r="G163" s="195">
        <v>3.71</v>
      </c>
    </row>
    <row r="164" spans="1:30" x14ac:dyDescent="0.2">
      <c r="A164" s="192" t="s">
        <v>1438</v>
      </c>
      <c r="B164" s="192" t="s">
        <v>821</v>
      </c>
      <c r="C164" s="193">
        <v>17</v>
      </c>
      <c r="D164" s="194">
        <v>2.65</v>
      </c>
      <c r="E164" s="194">
        <v>183</v>
      </c>
      <c r="F164" s="194">
        <v>4.5999999999999996</v>
      </c>
      <c r="G164" s="195">
        <v>3.71</v>
      </c>
    </row>
    <row r="165" spans="1:30" x14ac:dyDescent="0.2">
      <c r="A165" s="192" t="s">
        <v>1438</v>
      </c>
      <c r="B165" s="192" t="s">
        <v>824</v>
      </c>
      <c r="C165" s="193">
        <v>8</v>
      </c>
      <c r="D165" s="194">
        <v>2.65</v>
      </c>
      <c r="E165" s="194">
        <v>183</v>
      </c>
      <c r="F165" s="194">
        <v>4.5999999999999996</v>
      </c>
      <c r="G165" s="195">
        <v>3.71</v>
      </c>
    </row>
    <row r="166" spans="1:30" x14ac:dyDescent="0.2">
      <c r="A166" s="192" t="s">
        <v>1438</v>
      </c>
      <c r="B166" s="192" t="s">
        <v>825</v>
      </c>
      <c r="C166" s="193">
        <v>4</v>
      </c>
      <c r="D166" s="194">
        <v>2.65</v>
      </c>
      <c r="E166" s="194">
        <v>183</v>
      </c>
      <c r="F166" s="194">
        <v>4.5999999999999996</v>
      </c>
      <c r="G166" s="195">
        <v>3.71</v>
      </c>
    </row>
  </sheetData>
  <autoFilter ref="A9:G166"/>
  <mergeCells count="1">
    <mergeCell ref="AF7:AJ7"/>
  </mergeCells>
  <pageMargins left="0.7" right="0.7" top="0.75" bottom="0.75" header="0.3" footer="0.3"/>
  <pageSetup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F16"/>
  <sheetViews>
    <sheetView workbookViewId="0">
      <selection activeCell="F16" sqref="F16"/>
    </sheetView>
  </sheetViews>
  <sheetFormatPr defaultRowHeight="11.25" x14ac:dyDescent="0.2"/>
  <cols>
    <col min="1" max="1" width="11.5703125" style="198" customWidth="1"/>
    <col min="2" max="2" width="11.42578125" style="198" bestFit="1" customWidth="1"/>
    <col min="3" max="4" width="9.140625" style="198"/>
    <col min="5" max="5" width="17.42578125" style="198" customWidth="1"/>
    <col min="6" max="6" width="15.140625" style="198" customWidth="1"/>
    <col min="7" max="256" width="9.140625" style="198"/>
    <col min="257" max="257" width="11.5703125" style="198" customWidth="1"/>
    <col min="258" max="258" width="11.42578125" style="198" bestFit="1" customWidth="1"/>
    <col min="259" max="260" width="9.140625" style="198"/>
    <col min="261" max="261" width="17.42578125" style="198" customWidth="1"/>
    <col min="262" max="262" width="15.140625" style="198" customWidth="1"/>
    <col min="263" max="512" width="9.140625" style="198"/>
    <col min="513" max="513" width="11.5703125" style="198" customWidth="1"/>
    <col min="514" max="514" width="11.42578125" style="198" bestFit="1" customWidth="1"/>
    <col min="515" max="516" width="9.140625" style="198"/>
    <col min="517" max="517" width="17.42578125" style="198" customWidth="1"/>
    <col min="518" max="518" width="15.140625" style="198" customWidth="1"/>
    <col min="519" max="768" width="9.140625" style="198"/>
    <col min="769" max="769" width="11.5703125" style="198" customWidth="1"/>
    <col min="770" max="770" width="11.42578125" style="198" bestFit="1" customWidth="1"/>
    <col min="771" max="772" width="9.140625" style="198"/>
    <col min="773" max="773" width="17.42578125" style="198" customWidth="1"/>
    <col min="774" max="774" width="15.140625" style="198" customWidth="1"/>
    <col min="775" max="1024" width="9.140625" style="198"/>
    <col min="1025" max="1025" width="11.5703125" style="198" customWidth="1"/>
    <col min="1026" max="1026" width="11.42578125" style="198" bestFit="1" customWidth="1"/>
    <col min="1027" max="1028" width="9.140625" style="198"/>
    <col min="1029" max="1029" width="17.42578125" style="198" customWidth="1"/>
    <col min="1030" max="1030" width="15.140625" style="198" customWidth="1"/>
    <col min="1031" max="1280" width="9.140625" style="198"/>
    <col min="1281" max="1281" width="11.5703125" style="198" customWidth="1"/>
    <col min="1282" max="1282" width="11.42578125" style="198" bestFit="1" customWidth="1"/>
    <col min="1283" max="1284" width="9.140625" style="198"/>
    <col min="1285" max="1285" width="17.42578125" style="198" customWidth="1"/>
    <col min="1286" max="1286" width="15.140625" style="198" customWidth="1"/>
    <col min="1287" max="1536" width="9.140625" style="198"/>
    <col min="1537" max="1537" width="11.5703125" style="198" customWidth="1"/>
    <col min="1538" max="1538" width="11.42578125" style="198" bestFit="1" customWidth="1"/>
    <col min="1539" max="1540" width="9.140625" style="198"/>
    <col min="1541" max="1541" width="17.42578125" style="198" customWidth="1"/>
    <col min="1542" max="1542" width="15.140625" style="198" customWidth="1"/>
    <col min="1543" max="1792" width="9.140625" style="198"/>
    <col min="1793" max="1793" width="11.5703125" style="198" customWidth="1"/>
    <col min="1794" max="1794" width="11.42578125" style="198" bestFit="1" customWidth="1"/>
    <col min="1795" max="1796" width="9.140625" style="198"/>
    <col min="1797" max="1797" width="17.42578125" style="198" customWidth="1"/>
    <col min="1798" max="1798" width="15.140625" style="198" customWidth="1"/>
    <col min="1799" max="2048" width="9.140625" style="198"/>
    <col min="2049" max="2049" width="11.5703125" style="198" customWidth="1"/>
    <col min="2050" max="2050" width="11.42578125" style="198" bestFit="1" customWidth="1"/>
    <col min="2051" max="2052" width="9.140625" style="198"/>
    <col min="2053" max="2053" width="17.42578125" style="198" customWidth="1"/>
    <col min="2054" max="2054" width="15.140625" style="198" customWidth="1"/>
    <col min="2055" max="2304" width="9.140625" style="198"/>
    <col min="2305" max="2305" width="11.5703125" style="198" customWidth="1"/>
    <col min="2306" max="2306" width="11.42578125" style="198" bestFit="1" customWidth="1"/>
    <col min="2307" max="2308" width="9.140625" style="198"/>
    <col min="2309" max="2309" width="17.42578125" style="198" customWidth="1"/>
    <col min="2310" max="2310" width="15.140625" style="198" customWidth="1"/>
    <col min="2311" max="2560" width="9.140625" style="198"/>
    <col min="2561" max="2561" width="11.5703125" style="198" customWidth="1"/>
    <col min="2562" max="2562" width="11.42578125" style="198" bestFit="1" customWidth="1"/>
    <col min="2563" max="2564" width="9.140625" style="198"/>
    <col min="2565" max="2565" width="17.42578125" style="198" customWidth="1"/>
    <col min="2566" max="2566" width="15.140625" style="198" customWidth="1"/>
    <col min="2567" max="2816" width="9.140625" style="198"/>
    <col min="2817" max="2817" width="11.5703125" style="198" customWidth="1"/>
    <col min="2818" max="2818" width="11.42578125" style="198" bestFit="1" customWidth="1"/>
    <col min="2819" max="2820" width="9.140625" style="198"/>
    <col min="2821" max="2821" width="17.42578125" style="198" customWidth="1"/>
    <col min="2822" max="2822" width="15.140625" style="198" customWidth="1"/>
    <col min="2823" max="3072" width="9.140625" style="198"/>
    <col min="3073" max="3073" width="11.5703125" style="198" customWidth="1"/>
    <col min="3074" max="3074" width="11.42578125" style="198" bestFit="1" customWidth="1"/>
    <col min="3075" max="3076" width="9.140625" style="198"/>
    <col min="3077" max="3077" width="17.42578125" style="198" customWidth="1"/>
    <col min="3078" max="3078" width="15.140625" style="198" customWidth="1"/>
    <col min="3079" max="3328" width="9.140625" style="198"/>
    <col min="3329" max="3329" width="11.5703125" style="198" customWidth="1"/>
    <col min="3330" max="3330" width="11.42578125" style="198" bestFit="1" customWidth="1"/>
    <col min="3331" max="3332" width="9.140625" style="198"/>
    <col min="3333" max="3333" width="17.42578125" style="198" customWidth="1"/>
    <col min="3334" max="3334" width="15.140625" style="198" customWidth="1"/>
    <col min="3335" max="3584" width="9.140625" style="198"/>
    <col min="3585" max="3585" width="11.5703125" style="198" customWidth="1"/>
    <col min="3586" max="3586" width="11.42578125" style="198" bestFit="1" customWidth="1"/>
    <col min="3587" max="3588" width="9.140625" style="198"/>
    <col min="3589" max="3589" width="17.42578125" style="198" customWidth="1"/>
    <col min="3590" max="3590" width="15.140625" style="198" customWidth="1"/>
    <col min="3591" max="3840" width="9.140625" style="198"/>
    <col min="3841" max="3841" width="11.5703125" style="198" customWidth="1"/>
    <col min="3842" max="3842" width="11.42578125" style="198" bestFit="1" customWidth="1"/>
    <col min="3843" max="3844" width="9.140625" style="198"/>
    <col min="3845" max="3845" width="17.42578125" style="198" customWidth="1"/>
    <col min="3846" max="3846" width="15.140625" style="198" customWidth="1"/>
    <col min="3847" max="4096" width="9.140625" style="198"/>
    <col min="4097" max="4097" width="11.5703125" style="198" customWidth="1"/>
    <col min="4098" max="4098" width="11.42578125" style="198" bestFit="1" customWidth="1"/>
    <col min="4099" max="4100" width="9.140625" style="198"/>
    <col min="4101" max="4101" width="17.42578125" style="198" customWidth="1"/>
    <col min="4102" max="4102" width="15.140625" style="198" customWidth="1"/>
    <col min="4103" max="4352" width="9.140625" style="198"/>
    <col min="4353" max="4353" width="11.5703125" style="198" customWidth="1"/>
    <col min="4354" max="4354" width="11.42578125" style="198" bestFit="1" customWidth="1"/>
    <col min="4355" max="4356" width="9.140625" style="198"/>
    <col min="4357" max="4357" width="17.42578125" style="198" customWidth="1"/>
    <col min="4358" max="4358" width="15.140625" style="198" customWidth="1"/>
    <col min="4359" max="4608" width="9.140625" style="198"/>
    <col min="4609" max="4609" width="11.5703125" style="198" customWidth="1"/>
    <col min="4610" max="4610" width="11.42578125" style="198" bestFit="1" customWidth="1"/>
    <col min="4611" max="4612" width="9.140625" style="198"/>
    <col min="4613" max="4613" width="17.42578125" style="198" customWidth="1"/>
    <col min="4614" max="4614" width="15.140625" style="198" customWidth="1"/>
    <col min="4615" max="4864" width="9.140625" style="198"/>
    <col min="4865" max="4865" width="11.5703125" style="198" customWidth="1"/>
    <col min="4866" max="4866" width="11.42578125" style="198" bestFit="1" customWidth="1"/>
    <col min="4867" max="4868" width="9.140625" style="198"/>
    <col min="4869" max="4869" width="17.42578125" style="198" customWidth="1"/>
    <col min="4870" max="4870" width="15.140625" style="198" customWidth="1"/>
    <col min="4871" max="5120" width="9.140625" style="198"/>
    <col min="5121" max="5121" width="11.5703125" style="198" customWidth="1"/>
    <col min="5122" max="5122" width="11.42578125" style="198" bestFit="1" customWidth="1"/>
    <col min="5123" max="5124" width="9.140625" style="198"/>
    <col min="5125" max="5125" width="17.42578125" style="198" customWidth="1"/>
    <col min="5126" max="5126" width="15.140625" style="198" customWidth="1"/>
    <col min="5127" max="5376" width="9.140625" style="198"/>
    <col min="5377" max="5377" width="11.5703125" style="198" customWidth="1"/>
    <col min="5378" max="5378" width="11.42578125" style="198" bestFit="1" customWidth="1"/>
    <col min="5379" max="5380" width="9.140625" style="198"/>
    <col min="5381" max="5381" width="17.42578125" style="198" customWidth="1"/>
    <col min="5382" max="5382" width="15.140625" style="198" customWidth="1"/>
    <col min="5383" max="5632" width="9.140625" style="198"/>
    <col min="5633" max="5633" width="11.5703125" style="198" customWidth="1"/>
    <col min="5634" max="5634" width="11.42578125" style="198" bestFit="1" customWidth="1"/>
    <col min="5635" max="5636" width="9.140625" style="198"/>
    <col min="5637" max="5637" width="17.42578125" style="198" customWidth="1"/>
    <col min="5638" max="5638" width="15.140625" style="198" customWidth="1"/>
    <col min="5639" max="5888" width="9.140625" style="198"/>
    <col min="5889" max="5889" width="11.5703125" style="198" customWidth="1"/>
    <col min="5890" max="5890" width="11.42578125" style="198" bestFit="1" customWidth="1"/>
    <col min="5891" max="5892" width="9.140625" style="198"/>
    <col min="5893" max="5893" width="17.42578125" style="198" customWidth="1"/>
    <col min="5894" max="5894" width="15.140625" style="198" customWidth="1"/>
    <col min="5895" max="6144" width="9.140625" style="198"/>
    <col min="6145" max="6145" width="11.5703125" style="198" customWidth="1"/>
    <col min="6146" max="6146" width="11.42578125" style="198" bestFit="1" customWidth="1"/>
    <col min="6147" max="6148" width="9.140625" style="198"/>
    <col min="6149" max="6149" width="17.42578125" style="198" customWidth="1"/>
    <col min="6150" max="6150" width="15.140625" style="198" customWidth="1"/>
    <col min="6151" max="6400" width="9.140625" style="198"/>
    <col min="6401" max="6401" width="11.5703125" style="198" customWidth="1"/>
    <col min="6402" max="6402" width="11.42578125" style="198" bestFit="1" customWidth="1"/>
    <col min="6403" max="6404" width="9.140625" style="198"/>
    <col min="6405" max="6405" width="17.42578125" style="198" customWidth="1"/>
    <col min="6406" max="6406" width="15.140625" style="198" customWidth="1"/>
    <col min="6407" max="6656" width="9.140625" style="198"/>
    <col min="6657" max="6657" width="11.5703125" style="198" customWidth="1"/>
    <col min="6658" max="6658" width="11.42578125" style="198" bestFit="1" customWidth="1"/>
    <col min="6659" max="6660" width="9.140625" style="198"/>
    <col min="6661" max="6661" width="17.42578125" style="198" customWidth="1"/>
    <col min="6662" max="6662" width="15.140625" style="198" customWidth="1"/>
    <col min="6663" max="6912" width="9.140625" style="198"/>
    <col min="6913" max="6913" width="11.5703125" style="198" customWidth="1"/>
    <col min="6914" max="6914" width="11.42578125" style="198" bestFit="1" customWidth="1"/>
    <col min="6915" max="6916" width="9.140625" style="198"/>
    <col min="6917" max="6917" width="17.42578125" style="198" customWidth="1"/>
    <col min="6918" max="6918" width="15.140625" style="198" customWidth="1"/>
    <col min="6919" max="7168" width="9.140625" style="198"/>
    <col min="7169" max="7169" width="11.5703125" style="198" customWidth="1"/>
    <col min="7170" max="7170" width="11.42578125" style="198" bestFit="1" customWidth="1"/>
    <col min="7171" max="7172" width="9.140625" style="198"/>
    <col min="7173" max="7173" width="17.42578125" style="198" customWidth="1"/>
    <col min="7174" max="7174" width="15.140625" style="198" customWidth="1"/>
    <col min="7175" max="7424" width="9.140625" style="198"/>
    <col min="7425" max="7425" width="11.5703125" style="198" customWidth="1"/>
    <col min="7426" max="7426" width="11.42578125" style="198" bestFit="1" customWidth="1"/>
    <col min="7427" max="7428" width="9.140625" style="198"/>
    <col min="7429" max="7429" width="17.42578125" style="198" customWidth="1"/>
    <col min="7430" max="7430" width="15.140625" style="198" customWidth="1"/>
    <col min="7431" max="7680" width="9.140625" style="198"/>
    <col min="7681" max="7681" width="11.5703125" style="198" customWidth="1"/>
    <col min="7682" max="7682" width="11.42578125" style="198" bestFit="1" customWidth="1"/>
    <col min="7683" max="7684" width="9.140625" style="198"/>
    <col min="7685" max="7685" width="17.42578125" style="198" customWidth="1"/>
    <col min="7686" max="7686" width="15.140625" style="198" customWidth="1"/>
    <col min="7687" max="7936" width="9.140625" style="198"/>
    <col min="7937" max="7937" width="11.5703125" style="198" customWidth="1"/>
    <col min="7938" max="7938" width="11.42578125" style="198" bestFit="1" customWidth="1"/>
    <col min="7939" max="7940" width="9.140625" style="198"/>
    <col min="7941" max="7941" width="17.42578125" style="198" customWidth="1"/>
    <col min="7942" max="7942" width="15.140625" style="198" customWidth="1"/>
    <col min="7943" max="8192" width="9.140625" style="198"/>
    <col min="8193" max="8193" width="11.5703125" style="198" customWidth="1"/>
    <col min="8194" max="8194" width="11.42578125" style="198" bestFit="1" customWidth="1"/>
    <col min="8195" max="8196" width="9.140625" style="198"/>
    <col min="8197" max="8197" width="17.42578125" style="198" customWidth="1"/>
    <col min="8198" max="8198" width="15.140625" style="198" customWidth="1"/>
    <col min="8199" max="8448" width="9.140625" style="198"/>
    <col min="8449" max="8449" width="11.5703125" style="198" customWidth="1"/>
    <col min="8450" max="8450" width="11.42578125" style="198" bestFit="1" customWidth="1"/>
    <col min="8451" max="8452" width="9.140625" style="198"/>
    <col min="8453" max="8453" width="17.42578125" style="198" customWidth="1"/>
    <col min="8454" max="8454" width="15.140625" style="198" customWidth="1"/>
    <col min="8455" max="8704" width="9.140625" style="198"/>
    <col min="8705" max="8705" width="11.5703125" style="198" customWidth="1"/>
    <col min="8706" max="8706" width="11.42578125" style="198" bestFit="1" customWidth="1"/>
    <col min="8707" max="8708" width="9.140625" style="198"/>
    <col min="8709" max="8709" width="17.42578125" style="198" customWidth="1"/>
    <col min="8710" max="8710" width="15.140625" style="198" customWidth="1"/>
    <col min="8711" max="8960" width="9.140625" style="198"/>
    <col min="8961" max="8961" width="11.5703125" style="198" customWidth="1"/>
    <col min="8962" max="8962" width="11.42578125" style="198" bestFit="1" customWidth="1"/>
    <col min="8963" max="8964" width="9.140625" style="198"/>
    <col min="8965" max="8965" width="17.42578125" style="198" customWidth="1"/>
    <col min="8966" max="8966" width="15.140625" style="198" customWidth="1"/>
    <col min="8967" max="9216" width="9.140625" style="198"/>
    <col min="9217" max="9217" width="11.5703125" style="198" customWidth="1"/>
    <col min="9218" max="9218" width="11.42578125" style="198" bestFit="1" customWidth="1"/>
    <col min="9219" max="9220" width="9.140625" style="198"/>
    <col min="9221" max="9221" width="17.42578125" style="198" customWidth="1"/>
    <col min="9222" max="9222" width="15.140625" style="198" customWidth="1"/>
    <col min="9223" max="9472" width="9.140625" style="198"/>
    <col min="9473" max="9473" width="11.5703125" style="198" customWidth="1"/>
    <col min="9474" max="9474" width="11.42578125" style="198" bestFit="1" customWidth="1"/>
    <col min="9475" max="9476" width="9.140625" style="198"/>
    <col min="9477" max="9477" width="17.42578125" style="198" customWidth="1"/>
    <col min="9478" max="9478" width="15.140625" style="198" customWidth="1"/>
    <col min="9479" max="9728" width="9.140625" style="198"/>
    <col min="9729" max="9729" width="11.5703125" style="198" customWidth="1"/>
    <col min="9730" max="9730" width="11.42578125" style="198" bestFit="1" customWidth="1"/>
    <col min="9731" max="9732" width="9.140625" style="198"/>
    <col min="9733" max="9733" width="17.42578125" style="198" customWidth="1"/>
    <col min="9734" max="9734" width="15.140625" style="198" customWidth="1"/>
    <col min="9735" max="9984" width="9.140625" style="198"/>
    <col min="9985" max="9985" width="11.5703125" style="198" customWidth="1"/>
    <col min="9986" max="9986" width="11.42578125" style="198" bestFit="1" customWidth="1"/>
    <col min="9987" max="9988" width="9.140625" style="198"/>
    <col min="9989" max="9989" width="17.42578125" style="198" customWidth="1"/>
    <col min="9990" max="9990" width="15.140625" style="198" customWidth="1"/>
    <col min="9991" max="10240" width="9.140625" style="198"/>
    <col min="10241" max="10241" width="11.5703125" style="198" customWidth="1"/>
    <col min="10242" max="10242" width="11.42578125" style="198" bestFit="1" customWidth="1"/>
    <col min="10243" max="10244" width="9.140625" style="198"/>
    <col min="10245" max="10245" width="17.42578125" style="198" customWidth="1"/>
    <col min="10246" max="10246" width="15.140625" style="198" customWidth="1"/>
    <col min="10247" max="10496" width="9.140625" style="198"/>
    <col min="10497" max="10497" width="11.5703125" style="198" customWidth="1"/>
    <col min="10498" max="10498" width="11.42578125" style="198" bestFit="1" customWidth="1"/>
    <col min="10499" max="10500" width="9.140625" style="198"/>
    <col min="10501" max="10501" width="17.42578125" style="198" customWidth="1"/>
    <col min="10502" max="10502" width="15.140625" style="198" customWidth="1"/>
    <col min="10503" max="10752" width="9.140625" style="198"/>
    <col min="10753" max="10753" width="11.5703125" style="198" customWidth="1"/>
    <col min="10754" max="10754" width="11.42578125" style="198" bestFit="1" customWidth="1"/>
    <col min="10755" max="10756" width="9.140625" style="198"/>
    <col min="10757" max="10757" width="17.42578125" style="198" customWidth="1"/>
    <col min="10758" max="10758" width="15.140625" style="198" customWidth="1"/>
    <col min="10759" max="11008" width="9.140625" style="198"/>
    <col min="11009" max="11009" width="11.5703125" style="198" customWidth="1"/>
    <col min="11010" max="11010" width="11.42578125" style="198" bestFit="1" customWidth="1"/>
    <col min="11011" max="11012" width="9.140625" style="198"/>
    <col min="11013" max="11013" width="17.42578125" style="198" customWidth="1"/>
    <col min="11014" max="11014" width="15.140625" style="198" customWidth="1"/>
    <col min="11015" max="11264" width="9.140625" style="198"/>
    <col min="11265" max="11265" width="11.5703125" style="198" customWidth="1"/>
    <col min="11266" max="11266" width="11.42578125" style="198" bestFit="1" customWidth="1"/>
    <col min="11267" max="11268" width="9.140625" style="198"/>
    <col min="11269" max="11269" width="17.42578125" style="198" customWidth="1"/>
    <col min="11270" max="11270" width="15.140625" style="198" customWidth="1"/>
    <col min="11271" max="11520" width="9.140625" style="198"/>
    <col min="11521" max="11521" width="11.5703125" style="198" customWidth="1"/>
    <col min="11522" max="11522" width="11.42578125" style="198" bestFit="1" customWidth="1"/>
    <col min="11523" max="11524" width="9.140625" style="198"/>
    <col min="11525" max="11525" width="17.42578125" style="198" customWidth="1"/>
    <col min="11526" max="11526" width="15.140625" style="198" customWidth="1"/>
    <col min="11527" max="11776" width="9.140625" style="198"/>
    <col min="11777" max="11777" width="11.5703125" style="198" customWidth="1"/>
    <col min="11778" max="11778" width="11.42578125" style="198" bestFit="1" customWidth="1"/>
    <col min="11779" max="11780" width="9.140625" style="198"/>
    <col min="11781" max="11781" width="17.42578125" style="198" customWidth="1"/>
    <col min="11782" max="11782" width="15.140625" style="198" customWidth="1"/>
    <col min="11783" max="12032" width="9.140625" style="198"/>
    <col min="12033" max="12033" width="11.5703125" style="198" customWidth="1"/>
    <col min="12034" max="12034" width="11.42578125" style="198" bestFit="1" customWidth="1"/>
    <col min="12035" max="12036" width="9.140625" style="198"/>
    <col min="12037" max="12037" width="17.42578125" style="198" customWidth="1"/>
    <col min="12038" max="12038" width="15.140625" style="198" customWidth="1"/>
    <col min="12039" max="12288" width="9.140625" style="198"/>
    <col min="12289" max="12289" width="11.5703125" style="198" customWidth="1"/>
    <col min="12290" max="12290" width="11.42578125" style="198" bestFit="1" customWidth="1"/>
    <col min="12291" max="12292" width="9.140625" style="198"/>
    <col min="12293" max="12293" width="17.42578125" style="198" customWidth="1"/>
    <col min="12294" max="12294" width="15.140625" style="198" customWidth="1"/>
    <col min="12295" max="12544" width="9.140625" style="198"/>
    <col min="12545" max="12545" width="11.5703125" style="198" customWidth="1"/>
    <col min="12546" max="12546" width="11.42578125" style="198" bestFit="1" customWidth="1"/>
    <col min="12547" max="12548" width="9.140625" style="198"/>
    <col min="12549" max="12549" width="17.42578125" style="198" customWidth="1"/>
    <col min="12550" max="12550" width="15.140625" style="198" customWidth="1"/>
    <col min="12551" max="12800" width="9.140625" style="198"/>
    <col min="12801" max="12801" width="11.5703125" style="198" customWidth="1"/>
    <col min="12802" max="12802" width="11.42578125" style="198" bestFit="1" customWidth="1"/>
    <col min="12803" max="12804" width="9.140625" style="198"/>
    <col min="12805" max="12805" width="17.42578125" style="198" customWidth="1"/>
    <col min="12806" max="12806" width="15.140625" style="198" customWidth="1"/>
    <col min="12807" max="13056" width="9.140625" style="198"/>
    <col min="13057" max="13057" width="11.5703125" style="198" customWidth="1"/>
    <col min="13058" max="13058" width="11.42578125" style="198" bestFit="1" customWidth="1"/>
    <col min="13059" max="13060" width="9.140625" style="198"/>
    <col min="13061" max="13061" width="17.42578125" style="198" customWidth="1"/>
    <col min="13062" max="13062" width="15.140625" style="198" customWidth="1"/>
    <col min="13063" max="13312" width="9.140625" style="198"/>
    <col min="13313" max="13313" width="11.5703125" style="198" customWidth="1"/>
    <col min="13314" max="13314" width="11.42578125" style="198" bestFit="1" customWidth="1"/>
    <col min="13315" max="13316" width="9.140625" style="198"/>
    <col min="13317" max="13317" width="17.42578125" style="198" customWidth="1"/>
    <col min="13318" max="13318" width="15.140625" style="198" customWidth="1"/>
    <col min="13319" max="13568" width="9.140625" style="198"/>
    <col min="13569" max="13569" width="11.5703125" style="198" customWidth="1"/>
    <col min="13570" max="13570" width="11.42578125" style="198" bestFit="1" customWidth="1"/>
    <col min="13571" max="13572" width="9.140625" style="198"/>
    <col min="13573" max="13573" width="17.42578125" style="198" customWidth="1"/>
    <col min="13574" max="13574" width="15.140625" style="198" customWidth="1"/>
    <col min="13575" max="13824" width="9.140625" style="198"/>
    <col min="13825" max="13825" width="11.5703125" style="198" customWidth="1"/>
    <col min="13826" max="13826" width="11.42578125" style="198" bestFit="1" customWidth="1"/>
    <col min="13827" max="13828" width="9.140625" style="198"/>
    <col min="13829" max="13829" width="17.42578125" style="198" customWidth="1"/>
    <col min="13830" max="13830" width="15.140625" style="198" customWidth="1"/>
    <col min="13831" max="14080" width="9.140625" style="198"/>
    <col min="14081" max="14081" width="11.5703125" style="198" customWidth="1"/>
    <col min="14082" max="14082" width="11.42578125" style="198" bestFit="1" customWidth="1"/>
    <col min="14083" max="14084" width="9.140625" style="198"/>
    <col min="14085" max="14085" width="17.42578125" style="198" customWidth="1"/>
    <col min="14086" max="14086" width="15.140625" style="198" customWidth="1"/>
    <col min="14087" max="14336" width="9.140625" style="198"/>
    <col min="14337" max="14337" width="11.5703125" style="198" customWidth="1"/>
    <col min="14338" max="14338" width="11.42578125" style="198" bestFit="1" customWidth="1"/>
    <col min="14339" max="14340" width="9.140625" style="198"/>
    <col min="14341" max="14341" width="17.42578125" style="198" customWidth="1"/>
    <col min="14342" max="14342" width="15.140625" style="198" customWidth="1"/>
    <col min="14343" max="14592" width="9.140625" style="198"/>
    <col min="14593" max="14593" width="11.5703125" style="198" customWidth="1"/>
    <col min="14594" max="14594" width="11.42578125" style="198" bestFit="1" customWidth="1"/>
    <col min="14595" max="14596" width="9.140625" style="198"/>
    <col min="14597" max="14597" width="17.42578125" style="198" customWidth="1"/>
    <col min="14598" max="14598" width="15.140625" style="198" customWidth="1"/>
    <col min="14599" max="14848" width="9.140625" style="198"/>
    <col min="14849" max="14849" width="11.5703125" style="198" customWidth="1"/>
    <col min="14850" max="14850" width="11.42578125" style="198" bestFit="1" customWidth="1"/>
    <col min="14851" max="14852" width="9.140625" style="198"/>
    <col min="14853" max="14853" width="17.42578125" style="198" customWidth="1"/>
    <col min="14854" max="14854" width="15.140625" style="198" customWidth="1"/>
    <col min="14855" max="15104" width="9.140625" style="198"/>
    <col min="15105" max="15105" width="11.5703125" style="198" customWidth="1"/>
    <col min="15106" max="15106" width="11.42578125" style="198" bestFit="1" customWidth="1"/>
    <col min="15107" max="15108" width="9.140625" style="198"/>
    <col min="15109" max="15109" width="17.42578125" style="198" customWidth="1"/>
    <col min="15110" max="15110" width="15.140625" style="198" customWidth="1"/>
    <col min="15111" max="15360" width="9.140625" style="198"/>
    <col min="15361" max="15361" width="11.5703125" style="198" customWidth="1"/>
    <col min="15362" max="15362" width="11.42578125" style="198" bestFit="1" customWidth="1"/>
    <col min="15363" max="15364" width="9.140625" style="198"/>
    <col min="15365" max="15365" width="17.42578125" style="198" customWidth="1"/>
    <col min="15366" max="15366" width="15.140625" style="198" customWidth="1"/>
    <col min="15367" max="15616" width="9.140625" style="198"/>
    <col min="15617" max="15617" width="11.5703125" style="198" customWidth="1"/>
    <col min="15618" max="15618" width="11.42578125" style="198" bestFit="1" customWidth="1"/>
    <col min="15619" max="15620" width="9.140625" style="198"/>
    <col min="15621" max="15621" width="17.42578125" style="198" customWidth="1"/>
    <col min="15622" max="15622" width="15.140625" style="198" customWidth="1"/>
    <col min="15623" max="15872" width="9.140625" style="198"/>
    <col min="15873" max="15873" width="11.5703125" style="198" customWidth="1"/>
    <col min="15874" max="15874" width="11.42578125" style="198" bestFit="1" customWidth="1"/>
    <col min="15875" max="15876" width="9.140625" style="198"/>
    <col min="15877" max="15877" width="17.42578125" style="198" customWidth="1"/>
    <col min="15878" max="15878" width="15.140625" style="198" customWidth="1"/>
    <col min="15879" max="16128" width="9.140625" style="198"/>
    <col min="16129" max="16129" width="11.5703125" style="198" customWidth="1"/>
    <col min="16130" max="16130" width="11.42578125" style="198" bestFit="1" customWidth="1"/>
    <col min="16131" max="16132" width="9.140625" style="198"/>
    <col min="16133" max="16133" width="17.42578125" style="198" customWidth="1"/>
    <col min="16134" max="16134" width="15.140625" style="198" customWidth="1"/>
    <col min="16135" max="16384" width="9.140625" style="198"/>
  </cols>
  <sheetData>
    <row r="1" spans="1:6" ht="18" x14ac:dyDescent="0.25">
      <c r="A1" s="197" t="s">
        <v>1468</v>
      </c>
      <c r="E1" s="199" t="s">
        <v>1469</v>
      </c>
    </row>
    <row r="2" spans="1:6" x14ac:dyDescent="0.2">
      <c r="A2" s="198" t="s">
        <v>1470</v>
      </c>
    </row>
    <row r="4" spans="1:6" s="200" customFormat="1" ht="33.75" x14ac:dyDescent="0.2">
      <c r="A4" s="200" t="s">
        <v>1408</v>
      </c>
      <c r="B4" s="200" t="s">
        <v>1471</v>
      </c>
      <c r="C4" s="201" t="s">
        <v>1037</v>
      </c>
      <c r="D4" s="201" t="s">
        <v>5</v>
      </c>
      <c r="E4" s="201" t="s">
        <v>1472</v>
      </c>
      <c r="F4" s="201" t="s">
        <v>1473</v>
      </c>
    </row>
    <row r="5" spans="1:6" x14ac:dyDescent="0.2">
      <c r="A5" s="198" t="s">
        <v>370</v>
      </c>
      <c r="B5" s="202" t="s">
        <v>1474</v>
      </c>
      <c r="C5" s="203">
        <v>4.47</v>
      </c>
      <c r="D5" s="203">
        <v>3.42</v>
      </c>
      <c r="E5" s="203">
        <v>3.37</v>
      </c>
      <c r="F5" s="204">
        <f>(999+989.1+(1099*3))/5</f>
        <v>1057.02</v>
      </c>
    </row>
    <row r="6" spans="1:6" x14ac:dyDescent="0.2">
      <c r="A6" s="205" t="s">
        <v>50</v>
      </c>
      <c r="B6" s="202" t="s">
        <v>1475</v>
      </c>
      <c r="C6" s="203">
        <v>3.81</v>
      </c>
      <c r="D6" s="203">
        <v>3.41</v>
      </c>
      <c r="E6" s="203">
        <v>3.52</v>
      </c>
      <c r="F6" s="204">
        <f>((799+(764.1*3)+849+759.3+(949*2))/8)</f>
        <v>824.7</v>
      </c>
    </row>
    <row r="7" spans="1:6" x14ac:dyDescent="0.2">
      <c r="A7" s="205" t="s">
        <v>29</v>
      </c>
      <c r="B7" s="198">
        <v>4153</v>
      </c>
      <c r="C7" s="203">
        <v>4.26</v>
      </c>
      <c r="D7" s="203">
        <v>3.4</v>
      </c>
      <c r="E7" s="203">
        <v>3.64</v>
      </c>
      <c r="F7" s="206" t="s">
        <v>1476</v>
      </c>
    </row>
    <row r="8" spans="1:6" x14ac:dyDescent="0.2">
      <c r="A8" s="205" t="s">
        <v>1439</v>
      </c>
      <c r="B8" s="205" t="s">
        <v>1477</v>
      </c>
      <c r="C8" s="203">
        <v>4.26</v>
      </c>
      <c r="D8" s="203">
        <v>3.4</v>
      </c>
      <c r="E8" s="203">
        <v>3.64</v>
      </c>
      <c r="F8" s="206" t="s">
        <v>1476</v>
      </c>
    </row>
    <row r="9" spans="1:6" x14ac:dyDescent="0.2">
      <c r="A9" s="205" t="s">
        <v>29</v>
      </c>
      <c r="B9" s="198">
        <v>4154</v>
      </c>
      <c r="C9" s="203">
        <v>4.26</v>
      </c>
      <c r="D9" s="203">
        <v>3.4</v>
      </c>
      <c r="E9" s="203">
        <v>3.52</v>
      </c>
      <c r="F9" s="206" t="s">
        <v>1476</v>
      </c>
    </row>
    <row r="10" spans="1:6" x14ac:dyDescent="0.2">
      <c r="A10" s="205" t="s">
        <v>1439</v>
      </c>
      <c r="B10" s="205" t="s">
        <v>1478</v>
      </c>
      <c r="C10" s="203">
        <v>4.26</v>
      </c>
      <c r="D10" s="203">
        <v>3.4</v>
      </c>
      <c r="E10" s="203">
        <v>3.52</v>
      </c>
      <c r="F10" s="206" t="s">
        <v>1476</v>
      </c>
    </row>
    <row r="11" spans="1:6" x14ac:dyDescent="0.2">
      <c r="A11" s="205" t="s">
        <v>50</v>
      </c>
      <c r="B11" s="202" t="s">
        <v>1479</v>
      </c>
      <c r="C11" s="203">
        <v>3.86</v>
      </c>
      <c r="D11" s="203">
        <v>3.37</v>
      </c>
      <c r="E11" s="203">
        <v>3.39</v>
      </c>
      <c r="F11" s="204">
        <f>(849+(854.1*2)+794.62+794.19+(2*979))/7</f>
        <v>872.00142857142862</v>
      </c>
    </row>
    <row r="12" spans="1:6" x14ac:dyDescent="0.2">
      <c r="A12" s="205" t="s">
        <v>50</v>
      </c>
      <c r="B12" s="202" t="s">
        <v>1480</v>
      </c>
      <c r="C12" s="203">
        <v>3.68</v>
      </c>
      <c r="D12" s="203">
        <v>3.35</v>
      </c>
      <c r="E12" s="203">
        <v>3.64</v>
      </c>
      <c r="F12" s="204">
        <f>(717+(719.1*2)+683.15+749+674.09+(879*2))/8</f>
        <v>752.43</v>
      </c>
    </row>
    <row r="13" spans="1:6" x14ac:dyDescent="0.2">
      <c r="A13" s="205" t="s">
        <v>370</v>
      </c>
      <c r="B13" s="202" t="s">
        <v>1481</v>
      </c>
      <c r="C13" s="203">
        <v>3.96</v>
      </c>
      <c r="D13" s="203">
        <v>3.35</v>
      </c>
      <c r="E13" s="203">
        <v>3.64</v>
      </c>
      <c r="F13" s="204">
        <f>((3*1099)+999+989.1)/5</f>
        <v>1057.02</v>
      </c>
    </row>
    <row r="14" spans="1:6" x14ac:dyDescent="0.2">
      <c r="A14" s="205" t="s">
        <v>1482</v>
      </c>
      <c r="B14" s="202" t="s">
        <v>1483</v>
      </c>
      <c r="C14" s="203">
        <v>4.3</v>
      </c>
      <c r="D14" s="203">
        <v>3.33</v>
      </c>
      <c r="E14" s="203">
        <v>3.52</v>
      </c>
      <c r="F14" s="204">
        <f>((3*1079.1)+(2*999)+(1*1249))/6</f>
        <v>1080.7166666666665</v>
      </c>
    </row>
    <row r="15" spans="1:6" x14ac:dyDescent="0.2">
      <c r="C15" s="203"/>
      <c r="D15" s="203"/>
      <c r="E15" s="203"/>
      <c r="F15" s="203"/>
    </row>
    <row r="16" spans="1:6" x14ac:dyDescent="0.2">
      <c r="C16" s="207">
        <f>AVERAGE(C5:C14)</f>
        <v>4.1119999999999992</v>
      </c>
      <c r="D16" s="208">
        <f>AVERAGE(D5:D14)</f>
        <v>3.3830000000000005</v>
      </c>
      <c r="E16" s="203">
        <f>AVERAGE(E5:E14)</f>
        <v>3.5400000000000005</v>
      </c>
      <c r="F16" s="204">
        <f>AVERAGE(F5:F14)</f>
        <v>940.64801587301565</v>
      </c>
    </row>
  </sheetData>
  <hyperlinks>
    <hyperlink ref="B5" display="WF457A*GS** "/>
    <hyperlink ref="B6" display="FAFS4073 "/>
    <hyperlink ref="B11" display="FAFS4174 "/>
    <hyperlink ref="B12" display="FAFW3921** "/>
    <hyperlink ref="B13" display="WF405A "/>
    <hyperlink ref="B14" display="EIFLS60 "/>
    <hyperlink ref="E1" display="http://www.toptenusa.org/Top-Ten-Clothes-Washers/Top-Ten-Large-Clothes-Washers"/>
  </hyperlinks>
  <pageMargins left="0.7" right="0.7" top="0.75" bottom="0.75" header="0.3" footer="0.3"/>
  <pageSetup orientation="portrait" horizontalDpi="1200" verticalDpi="1200"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P19"/>
  <sheetViews>
    <sheetView workbookViewId="0">
      <selection activeCell="K11" sqref="K11"/>
    </sheetView>
  </sheetViews>
  <sheetFormatPr defaultRowHeight="11.25" x14ac:dyDescent="0.2"/>
  <cols>
    <col min="1" max="9" width="9.140625" style="166"/>
    <col min="10" max="11" width="10.140625" style="166" customWidth="1"/>
    <col min="12" max="265" width="9.140625" style="166"/>
    <col min="266" max="267" width="10.140625" style="166" customWidth="1"/>
    <col min="268" max="521" width="9.140625" style="166"/>
    <col min="522" max="523" width="10.140625" style="166" customWidth="1"/>
    <col min="524" max="777" width="9.140625" style="166"/>
    <col min="778" max="779" width="10.140625" style="166" customWidth="1"/>
    <col min="780" max="1033" width="9.140625" style="166"/>
    <col min="1034" max="1035" width="10.140625" style="166" customWidth="1"/>
    <col min="1036" max="1289" width="9.140625" style="166"/>
    <col min="1290" max="1291" width="10.140625" style="166" customWidth="1"/>
    <col min="1292" max="1545" width="9.140625" style="166"/>
    <col min="1546" max="1547" width="10.140625" style="166" customWidth="1"/>
    <col min="1548" max="1801" width="9.140625" style="166"/>
    <col min="1802" max="1803" width="10.140625" style="166" customWidth="1"/>
    <col min="1804" max="2057" width="9.140625" style="166"/>
    <col min="2058" max="2059" width="10.140625" style="166" customWidth="1"/>
    <col min="2060" max="2313" width="9.140625" style="166"/>
    <col min="2314" max="2315" width="10.140625" style="166" customWidth="1"/>
    <col min="2316" max="2569" width="9.140625" style="166"/>
    <col min="2570" max="2571" width="10.140625" style="166" customWidth="1"/>
    <col min="2572" max="2825" width="9.140625" style="166"/>
    <col min="2826" max="2827" width="10.140625" style="166" customWidth="1"/>
    <col min="2828" max="3081" width="9.140625" style="166"/>
    <col min="3082" max="3083" width="10.140625" style="166" customWidth="1"/>
    <col min="3084" max="3337" width="9.140625" style="166"/>
    <col min="3338" max="3339" width="10.140625" style="166" customWidth="1"/>
    <col min="3340" max="3593" width="9.140625" style="166"/>
    <col min="3594" max="3595" width="10.140625" style="166" customWidth="1"/>
    <col min="3596" max="3849" width="9.140625" style="166"/>
    <col min="3850" max="3851" width="10.140625" style="166" customWidth="1"/>
    <col min="3852" max="4105" width="9.140625" style="166"/>
    <col min="4106" max="4107" width="10.140625" style="166" customWidth="1"/>
    <col min="4108" max="4361" width="9.140625" style="166"/>
    <col min="4362" max="4363" width="10.140625" style="166" customWidth="1"/>
    <col min="4364" max="4617" width="9.140625" style="166"/>
    <col min="4618" max="4619" width="10.140625" style="166" customWidth="1"/>
    <col min="4620" max="4873" width="9.140625" style="166"/>
    <col min="4874" max="4875" width="10.140625" style="166" customWidth="1"/>
    <col min="4876" max="5129" width="9.140625" style="166"/>
    <col min="5130" max="5131" width="10.140625" style="166" customWidth="1"/>
    <col min="5132" max="5385" width="9.140625" style="166"/>
    <col min="5386" max="5387" width="10.140625" style="166" customWidth="1"/>
    <col min="5388" max="5641" width="9.140625" style="166"/>
    <col min="5642" max="5643" width="10.140625" style="166" customWidth="1"/>
    <col min="5644" max="5897" width="9.140625" style="166"/>
    <col min="5898" max="5899" width="10.140625" style="166" customWidth="1"/>
    <col min="5900" max="6153" width="9.140625" style="166"/>
    <col min="6154" max="6155" width="10.140625" style="166" customWidth="1"/>
    <col min="6156" max="6409" width="9.140625" style="166"/>
    <col min="6410" max="6411" width="10.140625" style="166" customWidth="1"/>
    <col min="6412" max="6665" width="9.140625" style="166"/>
    <col min="6666" max="6667" width="10.140625" style="166" customWidth="1"/>
    <col min="6668" max="6921" width="9.140625" style="166"/>
    <col min="6922" max="6923" width="10.140625" style="166" customWidth="1"/>
    <col min="6924" max="7177" width="9.140625" style="166"/>
    <col min="7178" max="7179" width="10.140625" style="166" customWidth="1"/>
    <col min="7180" max="7433" width="9.140625" style="166"/>
    <col min="7434" max="7435" width="10.140625" style="166" customWidth="1"/>
    <col min="7436" max="7689" width="9.140625" style="166"/>
    <col min="7690" max="7691" width="10.140625" style="166" customWidth="1"/>
    <col min="7692" max="7945" width="9.140625" style="166"/>
    <col min="7946" max="7947" width="10.140625" style="166" customWidth="1"/>
    <col min="7948" max="8201" width="9.140625" style="166"/>
    <col min="8202" max="8203" width="10.140625" style="166" customWidth="1"/>
    <col min="8204" max="8457" width="9.140625" style="166"/>
    <col min="8458" max="8459" width="10.140625" style="166" customWidth="1"/>
    <col min="8460" max="8713" width="9.140625" style="166"/>
    <col min="8714" max="8715" width="10.140625" style="166" customWidth="1"/>
    <col min="8716" max="8969" width="9.140625" style="166"/>
    <col min="8970" max="8971" width="10.140625" style="166" customWidth="1"/>
    <col min="8972" max="9225" width="9.140625" style="166"/>
    <col min="9226" max="9227" width="10.140625" style="166" customWidth="1"/>
    <col min="9228" max="9481" width="9.140625" style="166"/>
    <col min="9482" max="9483" width="10.140625" style="166" customWidth="1"/>
    <col min="9484" max="9737" width="9.140625" style="166"/>
    <col min="9738" max="9739" width="10.140625" style="166" customWidth="1"/>
    <col min="9740" max="9993" width="9.140625" style="166"/>
    <col min="9994" max="9995" width="10.140625" style="166" customWidth="1"/>
    <col min="9996" max="10249" width="9.140625" style="166"/>
    <col min="10250" max="10251" width="10.140625" style="166" customWidth="1"/>
    <col min="10252" max="10505" width="9.140625" style="166"/>
    <col min="10506" max="10507" width="10.140625" style="166" customWidth="1"/>
    <col min="10508" max="10761" width="9.140625" style="166"/>
    <col min="10762" max="10763" width="10.140625" style="166" customWidth="1"/>
    <col min="10764" max="11017" width="9.140625" style="166"/>
    <col min="11018" max="11019" width="10.140625" style="166" customWidth="1"/>
    <col min="11020" max="11273" width="9.140625" style="166"/>
    <col min="11274" max="11275" width="10.140625" style="166" customWidth="1"/>
    <col min="11276" max="11529" width="9.140625" style="166"/>
    <col min="11530" max="11531" width="10.140625" style="166" customWidth="1"/>
    <col min="11532" max="11785" width="9.140625" style="166"/>
    <col min="11786" max="11787" width="10.140625" style="166" customWidth="1"/>
    <col min="11788" max="12041" width="9.140625" style="166"/>
    <col min="12042" max="12043" width="10.140625" style="166" customWidth="1"/>
    <col min="12044" max="12297" width="9.140625" style="166"/>
    <col min="12298" max="12299" width="10.140625" style="166" customWidth="1"/>
    <col min="12300" max="12553" width="9.140625" style="166"/>
    <col min="12554" max="12555" width="10.140625" style="166" customWidth="1"/>
    <col min="12556" max="12809" width="9.140625" style="166"/>
    <col min="12810" max="12811" width="10.140625" style="166" customWidth="1"/>
    <col min="12812" max="13065" width="9.140625" style="166"/>
    <col min="13066" max="13067" width="10.140625" style="166" customWidth="1"/>
    <col min="13068" max="13321" width="9.140625" style="166"/>
    <col min="13322" max="13323" width="10.140625" style="166" customWidth="1"/>
    <col min="13324" max="13577" width="9.140625" style="166"/>
    <col min="13578" max="13579" width="10.140625" style="166" customWidth="1"/>
    <col min="13580" max="13833" width="9.140625" style="166"/>
    <col min="13834" max="13835" width="10.140625" style="166" customWidth="1"/>
    <col min="13836" max="14089" width="9.140625" style="166"/>
    <col min="14090" max="14091" width="10.140625" style="166" customWidth="1"/>
    <col min="14092" max="14345" width="9.140625" style="166"/>
    <col min="14346" max="14347" width="10.140625" style="166" customWidth="1"/>
    <col min="14348" max="14601" width="9.140625" style="166"/>
    <col min="14602" max="14603" width="10.140625" style="166" customWidth="1"/>
    <col min="14604" max="14857" width="9.140625" style="166"/>
    <col min="14858" max="14859" width="10.140625" style="166" customWidth="1"/>
    <col min="14860" max="15113" width="9.140625" style="166"/>
    <col min="15114" max="15115" width="10.140625" style="166" customWidth="1"/>
    <col min="15116" max="15369" width="9.140625" style="166"/>
    <col min="15370" max="15371" width="10.140625" style="166" customWidth="1"/>
    <col min="15372" max="15625" width="9.140625" style="166"/>
    <col min="15626" max="15627" width="10.140625" style="166" customWidth="1"/>
    <col min="15628" max="15881" width="9.140625" style="166"/>
    <col min="15882" max="15883" width="10.140625" style="166" customWidth="1"/>
    <col min="15884" max="16137" width="9.140625" style="166"/>
    <col min="16138" max="16139" width="10.140625" style="166" customWidth="1"/>
    <col min="16140" max="16384" width="9.140625" style="166"/>
  </cols>
  <sheetData>
    <row r="1" spans="1:16" x14ac:dyDescent="0.2">
      <c r="A1" s="166" t="s">
        <v>1274</v>
      </c>
      <c r="J1" s="166" t="s">
        <v>1275</v>
      </c>
    </row>
    <row r="2" spans="1:16" x14ac:dyDescent="0.2">
      <c r="A2" s="166" t="s">
        <v>1276</v>
      </c>
    </row>
    <row r="3" spans="1:16" x14ac:dyDescent="0.2">
      <c r="A3" s="166" t="s">
        <v>1277</v>
      </c>
    </row>
    <row r="5" spans="1:16" x14ac:dyDescent="0.2">
      <c r="A5" s="167" t="s">
        <v>1278</v>
      </c>
      <c r="B5" s="167" t="s">
        <v>1279</v>
      </c>
      <c r="C5" s="168" t="s">
        <v>1280</v>
      </c>
    </row>
    <row r="6" spans="1:16" x14ac:dyDescent="0.2">
      <c r="A6" s="167" t="s">
        <v>1281</v>
      </c>
      <c r="B6" s="169" t="s">
        <v>1281</v>
      </c>
      <c r="C6" s="170">
        <v>1246.6961935042937</v>
      </c>
      <c r="N6" s="166" t="s">
        <v>1278</v>
      </c>
      <c r="O6" s="166" t="s">
        <v>1279</v>
      </c>
      <c r="P6" s="166" t="s">
        <v>1280</v>
      </c>
    </row>
    <row r="7" spans="1:16" x14ac:dyDescent="0.2">
      <c r="A7" s="167" t="s">
        <v>1281</v>
      </c>
      <c r="B7" s="169" t="s">
        <v>1282</v>
      </c>
      <c r="C7" s="170">
        <v>12.821332973435005</v>
      </c>
      <c r="N7" s="167" t="s">
        <v>1281</v>
      </c>
      <c r="O7" s="169" t="s">
        <v>1281</v>
      </c>
      <c r="P7" s="170">
        <v>1246.6961935042937</v>
      </c>
    </row>
    <row r="8" spans="1:16" x14ac:dyDescent="0.2">
      <c r="A8" s="167" t="s">
        <v>1281</v>
      </c>
      <c r="B8" s="169" t="s">
        <v>1283</v>
      </c>
      <c r="C8" s="170">
        <v>60.472158802638255</v>
      </c>
      <c r="N8" s="167" t="s">
        <v>1282</v>
      </c>
      <c r="O8" s="169" t="s">
        <v>1281</v>
      </c>
      <c r="P8" s="170">
        <v>358.70766002489728</v>
      </c>
    </row>
    <row r="9" spans="1:16" x14ac:dyDescent="0.2">
      <c r="A9" s="167" t="s">
        <v>1282</v>
      </c>
      <c r="B9" s="169" t="s">
        <v>1281</v>
      </c>
      <c r="C9" s="170">
        <v>358.70766002489728</v>
      </c>
      <c r="N9" s="167" t="s">
        <v>1284</v>
      </c>
      <c r="O9" s="169" t="s">
        <v>1281</v>
      </c>
      <c r="P9" s="170">
        <v>1171.3607031944944</v>
      </c>
    </row>
    <row r="10" spans="1:16" ht="12.75" x14ac:dyDescent="0.2">
      <c r="A10" s="167" t="s">
        <v>1282</v>
      </c>
      <c r="B10" s="169" t="s">
        <v>1282</v>
      </c>
      <c r="C10" s="170">
        <v>199.70950180285411</v>
      </c>
      <c r="I10" s="171" t="s">
        <v>1285</v>
      </c>
      <c r="J10" s="171" t="s">
        <v>1279</v>
      </c>
      <c r="K10" s="171" t="s">
        <v>1278</v>
      </c>
      <c r="N10" s="167" t="s">
        <v>1283</v>
      </c>
      <c r="O10" s="169" t="s">
        <v>1281</v>
      </c>
      <c r="P10" s="170">
        <v>668.99497605697206</v>
      </c>
    </row>
    <row r="11" spans="1:16" ht="15" x14ac:dyDescent="0.25">
      <c r="A11" s="167" t="s">
        <v>1282</v>
      </c>
      <c r="B11" s="169" t="s">
        <v>1283</v>
      </c>
      <c r="C11" s="170">
        <v>1.1721697212676594</v>
      </c>
      <c r="I11" s="172" t="s">
        <v>1281</v>
      </c>
      <c r="J11" s="173">
        <f>SUM(P7:P10)/$P$19</f>
        <v>0.81847019781013253</v>
      </c>
      <c r="K11" s="173">
        <f>SUM(C6:C8)/$C$18</f>
        <v>0.31353674234688045</v>
      </c>
      <c r="N11" s="167" t="s">
        <v>1281</v>
      </c>
      <c r="O11" s="169" t="s">
        <v>1282</v>
      </c>
      <c r="P11" s="170">
        <v>12.821332973435005</v>
      </c>
    </row>
    <row r="12" spans="1:16" ht="15" x14ac:dyDescent="0.25">
      <c r="A12" s="167" t="s">
        <v>1284</v>
      </c>
      <c r="B12" s="169" t="s">
        <v>1281</v>
      </c>
      <c r="C12" s="170">
        <v>1171.3607031944944</v>
      </c>
      <c r="I12" s="172" t="s">
        <v>1282</v>
      </c>
      <c r="J12" s="173">
        <f>SUM(P11:P14)/$P$19</f>
        <v>5.506247139093777E-2</v>
      </c>
      <c r="K12" s="173">
        <f>SUM(C9:C11)/$C$18</f>
        <v>0.13291908112803305</v>
      </c>
      <c r="N12" s="167" t="s">
        <v>1282</v>
      </c>
      <c r="O12" s="169" t="s">
        <v>1282</v>
      </c>
      <c r="P12" s="170">
        <v>199.70950180285411</v>
      </c>
    </row>
    <row r="13" spans="1:16" ht="15" x14ac:dyDescent="0.25">
      <c r="A13" s="167" t="s">
        <v>1284</v>
      </c>
      <c r="B13" s="169" t="s">
        <v>1282</v>
      </c>
      <c r="C13" s="170">
        <v>15.844065634192154</v>
      </c>
      <c r="I13" s="172" t="s">
        <v>1283</v>
      </c>
      <c r="J13" s="173">
        <f>SUM(P15:P18)/$P$19</f>
        <v>0.12646733079892983</v>
      </c>
      <c r="K13" s="173">
        <f>SUM(C15:C17)/$C$18</f>
        <v>0.23914384535332278</v>
      </c>
      <c r="N13" s="167" t="s">
        <v>1284</v>
      </c>
      <c r="O13" s="169" t="s">
        <v>1282</v>
      </c>
      <c r="P13" s="170">
        <v>15.844065634192154</v>
      </c>
    </row>
    <row r="14" spans="1:16" ht="15" x14ac:dyDescent="0.25">
      <c r="A14" s="167" t="s">
        <v>1284</v>
      </c>
      <c r="B14" s="169" t="s">
        <v>1283</v>
      </c>
      <c r="C14" s="170">
        <v>136.42062540443834</v>
      </c>
      <c r="I14" s="174" t="s">
        <v>1273</v>
      </c>
      <c r="J14" s="175" t="s">
        <v>1010</v>
      </c>
      <c r="K14" s="173">
        <f>SUM(C12:C14)/$C$18</f>
        <v>0.31440033117176364</v>
      </c>
      <c r="N14" s="167" t="s">
        <v>1283</v>
      </c>
      <c r="O14" s="169" t="s">
        <v>1282</v>
      </c>
      <c r="P14" s="170">
        <v>3.4381041453666699</v>
      </c>
    </row>
    <row r="15" spans="1:16" x14ac:dyDescent="0.2">
      <c r="A15" s="167" t="s">
        <v>1283</v>
      </c>
      <c r="B15" s="169" t="s">
        <v>1281</v>
      </c>
      <c r="C15" s="170">
        <v>668.99497605697206</v>
      </c>
      <c r="J15" s="176">
        <f>SUM(J11:J14)</f>
        <v>1.0000000000000002</v>
      </c>
      <c r="K15" s="176">
        <f>SUM(K11:K14)</f>
        <v>1</v>
      </c>
      <c r="N15" s="167" t="s">
        <v>1281</v>
      </c>
      <c r="O15" s="169" t="s">
        <v>1283</v>
      </c>
      <c r="P15" s="170">
        <v>60.472158802638255</v>
      </c>
    </row>
    <row r="16" spans="1:16" x14ac:dyDescent="0.2">
      <c r="A16" s="167" t="s">
        <v>1283</v>
      </c>
      <c r="B16" s="169" t="s">
        <v>1282</v>
      </c>
      <c r="C16" s="170">
        <v>3.4381041453666699</v>
      </c>
      <c r="J16" s="176"/>
      <c r="K16" s="176"/>
      <c r="N16" s="167" t="s">
        <v>1282</v>
      </c>
      <c r="O16" s="169" t="s">
        <v>1283</v>
      </c>
      <c r="P16" s="170">
        <v>1.1721697212676594</v>
      </c>
    </row>
    <row r="17" spans="1:16" x14ac:dyDescent="0.2">
      <c r="A17" s="167" t="s">
        <v>1283</v>
      </c>
      <c r="B17" s="169" t="s">
        <v>1283</v>
      </c>
      <c r="C17" s="170">
        <v>334.36250873515024</v>
      </c>
      <c r="N17" s="167" t="s">
        <v>1284</v>
      </c>
      <c r="O17" s="169" t="s">
        <v>1283</v>
      </c>
      <c r="P17" s="170">
        <v>136.42062540443834</v>
      </c>
    </row>
    <row r="18" spans="1:16" x14ac:dyDescent="0.2">
      <c r="B18" s="177" t="s">
        <v>1286</v>
      </c>
      <c r="C18" s="178">
        <f>SUM(C6:C17)</f>
        <v>4210</v>
      </c>
      <c r="N18" s="167" t="s">
        <v>1283</v>
      </c>
      <c r="O18" s="169" t="s">
        <v>1283</v>
      </c>
      <c r="P18" s="170">
        <v>334.36250873515024</v>
      </c>
    </row>
    <row r="19" spans="1:16" x14ac:dyDescent="0.2">
      <c r="O19" s="177" t="s">
        <v>1286</v>
      </c>
      <c r="P19" s="178">
        <f>SUM(P7:P18)</f>
        <v>4209.9999999999991</v>
      </c>
    </row>
  </sheetData>
  <pageMargins left="0.75" right="0.75" top="1" bottom="1" header="0.5" footer="0.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46"/>
  <sheetViews>
    <sheetView workbookViewId="0">
      <pane ySplit="12" topLeftCell="A37" activePane="bottomLeft" state="frozen"/>
      <selection pane="bottomLeft" activeCell="O41" sqref="O41"/>
    </sheetView>
  </sheetViews>
  <sheetFormatPr defaultRowHeight="15" x14ac:dyDescent="0.25"/>
  <cols>
    <col min="1" max="1" width="33" customWidth="1"/>
    <col min="2" max="12" width="8.7109375" customWidth="1"/>
    <col min="257" max="257" width="33" customWidth="1"/>
    <col min="258" max="268" width="8.7109375" customWidth="1"/>
    <col min="513" max="513" width="33" customWidth="1"/>
    <col min="514" max="524" width="8.7109375" customWidth="1"/>
    <col min="769" max="769" width="33" customWidth="1"/>
    <col min="770" max="780" width="8.7109375" customWidth="1"/>
    <col min="1025" max="1025" width="33" customWidth="1"/>
    <col min="1026" max="1036" width="8.7109375" customWidth="1"/>
    <col min="1281" max="1281" width="33" customWidth="1"/>
    <col min="1282" max="1292" width="8.7109375" customWidth="1"/>
    <col min="1537" max="1537" width="33" customWidth="1"/>
    <col min="1538" max="1548" width="8.7109375" customWidth="1"/>
    <col min="1793" max="1793" width="33" customWidth="1"/>
    <col min="1794" max="1804" width="8.7109375" customWidth="1"/>
    <col min="2049" max="2049" width="33" customWidth="1"/>
    <col min="2050" max="2060" width="8.7109375" customWidth="1"/>
    <col min="2305" max="2305" width="33" customWidth="1"/>
    <col min="2306" max="2316" width="8.7109375" customWidth="1"/>
    <col min="2561" max="2561" width="33" customWidth="1"/>
    <col min="2562" max="2572" width="8.7109375" customWidth="1"/>
    <col min="2817" max="2817" width="33" customWidth="1"/>
    <col min="2818" max="2828" width="8.7109375" customWidth="1"/>
    <col min="3073" max="3073" width="33" customWidth="1"/>
    <col min="3074" max="3084" width="8.7109375" customWidth="1"/>
    <col min="3329" max="3329" width="33" customWidth="1"/>
    <col min="3330" max="3340" width="8.7109375" customWidth="1"/>
    <col min="3585" max="3585" width="33" customWidth="1"/>
    <col min="3586" max="3596" width="8.7109375" customWidth="1"/>
    <col min="3841" max="3841" width="33" customWidth="1"/>
    <col min="3842" max="3852" width="8.7109375" customWidth="1"/>
    <col min="4097" max="4097" width="33" customWidth="1"/>
    <col min="4098" max="4108" width="8.7109375" customWidth="1"/>
    <col min="4353" max="4353" width="33" customWidth="1"/>
    <col min="4354" max="4364" width="8.7109375" customWidth="1"/>
    <col min="4609" max="4609" width="33" customWidth="1"/>
    <col min="4610" max="4620" width="8.7109375" customWidth="1"/>
    <col min="4865" max="4865" width="33" customWidth="1"/>
    <col min="4866" max="4876" width="8.7109375" customWidth="1"/>
    <col min="5121" max="5121" width="33" customWidth="1"/>
    <col min="5122" max="5132" width="8.7109375" customWidth="1"/>
    <col min="5377" max="5377" width="33" customWidth="1"/>
    <col min="5378" max="5388" width="8.7109375" customWidth="1"/>
    <col min="5633" max="5633" width="33" customWidth="1"/>
    <col min="5634" max="5644" width="8.7109375" customWidth="1"/>
    <col min="5889" max="5889" width="33" customWidth="1"/>
    <col min="5890" max="5900" width="8.7109375" customWidth="1"/>
    <col min="6145" max="6145" width="33" customWidth="1"/>
    <col min="6146" max="6156" width="8.7109375" customWidth="1"/>
    <col min="6401" max="6401" width="33" customWidth="1"/>
    <col min="6402" max="6412" width="8.7109375" customWidth="1"/>
    <col min="6657" max="6657" width="33" customWidth="1"/>
    <col min="6658" max="6668" width="8.7109375" customWidth="1"/>
    <col min="6913" max="6913" width="33" customWidth="1"/>
    <col min="6914" max="6924" width="8.7109375" customWidth="1"/>
    <col min="7169" max="7169" width="33" customWidth="1"/>
    <col min="7170" max="7180" width="8.7109375" customWidth="1"/>
    <col min="7425" max="7425" width="33" customWidth="1"/>
    <col min="7426" max="7436" width="8.7109375" customWidth="1"/>
    <col min="7681" max="7681" width="33" customWidth="1"/>
    <col min="7682" max="7692" width="8.7109375" customWidth="1"/>
    <col min="7937" max="7937" width="33" customWidth="1"/>
    <col min="7938" max="7948" width="8.7109375" customWidth="1"/>
    <col min="8193" max="8193" width="33" customWidth="1"/>
    <col min="8194" max="8204" width="8.7109375" customWidth="1"/>
    <col min="8449" max="8449" width="33" customWidth="1"/>
    <col min="8450" max="8460" width="8.7109375" customWidth="1"/>
    <col min="8705" max="8705" width="33" customWidth="1"/>
    <col min="8706" max="8716" width="8.7109375" customWidth="1"/>
    <col min="8961" max="8961" width="33" customWidth="1"/>
    <col min="8962" max="8972" width="8.7109375" customWidth="1"/>
    <col min="9217" max="9217" width="33" customWidth="1"/>
    <col min="9218" max="9228" width="8.7109375" customWidth="1"/>
    <col min="9473" max="9473" width="33" customWidth="1"/>
    <col min="9474" max="9484" width="8.7109375" customWidth="1"/>
    <col min="9729" max="9729" width="33" customWidth="1"/>
    <col min="9730" max="9740" width="8.7109375" customWidth="1"/>
    <col min="9985" max="9985" width="33" customWidth="1"/>
    <col min="9986" max="9996" width="8.7109375" customWidth="1"/>
    <col min="10241" max="10241" width="33" customWidth="1"/>
    <col min="10242" max="10252" width="8.7109375" customWidth="1"/>
    <col min="10497" max="10497" width="33" customWidth="1"/>
    <col min="10498" max="10508" width="8.7109375" customWidth="1"/>
    <col min="10753" max="10753" width="33" customWidth="1"/>
    <col min="10754" max="10764" width="8.7109375" customWidth="1"/>
    <col min="11009" max="11009" width="33" customWidth="1"/>
    <col min="11010" max="11020" width="8.7109375" customWidth="1"/>
    <col min="11265" max="11265" width="33" customWidth="1"/>
    <col min="11266" max="11276" width="8.7109375" customWidth="1"/>
    <col min="11521" max="11521" width="33" customWidth="1"/>
    <col min="11522" max="11532" width="8.7109375" customWidth="1"/>
    <col min="11777" max="11777" width="33" customWidth="1"/>
    <col min="11778" max="11788" width="8.7109375" customWidth="1"/>
    <col min="12033" max="12033" width="33" customWidth="1"/>
    <col min="12034" max="12044" width="8.7109375" customWidth="1"/>
    <col min="12289" max="12289" width="33" customWidth="1"/>
    <col min="12290" max="12300" width="8.7109375" customWidth="1"/>
    <col min="12545" max="12545" width="33" customWidth="1"/>
    <col min="12546" max="12556" width="8.7109375" customWidth="1"/>
    <col min="12801" max="12801" width="33" customWidth="1"/>
    <col min="12802" max="12812" width="8.7109375" customWidth="1"/>
    <col min="13057" max="13057" width="33" customWidth="1"/>
    <col min="13058" max="13068" width="8.7109375" customWidth="1"/>
    <col min="13313" max="13313" width="33" customWidth="1"/>
    <col min="13314" max="13324" width="8.7109375" customWidth="1"/>
    <col min="13569" max="13569" width="33" customWidth="1"/>
    <col min="13570" max="13580" width="8.7109375" customWidth="1"/>
    <col min="13825" max="13825" width="33" customWidth="1"/>
    <col min="13826" max="13836" width="8.7109375" customWidth="1"/>
    <col min="14081" max="14081" width="33" customWidth="1"/>
    <col min="14082" max="14092" width="8.7109375" customWidth="1"/>
    <col min="14337" max="14337" width="33" customWidth="1"/>
    <col min="14338" max="14348" width="8.7109375" customWidth="1"/>
    <col min="14593" max="14593" width="33" customWidth="1"/>
    <col min="14594" max="14604" width="8.7109375" customWidth="1"/>
    <col min="14849" max="14849" width="33" customWidth="1"/>
    <col min="14850" max="14860" width="8.7109375" customWidth="1"/>
    <col min="15105" max="15105" width="33" customWidth="1"/>
    <col min="15106" max="15116" width="8.7109375" customWidth="1"/>
    <col min="15361" max="15361" width="33" customWidth="1"/>
    <col min="15362" max="15372" width="8.7109375" customWidth="1"/>
    <col min="15617" max="15617" width="33" customWidth="1"/>
    <col min="15618" max="15628" width="8.7109375" customWidth="1"/>
    <col min="15873" max="15873" width="33" customWidth="1"/>
    <col min="15874" max="15884" width="8.7109375" customWidth="1"/>
    <col min="16129" max="16129" width="33" customWidth="1"/>
    <col min="16130" max="16140" width="8.7109375" customWidth="1"/>
  </cols>
  <sheetData>
    <row r="1" spans="1:12" s="469" customFormat="1" ht="12.75" customHeight="1" x14ac:dyDescent="0.2">
      <c r="A1" s="467" t="s">
        <v>2086</v>
      </c>
      <c r="B1" s="468"/>
    </row>
    <row r="2" spans="1:12" s="469" customFormat="1" ht="12.75" customHeight="1" x14ac:dyDescent="0.2">
      <c r="A2" s="467" t="s">
        <v>2063</v>
      </c>
      <c r="B2" s="468"/>
    </row>
    <row r="3" spans="1:12" s="471" customFormat="1" ht="15" customHeight="1" x14ac:dyDescent="0.25">
      <c r="A3" s="470" t="s">
        <v>2087</v>
      </c>
      <c r="B3" s="470"/>
      <c r="C3" s="470"/>
      <c r="D3" s="470"/>
      <c r="E3" s="470"/>
      <c r="F3" s="470"/>
      <c r="G3" s="470"/>
      <c r="H3" s="480"/>
      <c r="I3" s="480"/>
      <c r="J3" s="480"/>
    </row>
    <row r="4" spans="1:12" s="473" customFormat="1" ht="15" customHeight="1" x14ac:dyDescent="0.2">
      <c r="A4" s="481" t="s">
        <v>2065</v>
      </c>
      <c r="B4" s="481"/>
      <c r="C4" s="481"/>
      <c r="D4" s="481"/>
      <c r="E4" s="481"/>
      <c r="F4" s="481"/>
      <c r="G4" s="481"/>
      <c r="H4" s="482"/>
      <c r="I4" s="482"/>
      <c r="J4" s="482"/>
    </row>
    <row r="5" spans="1:12" ht="12.75" customHeight="1" x14ac:dyDescent="0.25">
      <c r="B5" s="210"/>
      <c r="C5" s="575" t="s">
        <v>2066</v>
      </c>
      <c r="D5" s="576"/>
      <c r="E5" s="576"/>
      <c r="F5" s="576"/>
      <c r="G5" s="576"/>
      <c r="H5" s="576"/>
      <c r="I5" s="576"/>
      <c r="J5" s="576"/>
      <c r="K5" s="576"/>
      <c r="L5" s="576"/>
    </row>
    <row r="6" spans="1:12" ht="12.75" customHeight="1" x14ac:dyDescent="0.25">
      <c r="B6" s="213"/>
      <c r="C6" s="577"/>
      <c r="D6" s="578"/>
      <c r="E6" s="578"/>
      <c r="F6" s="578"/>
      <c r="G6" s="578"/>
      <c r="H6" s="578"/>
      <c r="I6" s="578"/>
      <c r="J6" s="578"/>
      <c r="K6" s="578"/>
      <c r="L6" s="578"/>
    </row>
    <row r="7" spans="1:12" ht="12.75" customHeight="1" x14ac:dyDescent="0.25">
      <c r="B7" s="213"/>
      <c r="C7" s="474"/>
      <c r="D7" s="572" t="s">
        <v>2067</v>
      </c>
      <c r="E7" s="579"/>
      <c r="F7" s="579"/>
      <c r="G7" s="579"/>
      <c r="H7" s="580"/>
      <c r="I7" s="584" t="s">
        <v>2068</v>
      </c>
      <c r="J7" s="585"/>
      <c r="K7" s="585"/>
      <c r="L7" s="585"/>
    </row>
    <row r="8" spans="1:12" ht="12.75" customHeight="1" x14ac:dyDescent="0.25">
      <c r="B8" s="213"/>
      <c r="C8" s="215"/>
      <c r="D8" s="581"/>
      <c r="E8" s="582"/>
      <c r="F8" s="582"/>
      <c r="G8" s="582"/>
      <c r="H8" s="583"/>
      <c r="I8" s="581"/>
      <c r="J8" s="582"/>
      <c r="K8" s="582"/>
      <c r="L8" s="582"/>
    </row>
    <row r="9" spans="1:12" ht="12.75" customHeight="1" x14ac:dyDescent="0.25">
      <c r="A9" s="483"/>
      <c r="B9" s="140"/>
      <c r="C9" s="212"/>
      <c r="D9" s="570" t="s">
        <v>2069</v>
      </c>
      <c r="E9" s="213"/>
      <c r="F9" s="213"/>
      <c r="G9" s="213"/>
      <c r="H9" s="474"/>
      <c r="I9" s="572" t="s">
        <v>2070</v>
      </c>
      <c r="J9" s="474"/>
      <c r="K9" s="474"/>
      <c r="L9" s="214"/>
    </row>
    <row r="10" spans="1:12" ht="12.75" customHeight="1" x14ac:dyDescent="0.25">
      <c r="B10" s="570" t="s">
        <v>2088</v>
      </c>
      <c r="C10" s="212"/>
      <c r="D10" s="570"/>
      <c r="E10" s="212"/>
      <c r="F10" s="212"/>
      <c r="G10" s="212"/>
      <c r="H10" s="215"/>
      <c r="I10" s="572"/>
      <c r="J10" s="215"/>
      <c r="K10" s="215"/>
      <c r="L10" s="474"/>
    </row>
    <row r="11" spans="1:12" ht="12.75" customHeight="1" x14ac:dyDescent="0.25">
      <c r="B11" s="570"/>
      <c r="C11" s="570" t="s">
        <v>2072</v>
      </c>
      <c r="D11" s="570"/>
      <c r="E11" s="475"/>
      <c r="F11" s="475"/>
      <c r="G11" s="475"/>
      <c r="I11" s="572"/>
      <c r="J11" s="475"/>
      <c r="K11" s="572" t="s">
        <v>2074</v>
      </c>
      <c r="L11" s="215"/>
    </row>
    <row r="12" spans="1:12" ht="12.75" customHeight="1" thickBot="1" x14ac:dyDescent="0.3">
      <c r="A12" s="476" t="s">
        <v>1045</v>
      </c>
      <c r="B12" s="571"/>
      <c r="C12" s="571"/>
      <c r="D12" s="571"/>
      <c r="E12" s="477" t="s">
        <v>2076</v>
      </c>
      <c r="F12" s="477" t="s">
        <v>2077</v>
      </c>
      <c r="G12" s="477" t="s">
        <v>2078</v>
      </c>
      <c r="H12" s="477" t="s">
        <v>2089</v>
      </c>
      <c r="I12" s="573"/>
      <c r="J12" s="477" t="s">
        <v>2079</v>
      </c>
      <c r="K12" s="573"/>
      <c r="L12" s="478" t="s">
        <v>2080</v>
      </c>
    </row>
    <row r="13" spans="1:12" ht="10.5" customHeight="1" thickTop="1" x14ac:dyDescent="0.25">
      <c r="C13" s="484"/>
      <c r="D13" s="484"/>
      <c r="E13" s="484"/>
      <c r="F13" s="484"/>
      <c r="G13" s="484"/>
    </row>
    <row r="14" spans="1:12" ht="10.5" customHeight="1" x14ac:dyDescent="0.25">
      <c r="A14" s="485" t="s">
        <v>1105</v>
      </c>
      <c r="B14" s="216">
        <v>113.6</v>
      </c>
      <c r="C14" s="216">
        <v>25.9</v>
      </c>
      <c r="D14" s="216">
        <v>17.899999999999999</v>
      </c>
      <c r="E14" s="216">
        <v>4.8</v>
      </c>
      <c r="F14" s="216">
        <v>3.8</v>
      </c>
      <c r="G14" s="216">
        <v>2.2999999999999998</v>
      </c>
      <c r="H14" s="216">
        <v>7</v>
      </c>
      <c r="I14" s="216">
        <v>8.1</v>
      </c>
      <c r="J14" s="216">
        <v>2.2999999999999998</v>
      </c>
      <c r="K14" s="216">
        <v>3.9</v>
      </c>
      <c r="L14" s="216">
        <v>1.8</v>
      </c>
    </row>
    <row r="15" spans="1:12" ht="10.5" customHeight="1" x14ac:dyDescent="0.25">
      <c r="B15" s="216"/>
      <c r="C15" s="216"/>
      <c r="D15" s="216"/>
      <c r="E15" s="216"/>
      <c r="F15" s="216"/>
      <c r="G15" s="216"/>
      <c r="H15" s="216"/>
      <c r="I15" s="216"/>
      <c r="J15" s="216"/>
      <c r="K15" s="216"/>
      <c r="L15" s="216"/>
    </row>
    <row r="16" spans="1:12" ht="10.5" customHeight="1" x14ac:dyDescent="0.25">
      <c r="A16" s="153" t="s">
        <v>2090</v>
      </c>
      <c r="B16" s="216"/>
      <c r="C16" s="216"/>
      <c r="D16" s="216"/>
      <c r="E16" s="216"/>
      <c r="F16" s="216"/>
      <c r="G16" s="216"/>
      <c r="H16" s="216"/>
      <c r="I16" s="216"/>
      <c r="J16" s="216"/>
      <c r="K16" s="216"/>
      <c r="L16" s="216"/>
    </row>
    <row r="17" spans="1:12" ht="10.5" customHeight="1" x14ac:dyDescent="0.25">
      <c r="A17" s="150" t="s">
        <v>1271</v>
      </c>
      <c r="B17" s="216">
        <v>2.9</v>
      </c>
      <c r="C17" s="216">
        <v>0.4</v>
      </c>
      <c r="D17" s="216">
        <v>0.3</v>
      </c>
      <c r="E17" s="216" t="s">
        <v>1111</v>
      </c>
      <c r="F17" s="216" t="s">
        <v>1111</v>
      </c>
      <c r="G17" s="216" t="s">
        <v>1111</v>
      </c>
      <c r="H17" s="216" t="s">
        <v>1111</v>
      </c>
      <c r="I17" s="216">
        <v>0.1</v>
      </c>
      <c r="J17" s="216" t="s">
        <v>1111</v>
      </c>
      <c r="K17" s="216" t="s">
        <v>1111</v>
      </c>
      <c r="L17" s="216" t="s">
        <v>1111</v>
      </c>
    </row>
    <row r="18" spans="1:12" ht="10.5" customHeight="1" x14ac:dyDescent="0.25">
      <c r="A18" s="150" t="s">
        <v>1265</v>
      </c>
      <c r="B18" s="216">
        <v>108.1</v>
      </c>
      <c r="C18" s="216">
        <v>25</v>
      </c>
      <c r="D18" s="216">
        <v>17.3</v>
      </c>
      <c r="E18" s="216">
        <v>4.5999999999999996</v>
      </c>
      <c r="F18" s="216">
        <v>3.8</v>
      </c>
      <c r="G18" s="216">
        <v>2.2000000000000002</v>
      </c>
      <c r="H18" s="216">
        <v>6.7</v>
      </c>
      <c r="I18" s="216">
        <v>7.8</v>
      </c>
      <c r="J18" s="216">
        <v>2.2000000000000002</v>
      </c>
      <c r="K18" s="216">
        <v>3.8</v>
      </c>
      <c r="L18" s="216">
        <v>1.8</v>
      </c>
    </row>
    <row r="19" spans="1:12" ht="10.5" customHeight="1" x14ac:dyDescent="0.25">
      <c r="A19" s="150" t="s">
        <v>1110</v>
      </c>
      <c r="B19" s="216">
        <v>2.7</v>
      </c>
      <c r="C19" s="216">
        <v>0.5</v>
      </c>
      <c r="D19" s="216">
        <v>0.3</v>
      </c>
      <c r="E19" s="216" t="s">
        <v>1111</v>
      </c>
      <c r="F19" s="216" t="s">
        <v>1118</v>
      </c>
      <c r="G19" s="216" t="s">
        <v>1111</v>
      </c>
      <c r="H19" s="216" t="s">
        <v>1111</v>
      </c>
      <c r="I19" s="216">
        <v>0.2</v>
      </c>
      <c r="J19" s="216">
        <v>0.1</v>
      </c>
      <c r="K19" s="216">
        <v>0.1</v>
      </c>
      <c r="L19" s="216" t="s">
        <v>1111</v>
      </c>
    </row>
    <row r="20" spans="1:12" ht="10.5" customHeight="1" x14ac:dyDescent="0.25">
      <c r="A20" s="146"/>
      <c r="B20" s="216"/>
      <c r="C20" s="216"/>
      <c r="D20" s="216"/>
      <c r="E20" s="216"/>
      <c r="F20" s="216"/>
      <c r="G20" s="216"/>
      <c r="H20" s="216"/>
      <c r="I20" s="216"/>
      <c r="J20" s="216"/>
      <c r="K20" s="216"/>
      <c r="L20" s="216"/>
    </row>
    <row r="21" spans="1:12" ht="14.25" customHeight="1" x14ac:dyDescent="0.25">
      <c r="A21" s="153" t="s">
        <v>2091</v>
      </c>
      <c r="B21" s="216"/>
      <c r="C21" s="216"/>
      <c r="D21" s="216"/>
      <c r="E21" s="216"/>
      <c r="F21" s="216"/>
      <c r="G21" s="216"/>
      <c r="H21" s="216"/>
      <c r="I21" s="216"/>
      <c r="J21" s="216"/>
      <c r="K21" s="216"/>
      <c r="L21" s="216"/>
    </row>
    <row r="22" spans="1:12" ht="10.5" customHeight="1" x14ac:dyDescent="0.25">
      <c r="A22" s="150" t="s">
        <v>1271</v>
      </c>
      <c r="B22" s="216">
        <v>110.4</v>
      </c>
      <c r="C22" s="216">
        <v>25.6</v>
      </c>
      <c r="D22" s="216">
        <v>17.600000000000001</v>
      </c>
      <c r="E22" s="216">
        <v>4.7</v>
      </c>
      <c r="F22" s="216">
        <v>3.8</v>
      </c>
      <c r="G22" s="216">
        <v>2.2000000000000002</v>
      </c>
      <c r="H22" s="216">
        <v>6.9</v>
      </c>
      <c r="I22" s="216">
        <v>8</v>
      </c>
      <c r="J22" s="216">
        <v>2.2999999999999998</v>
      </c>
      <c r="K22" s="216">
        <v>3.9</v>
      </c>
      <c r="L22" s="216">
        <v>1.8</v>
      </c>
    </row>
    <row r="23" spans="1:12" ht="10.5" customHeight="1" x14ac:dyDescent="0.25">
      <c r="A23" s="150" t="s">
        <v>1265</v>
      </c>
      <c r="B23" s="216">
        <v>3.1</v>
      </c>
      <c r="C23" s="216">
        <v>0.3</v>
      </c>
      <c r="D23" s="216">
        <v>0.2</v>
      </c>
      <c r="E23" s="216" t="s">
        <v>1111</v>
      </c>
      <c r="F23" s="216" t="s">
        <v>1111</v>
      </c>
      <c r="G23" s="216" t="s">
        <v>1111</v>
      </c>
      <c r="H23" s="216" t="s">
        <v>1111</v>
      </c>
      <c r="I23" s="216">
        <v>0.1</v>
      </c>
      <c r="J23" s="216">
        <v>0</v>
      </c>
      <c r="K23" s="216" t="s">
        <v>1111</v>
      </c>
      <c r="L23" s="216" t="s">
        <v>1111</v>
      </c>
    </row>
    <row r="24" spans="1:12" ht="10.5" customHeight="1" x14ac:dyDescent="0.25">
      <c r="A24" s="150" t="s">
        <v>1110</v>
      </c>
      <c r="B24" s="216">
        <v>0.1</v>
      </c>
      <c r="C24" s="216" t="s">
        <v>1118</v>
      </c>
      <c r="D24" s="216" t="s">
        <v>1118</v>
      </c>
      <c r="E24" s="216" t="s">
        <v>1118</v>
      </c>
      <c r="F24" s="216" t="s">
        <v>1118</v>
      </c>
      <c r="G24" s="216" t="s">
        <v>1118</v>
      </c>
      <c r="H24" s="216" t="s">
        <v>1118</v>
      </c>
      <c r="I24" s="216" t="s">
        <v>1118</v>
      </c>
      <c r="J24" s="216" t="s">
        <v>1118</v>
      </c>
      <c r="K24" s="216" t="s">
        <v>1118</v>
      </c>
      <c r="L24" s="216" t="s">
        <v>1118</v>
      </c>
    </row>
    <row r="25" spans="1:12" ht="10.5" customHeight="1" x14ac:dyDescent="0.25">
      <c r="A25" s="150"/>
      <c r="B25" s="216"/>
      <c r="C25" s="216"/>
      <c r="D25" s="216"/>
      <c r="E25" s="216"/>
      <c r="F25" s="216"/>
      <c r="G25" s="216"/>
      <c r="H25" s="216"/>
      <c r="I25" s="216"/>
      <c r="J25" s="216"/>
      <c r="K25" s="216"/>
      <c r="L25" s="216"/>
    </row>
    <row r="26" spans="1:12" ht="10.5" customHeight="1" x14ac:dyDescent="0.25">
      <c r="A26" s="155" t="s">
        <v>2092</v>
      </c>
      <c r="B26" s="216"/>
      <c r="C26" s="216"/>
      <c r="D26" s="216"/>
      <c r="E26" s="216"/>
      <c r="F26" s="216"/>
      <c r="G26" s="216"/>
      <c r="H26" s="216"/>
      <c r="I26" s="216"/>
      <c r="J26" s="216"/>
      <c r="K26" s="216"/>
      <c r="L26" s="216"/>
    </row>
    <row r="27" spans="1:12" ht="10.5" customHeight="1" x14ac:dyDescent="0.25">
      <c r="A27" s="155"/>
      <c r="B27" s="216"/>
      <c r="C27" s="216"/>
      <c r="D27" s="216"/>
      <c r="E27" s="216"/>
      <c r="F27" s="216"/>
      <c r="G27" s="216"/>
      <c r="H27" s="216"/>
      <c r="I27" s="216"/>
      <c r="J27" s="216"/>
      <c r="K27" s="216"/>
      <c r="L27" s="216"/>
    </row>
    <row r="28" spans="1:12" ht="10.5" customHeight="1" x14ac:dyDescent="0.25">
      <c r="A28" s="160" t="s">
        <v>2093</v>
      </c>
      <c r="B28" s="216"/>
      <c r="C28" s="216"/>
      <c r="D28" s="216"/>
      <c r="E28" s="216"/>
      <c r="F28" s="216"/>
      <c r="G28" s="216"/>
      <c r="H28" s="216"/>
      <c r="I28" s="216"/>
      <c r="J28" s="216"/>
      <c r="K28" s="216"/>
      <c r="L28" s="216"/>
    </row>
    <row r="29" spans="1:12" ht="10.5" customHeight="1" x14ac:dyDescent="0.25">
      <c r="A29" s="146" t="s">
        <v>2094</v>
      </c>
      <c r="B29" s="216">
        <v>110.6</v>
      </c>
      <c r="C29" s="216">
        <v>25.5</v>
      </c>
      <c r="D29" s="216">
        <v>17.5</v>
      </c>
      <c r="E29" s="216">
        <v>4.7</v>
      </c>
      <c r="F29" s="216">
        <v>3.8</v>
      </c>
      <c r="G29" s="216">
        <v>2.2000000000000002</v>
      </c>
      <c r="H29" s="216">
        <v>6.9</v>
      </c>
      <c r="I29" s="216">
        <v>8</v>
      </c>
      <c r="J29" s="216">
        <v>2.2999999999999998</v>
      </c>
      <c r="K29" s="216">
        <v>3.9</v>
      </c>
      <c r="L29" s="216">
        <v>1.8</v>
      </c>
    </row>
    <row r="30" spans="1:12" ht="10.5" customHeight="1" x14ac:dyDescent="0.25">
      <c r="A30" s="146" t="s">
        <v>2095</v>
      </c>
      <c r="B30" s="216">
        <v>2.6</v>
      </c>
      <c r="C30" s="216">
        <v>0.2</v>
      </c>
      <c r="D30" s="216">
        <v>0.1</v>
      </c>
      <c r="E30" s="216" t="s">
        <v>1111</v>
      </c>
      <c r="F30" s="216" t="s">
        <v>1111</v>
      </c>
      <c r="G30" s="216" t="s">
        <v>1111</v>
      </c>
      <c r="H30" s="216" t="s">
        <v>1111</v>
      </c>
      <c r="I30" s="216">
        <v>0.1</v>
      </c>
      <c r="J30" s="216" t="s">
        <v>1111</v>
      </c>
      <c r="K30" s="216" t="s">
        <v>1111</v>
      </c>
      <c r="L30" s="216" t="s">
        <v>1111</v>
      </c>
    </row>
    <row r="31" spans="1:12" ht="10.5" customHeight="1" x14ac:dyDescent="0.25">
      <c r="A31" s="146" t="s">
        <v>2096</v>
      </c>
      <c r="B31" s="216">
        <v>0.4</v>
      </c>
      <c r="C31" s="216">
        <v>0.2</v>
      </c>
      <c r="D31" s="216" t="s">
        <v>1111</v>
      </c>
      <c r="E31" s="216" t="s">
        <v>1111</v>
      </c>
      <c r="F31" s="216" t="s">
        <v>1111</v>
      </c>
      <c r="G31" s="216" t="s">
        <v>1111</v>
      </c>
      <c r="H31" s="216" t="s">
        <v>1111</v>
      </c>
      <c r="I31" s="216" t="s">
        <v>1111</v>
      </c>
      <c r="J31" s="216" t="s">
        <v>1111</v>
      </c>
      <c r="K31" s="216" t="s">
        <v>1111</v>
      </c>
      <c r="L31" s="216" t="s">
        <v>1118</v>
      </c>
    </row>
    <row r="32" spans="1:12" ht="10.5" customHeight="1" x14ac:dyDescent="0.25">
      <c r="A32" s="150"/>
      <c r="B32" s="216"/>
      <c r="C32" s="216"/>
      <c r="D32" s="216"/>
      <c r="E32" s="216"/>
      <c r="F32" s="216"/>
      <c r="G32" s="216"/>
      <c r="H32" s="216"/>
      <c r="I32" s="216"/>
      <c r="J32" s="216"/>
      <c r="K32" s="216"/>
      <c r="L32" s="216"/>
    </row>
    <row r="33" spans="1:15" ht="10.5" customHeight="1" x14ac:dyDescent="0.25">
      <c r="A33" s="143" t="s">
        <v>2097</v>
      </c>
      <c r="B33" s="216"/>
      <c r="C33" s="216"/>
      <c r="D33" s="216"/>
      <c r="E33" s="216"/>
      <c r="F33" s="216"/>
      <c r="G33" s="216"/>
      <c r="H33" s="216"/>
      <c r="I33" s="216"/>
      <c r="J33" s="216"/>
      <c r="K33" s="216"/>
      <c r="L33" s="216"/>
    </row>
    <row r="34" spans="1:15" ht="14.25" customHeight="1" x14ac:dyDescent="0.25">
      <c r="A34" s="143" t="s">
        <v>2098</v>
      </c>
      <c r="B34" s="216"/>
      <c r="C34" s="216"/>
      <c r="D34" s="216"/>
      <c r="E34" s="216"/>
      <c r="F34" s="216"/>
      <c r="G34" s="216"/>
      <c r="H34" s="216"/>
      <c r="I34" s="216"/>
      <c r="J34" s="216"/>
      <c r="K34" s="216"/>
      <c r="L34" s="216"/>
    </row>
    <row r="35" spans="1:15" ht="10.5" customHeight="1" x14ac:dyDescent="0.25">
      <c r="A35" s="146" t="s">
        <v>2099</v>
      </c>
      <c r="B35" s="216">
        <v>100</v>
      </c>
      <c r="C35" s="216">
        <v>22.8</v>
      </c>
      <c r="D35" s="216">
        <v>15.5</v>
      </c>
      <c r="E35" s="216">
        <v>3.7</v>
      </c>
      <c r="F35" s="216">
        <v>3.2</v>
      </c>
      <c r="G35" s="216">
        <v>2.1</v>
      </c>
      <c r="H35" s="216">
        <v>6.5</v>
      </c>
      <c r="I35" s="216">
        <v>7.3</v>
      </c>
      <c r="J35" s="216">
        <v>2.2999999999999998</v>
      </c>
      <c r="K35" s="216">
        <v>3.3</v>
      </c>
      <c r="L35" s="216">
        <v>1.7</v>
      </c>
    </row>
    <row r="36" spans="1:15" ht="10.5" customHeight="1" x14ac:dyDescent="0.25">
      <c r="A36" s="146" t="s">
        <v>2100</v>
      </c>
      <c r="B36" s="216">
        <v>13.1</v>
      </c>
      <c r="C36" s="216">
        <v>3</v>
      </c>
      <c r="D36" s="216">
        <v>2.2000000000000002</v>
      </c>
      <c r="E36" s="216">
        <v>1</v>
      </c>
      <c r="F36" s="216">
        <v>0.6</v>
      </c>
      <c r="G36" s="216">
        <v>0.2</v>
      </c>
      <c r="H36" s="216">
        <v>0.4</v>
      </c>
      <c r="I36" s="216">
        <v>0.7</v>
      </c>
      <c r="J36" s="216">
        <v>0</v>
      </c>
      <c r="K36" s="216">
        <v>0.6</v>
      </c>
      <c r="L36" s="216">
        <v>0.1</v>
      </c>
    </row>
    <row r="37" spans="1:15" ht="10.5" customHeight="1" x14ac:dyDescent="0.25">
      <c r="A37" s="146" t="s">
        <v>2096</v>
      </c>
      <c r="B37" s="216">
        <v>0.4</v>
      </c>
      <c r="C37" s="216">
        <v>0.2</v>
      </c>
      <c r="D37" s="216" t="s">
        <v>1111</v>
      </c>
      <c r="E37" s="216" t="s">
        <v>1111</v>
      </c>
      <c r="F37" s="216" t="s">
        <v>1111</v>
      </c>
      <c r="G37" s="216" t="s">
        <v>1111</v>
      </c>
      <c r="H37" s="216" t="s">
        <v>1111</v>
      </c>
      <c r="I37" s="216" t="s">
        <v>1111</v>
      </c>
      <c r="J37" s="216" t="s">
        <v>1111</v>
      </c>
      <c r="K37" s="216" t="s">
        <v>1111</v>
      </c>
      <c r="L37" s="216" t="s">
        <v>1118</v>
      </c>
    </row>
    <row r="38" spans="1:15" ht="10.5" customHeight="1" x14ac:dyDescent="0.25">
      <c r="A38" s="150"/>
      <c r="B38" s="216"/>
      <c r="C38" s="216"/>
      <c r="D38" s="216"/>
      <c r="E38" s="216"/>
      <c r="F38" s="216"/>
      <c r="G38" s="216"/>
      <c r="H38" s="216"/>
      <c r="I38" s="216"/>
      <c r="J38" s="216"/>
      <c r="K38" s="216"/>
      <c r="L38" s="216"/>
    </row>
    <row r="39" spans="1:15" ht="10.5" customHeight="1" x14ac:dyDescent="0.25">
      <c r="A39" s="160" t="s">
        <v>2101</v>
      </c>
      <c r="B39" s="216"/>
      <c r="C39" s="216"/>
      <c r="D39" s="216"/>
      <c r="E39" s="216"/>
      <c r="F39" s="216"/>
      <c r="G39" s="216"/>
      <c r="H39" s="216"/>
      <c r="I39" s="216"/>
      <c r="J39" s="216"/>
      <c r="K39" s="216"/>
      <c r="L39" s="216"/>
    </row>
    <row r="40" spans="1:15" ht="10.5" customHeight="1" x14ac:dyDescent="0.25">
      <c r="A40" s="146" t="s">
        <v>1114</v>
      </c>
      <c r="B40" s="216">
        <v>58.3</v>
      </c>
      <c r="C40" s="216">
        <v>16.8</v>
      </c>
      <c r="D40" s="216">
        <v>12.1</v>
      </c>
      <c r="E40" s="216">
        <v>3.8</v>
      </c>
      <c r="F40" s="216">
        <v>2.8</v>
      </c>
      <c r="G40" s="216">
        <v>1.4</v>
      </c>
      <c r="H40" s="216">
        <v>4.0999999999999996</v>
      </c>
      <c r="I40" s="216">
        <v>4.7</v>
      </c>
      <c r="J40" s="216">
        <v>1.1000000000000001</v>
      </c>
      <c r="K40" s="216">
        <v>2.2000000000000002</v>
      </c>
      <c r="L40" s="216">
        <v>1.4</v>
      </c>
      <c r="N40" t="s">
        <v>1018</v>
      </c>
      <c r="O40" s="45">
        <f>(J40+J46)/(J40+J43+J46)</f>
        <v>0.56521739130434778</v>
      </c>
    </row>
    <row r="41" spans="1:15" ht="10.5" customHeight="1" x14ac:dyDescent="0.25">
      <c r="A41" s="148" t="s">
        <v>2102</v>
      </c>
      <c r="B41" s="216">
        <v>49.6</v>
      </c>
      <c r="C41" s="216">
        <v>14.6</v>
      </c>
      <c r="D41" s="216">
        <v>10.4</v>
      </c>
      <c r="E41" s="216">
        <v>3</v>
      </c>
      <c r="F41" s="216">
        <v>2.2000000000000002</v>
      </c>
      <c r="G41" s="216">
        <v>1.3</v>
      </c>
      <c r="H41" s="216">
        <v>4</v>
      </c>
      <c r="I41" s="216">
        <v>4.2</v>
      </c>
      <c r="J41" s="216">
        <v>1.1000000000000001</v>
      </c>
      <c r="K41" s="216">
        <v>1.8</v>
      </c>
      <c r="L41" s="216">
        <v>1.3</v>
      </c>
      <c r="N41" t="s">
        <v>1014</v>
      </c>
      <c r="O41" s="45">
        <f>J43/(J40+J43+J46)</f>
        <v>0.43478260869565211</v>
      </c>
    </row>
    <row r="42" spans="1:15" ht="10.5" customHeight="1" x14ac:dyDescent="0.25">
      <c r="A42" s="148" t="s">
        <v>2103</v>
      </c>
      <c r="B42" s="216">
        <v>8.6999999999999993</v>
      </c>
      <c r="C42" s="216">
        <v>2.2000000000000002</v>
      </c>
      <c r="D42" s="216">
        <v>1.7</v>
      </c>
      <c r="E42" s="216">
        <v>0.9</v>
      </c>
      <c r="F42" s="216">
        <v>0.6</v>
      </c>
      <c r="G42" s="216">
        <v>0.1</v>
      </c>
      <c r="H42" s="216" t="s">
        <v>1111</v>
      </c>
      <c r="I42" s="216">
        <v>0.5</v>
      </c>
      <c r="J42" s="216" t="s">
        <v>1111</v>
      </c>
      <c r="K42" s="216">
        <v>0.4</v>
      </c>
      <c r="L42" s="216" t="s">
        <v>1111</v>
      </c>
    </row>
    <row r="43" spans="1:15" ht="10.5" customHeight="1" x14ac:dyDescent="0.25">
      <c r="A43" s="146" t="s">
        <v>2104</v>
      </c>
      <c r="B43" s="216">
        <v>46.8</v>
      </c>
      <c r="C43" s="216">
        <v>7.6</v>
      </c>
      <c r="D43" s="216">
        <v>4.8</v>
      </c>
      <c r="E43" s="216">
        <v>0.7</v>
      </c>
      <c r="F43" s="216">
        <v>0.8</v>
      </c>
      <c r="G43" s="216">
        <v>0.7</v>
      </c>
      <c r="H43" s="216">
        <v>2.7</v>
      </c>
      <c r="I43" s="216">
        <v>2.8</v>
      </c>
      <c r="J43" s="216">
        <v>1</v>
      </c>
      <c r="K43" s="216">
        <v>1.4</v>
      </c>
      <c r="L43" s="216">
        <v>0.4</v>
      </c>
    </row>
    <row r="44" spans="1:15" ht="10.5" customHeight="1" x14ac:dyDescent="0.25">
      <c r="A44" s="148" t="s">
        <v>2102</v>
      </c>
      <c r="B44" s="216">
        <v>43.7</v>
      </c>
      <c r="C44" s="216">
        <v>6.9</v>
      </c>
      <c r="D44" s="216">
        <v>4.4000000000000004</v>
      </c>
      <c r="E44" s="216">
        <v>0.6</v>
      </c>
      <c r="F44" s="216">
        <v>0.7</v>
      </c>
      <c r="G44" s="216">
        <v>0.7</v>
      </c>
      <c r="H44" s="216">
        <v>2.4</v>
      </c>
      <c r="I44" s="216">
        <v>2.6</v>
      </c>
      <c r="J44" s="216">
        <v>1</v>
      </c>
      <c r="K44" s="216">
        <v>1.2</v>
      </c>
      <c r="L44" s="216">
        <v>0.3</v>
      </c>
    </row>
    <row r="45" spans="1:15" ht="10.5" customHeight="1" x14ac:dyDescent="0.25">
      <c r="A45" s="148" t="s">
        <v>2103</v>
      </c>
      <c r="B45" s="216">
        <v>3</v>
      </c>
      <c r="C45" s="216">
        <v>0.6</v>
      </c>
      <c r="D45" s="216">
        <v>0.4</v>
      </c>
      <c r="E45" s="216" t="s">
        <v>1111</v>
      </c>
      <c r="F45" s="216" t="s">
        <v>1111</v>
      </c>
      <c r="G45" s="216" t="s">
        <v>1111</v>
      </c>
      <c r="H45" s="216">
        <v>0.3</v>
      </c>
      <c r="I45" s="216">
        <v>0.2</v>
      </c>
      <c r="J45" s="216" t="s">
        <v>1111</v>
      </c>
      <c r="K45" s="216">
        <v>0.2</v>
      </c>
      <c r="L45" s="216" t="s">
        <v>1111</v>
      </c>
    </row>
    <row r="46" spans="1:15" ht="10.5" customHeight="1" x14ac:dyDescent="0.25">
      <c r="A46" s="146" t="s">
        <v>1115</v>
      </c>
      <c r="B46" s="216">
        <v>4.2</v>
      </c>
      <c r="C46" s="216">
        <v>1.3</v>
      </c>
      <c r="D46" s="216">
        <v>0.7</v>
      </c>
      <c r="E46" s="216" t="s">
        <v>1111</v>
      </c>
      <c r="F46" s="216">
        <v>0.2</v>
      </c>
      <c r="G46" s="216">
        <v>0.1</v>
      </c>
      <c r="H46" s="216" t="s">
        <v>1111</v>
      </c>
      <c r="I46" s="216">
        <v>0.6</v>
      </c>
      <c r="J46" s="216">
        <v>0.2</v>
      </c>
      <c r="K46" s="216">
        <v>0.3</v>
      </c>
      <c r="L46" s="216" t="s">
        <v>1111</v>
      </c>
    </row>
    <row r="47" spans="1:15" ht="10.5" customHeight="1" x14ac:dyDescent="0.25">
      <c r="A47" s="146" t="s">
        <v>2105</v>
      </c>
      <c r="B47" s="216">
        <v>3.6</v>
      </c>
      <c r="C47" s="216" t="s">
        <v>1111</v>
      </c>
      <c r="D47" s="216" t="s">
        <v>1111</v>
      </c>
      <c r="E47" s="216" t="s">
        <v>1118</v>
      </c>
      <c r="F47" s="216" t="s">
        <v>1111</v>
      </c>
      <c r="G47" s="216" t="s">
        <v>1118</v>
      </c>
      <c r="H47" s="216" t="s">
        <v>1118</v>
      </c>
      <c r="I47" s="216" t="s">
        <v>1118</v>
      </c>
      <c r="J47" s="216" t="s">
        <v>1118</v>
      </c>
      <c r="K47" s="216" t="s">
        <v>1118</v>
      </c>
      <c r="L47" s="216" t="s">
        <v>1118</v>
      </c>
    </row>
    <row r="48" spans="1:15" ht="10.5" customHeight="1" x14ac:dyDescent="0.25">
      <c r="A48" s="146" t="s">
        <v>508</v>
      </c>
      <c r="B48" s="216">
        <v>0.4</v>
      </c>
      <c r="C48" s="216" t="s">
        <v>1111</v>
      </c>
      <c r="D48" s="216" t="s">
        <v>1111</v>
      </c>
      <c r="E48" s="216" t="s">
        <v>1111</v>
      </c>
      <c r="F48" s="216" t="s">
        <v>1111</v>
      </c>
      <c r="G48" s="216" t="s">
        <v>1111</v>
      </c>
      <c r="H48" s="216" t="s">
        <v>1118</v>
      </c>
      <c r="I48" s="216" t="s">
        <v>1111</v>
      </c>
      <c r="J48" s="216" t="s">
        <v>1111</v>
      </c>
      <c r="K48" s="216" t="s">
        <v>1111</v>
      </c>
      <c r="L48" s="216" t="s">
        <v>1118</v>
      </c>
    </row>
    <row r="49" spans="1:12" ht="10.5" customHeight="1" x14ac:dyDescent="0.25">
      <c r="A49" s="146" t="s">
        <v>2096</v>
      </c>
      <c r="B49" s="216">
        <v>0.4</v>
      </c>
      <c r="C49" s="216">
        <v>0.2</v>
      </c>
      <c r="D49" s="216" t="s">
        <v>1111</v>
      </c>
      <c r="E49" s="216" t="s">
        <v>1111</v>
      </c>
      <c r="F49" s="216" t="s">
        <v>1111</v>
      </c>
      <c r="G49" s="216" t="s">
        <v>1111</v>
      </c>
      <c r="H49" s="216" t="s">
        <v>1111</v>
      </c>
      <c r="I49" s="216" t="s">
        <v>1111</v>
      </c>
      <c r="J49" s="216" t="s">
        <v>1111</v>
      </c>
      <c r="K49" s="216" t="s">
        <v>1111</v>
      </c>
      <c r="L49" s="216" t="s">
        <v>1118</v>
      </c>
    </row>
    <row r="50" spans="1:12" ht="10.5" customHeight="1" x14ac:dyDescent="0.25">
      <c r="A50" s="146"/>
      <c r="B50" s="216"/>
      <c r="C50" s="216"/>
      <c r="D50" s="216"/>
      <c r="E50" s="216"/>
      <c r="F50" s="216"/>
      <c r="G50" s="216"/>
      <c r="H50" s="216"/>
      <c r="I50" s="216"/>
      <c r="J50" s="216"/>
      <c r="K50" s="216"/>
      <c r="L50" s="216"/>
    </row>
    <row r="51" spans="1:12" ht="10.5" customHeight="1" x14ac:dyDescent="0.25">
      <c r="A51" s="143" t="s">
        <v>2106</v>
      </c>
      <c r="B51" s="216"/>
      <c r="C51" s="216"/>
      <c r="D51" s="216"/>
      <c r="E51" s="216"/>
      <c r="F51" s="216"/>
      <c r="G51" s="216"/>
      <c r="H51" s="216"/>
      <c r="I51" s="216"/>
      <c r="J51" s="216"/>
      <c r="K51" s="216"/>
      <c r="L51" s="216"/>
    </row>
    <row r="52" spans="1:12" ht="10.5" customHeight="1" x14ac:dyDescent="0.25">
      <c r="A52" s="147" t="s">
        <v>2107</v>
      </c>
      <c r="B52" s="216"/>
      <c r="C52" s="216"/>
      <c r="D52" s="216"/>
      <c r="E52" s="216"/>
      <c r="F52" s="216"/>
      <c r="G52" s="216"/>
      <c r="H52" s="216"/>
      <c r="I52" s="216"/>
      <c r="J52" s="216"/>
      <c r="K52" s="216"/>
      <c r="L52" s="216"/>
    </row>
    <row r="53" spans="1:12" ht="10.5" customHeight="1" x14ac:dyDescent="0.25">
      <c r="A53" s="148" t="s">
        <v>2108</v>
      </c>
      <c r="B53" s="216">
        <v>15.1</v>
      </c>
      <c r="C53" s="216">
        <v>3.5</v>
      </c>
      <c r="D53" s="216">
        <v>2.2000000000000002</v>
      </c>
      <c r="E53" s="216">
        <v>0.5</v>
      </c>
      <c r="F53" s="216">
        <v>0.5</v>
      </c>
      <c r="G53" s="216">
        <v>0.2</v>
      </c>
      <c r="H53" s="216">
        <v>1</v>
      </c>
      <c r="I53" s="216">
        <v>1.3</v>
      </c>
      <c r="J53" s="216">
        <v>0.4</v>
      </c>
      <c r="K53" s="216">
        <v>0.5</v>
      </c>
      <c r="L53" s="216">
        <v>0.5</v>
      </c>
    </row>
    <row r="54" spans="1:12" ht="10.5" customHeight="1" x14ac:dyDescent="0.25">
      <c r="A54" s="148" t="s">
        <v>2109</v>
      </c>
      <c r="B54" s="216">
        <v>54.4</v>
      </c>
      <c r="C54" s="216">
        <v>13.4</v>
      </c>
      <c r="D54" s="216">
        <v>9.3000000000000007</v>
      </c>
      <c r="E54" s="216">
        <v>2</v>
      </c>
      <c r="F54" s="216">
        <v>1.8</v>
      </c>
      <c r="G54" s="216">
        <v>1.3</v>
      </c>
      <c r="H54" s="216">
        <v>4.0999999999999996</v>
      </c>
      <c r="I54" s="216">
        <v>4.2</v>
      </c>
      <c r="J54" s="216">
        <v>1.4</v>
      </c>
      <c r="K54" s="216">
        <v>1.8</v>
      </c>
      <c r="L54" s="216">
        <v>0.9</v>
      </c>
    </row>
    <row r="55" spans="1:12" ht="10.5" customHeight="1" x14ac:dyDescent="0.25">
      <c r="A55" s="148" t="s">
        <v>2110</v>
      </c>
      <c r="B55" s="216">
        <v>28.3</v>
      </c>
      <c r="C55" s="216">
        <v>5.6</v>
      </c>
      <c r="D55" s="216">
        <v>3.9</v>
      </c>
      <c r="E55" s="216">
        <v>1.1000000000000001</v>
      </c>
      <c r="F55" s="216">
        <v>0.9</v>
      </c>
      <c r="G55" s="216">
        <v>0.5</v>
      </c>
      <c r="H55" s="216">
        <v>1.4</v>
      </c>
      <c r="I55" s="216">
        <v>1.8</v>
      </c>
      <c r="J55" s="216">
        <v>0.5</v>
      </c>
      <c r="K55" s="216">
        <v>1</v>
      </c>
      <c r="L55" s="216">
        <v>0.3</v>
      </c>
    </row>
    <row r="56" spans="1:12" ht="10.5" customHeight="1" x14ac:dyDescent="0.25">
      <c r="A56" s="147" t="s">
        <v>2111</v>
      </c>
      <c r="B56" s="216"/>
      <c r="C56" s="216"/>
      <c r="D56" s="216"/>
      <c r="E56" s="216"/>
      <c r="F56" s="216"/>
      <c r="G56" s="216"/>
      <c r="H56" s="216"/>
      <c r="I56" s="216"/>
      <c r="J56" s="216"/>
      <c r="K56" s="216"/>
      <c r="L56" s="216"/>
    </row>
    <row r="57" spans="1:12" ht="10.5" customHeight="1" x14ac:dyDescent="0.25">
      <c r="A57" s="148" t="s">
        <v>2108</v>
      </c>
      <c r="B57" s="216">
        <v>0.9</v>
      </c>
      <c r="C57" s="216">
        <v>0.3</v>
      </c>
      <c r="D57" s="216" t="s">
        <v>1111</v>
      </c>
      <c r="E57" s="216" t="s">
        <v>1111</v>
      </c>
      <c r="F57" s="216" t="s">
        <v>1111</v>
      </c>
      <c r="G57" s="216" t="s">
        <v>1111</v>
      </c>
      <c r="H57" s="216" t="s">
        <v>1118</v>
      </c>
      <c r="I57" s="216">
        <v>0.1</v>
      </c>
      <c r="J57" s="216" t="s">
        <v>1111</v>
      </c>
      <c r="K57" s="216">
        <v>0.1</v>
      </c>
      <c r="L57" s="216" t="s">
        <v>1111</v>
      </c>
    </row>
    <row r="58" spans="1:12" ht="10.5" customHeight="1" x14ac:dyDescent="0.25">
      <c r="A58" s="148" t="s">
        <v>2109</v>
      </c>
      <c r="B58" s="216">
        <v>2.6</v>
      </c>
      <c r="C58" s="216">
        <v>0.7</v>
      </c>
      <c r="D58" s="216">
        <v>0.6</v>
      </c>
      <c r="E58" s="216">
        <v>0.3</v>
      </c>
      <c r="F58" s="216" t="s">
        <v>1111</v>
      </c>
      <c r="G58" s="216" t="s">
        <v>1111</v>
      </c>
      <c r="H58" s="216" t="s">
        <v>1111</v>
      </c>
      <c r="I58" s="216">
        <v>0.1</v>
      </c>
      <c r="J58" s="216" t="s">
        <v>1111</v>
      </c>
      <c r="K58" s="216">
        <v>0.1</v>
      </c>
      <c r="L58" s="216" t="s">
        <v>1111</v>
      </c>
    </row>
    <row r="59" spans="1:12" ht="10.5" customHeight="1" x14ac:dyDescent="0.25">
      <c r="A59" s="148" t="s">
        <v>2110</v>
      </c>
      <c r="B59" s="216">
        <v>9.3000000000000007</v>
      </c>
      <c r="C59" s="216">
        <v>1.9</v>
      </c>
      <c r="D59" s="216">
        <v>1.4</v>
      </c>
      <c r="E59" s="216">
        <v>0.6</v>
      </c>
      <c r="F59" s="216">
        <v>0.5</v>
      </c>
      <c r="G59" s="216" t="s">
        <v>1111</v>
      </c>
      <c r="H59" s="216">
        <v>0.3</v>
      </c>
      <c r="I59" s="216">
        <v>0.5</v>
      </c>
      <c r="J59" s="216" t="s">
        <v>1111</v>
      </c>
      <c r="K59" s="216">
        <v>0.4</v>
      </c>
      <c r="L59" s="216" t="s">
        <v>1111</v>
      </c>
    </row>
    <row r="60" spans="1:12" ht="10.5" customHeight="1" x14ac:dyDescent="0.25">
      <c r="A60" s="146" t="s">
        <v>2112</v>
      </c>
      <c r="B60" s="216">
        <v>2.6</v>
      </c>
      <c r="C60" s="216">
        <v>0.2</v>
      </c>
      <c r="D60" s="216">
        <v>0.1</v>
      </c>
      <c r="E60" s="216" t="s">
        <v>1111</v>
      </c>
      <c r="F60" s="216" t="s">
        <v>1111</v>
      </c>
      <c r="G60" s="216" t="s">
        <v>1111</v>
      </c>
      <c r="H60" s="216" t="s">
        <v>1111</v>
      </c>
      <c r="I60" s="216">
        <v>0.1</v>
      </c>
      <c r="J60" s="216" t="s">
        <v>1111</v>
      </c>
      <c r="K60" s="216" t="s">
        <v>1111</v>
      </c>
      <c r="L60" s="216" t="s">
        <v>1111</v>
      </c>
    </row>
    <row r="61" spans="1:12" ht="10.5" customHeight="1" x14ac:dyDescent="0.25">
      <c r="A61" s="146" t="s">
        <v>2096</v>
      </c>
      <c r="B61" s="216">
        <v>0.4</v>
      </c>
      <c r="C61" s="216">
        <v>0.2</v>
      </c>
      <c r="D61" s="216" t="s">
        <v>1111</v>
      </c>
      <c r="E61" s="216" t="s">
        <v>1111</v>
      </c>
      <c r="F61" s="216" t="s">
        <v>1111</v>
      </c>
      <c r="G61" s="216" t="s">
        <v>1111</v>
      </c>
      <c r="H61" s="216" t="s">
        <v>1111</v>
      </c>
      <c r="I61" s="216" t="s">
        <v>1111</v>
      </c>
      <c r="J61" s="216" t="s">
        <v>1111</v>
      </c>
      <c r="K61" s="216" t="s">
        <v>1111</v>
      </c>
      <c r="L61" s="216" t="s">
        <v>1118</v>
      </c>
    </row>
    <row r="62" spans="1:12" ht="10.5" customHeight="1" x14ac:dyDescent="0.25">
      <c r="A62" s="150"/>
      <c r="B62" s="216"/>
      <c r="C62" s="216"/>
      <c r="D62" s="216"/>
      <c r="E62" s="216"/>
      <c r="F62" s="216"/>
      <c r="G62" s="216"/>
      <c r="H62" s="216"/>
      <c r="I62" s="216"/>
      <c r="J62" s="216"/>
      <c r="K62" s="216"/>
      <c r="L62" s="216"/>
    </row>
    <row r="63" spans="1:12" ht="10.5" customHeight="1" x14ac:dyDescent="0.25">
      <c r="A63" s="160" t="s">
        <v>2113</v>
      </c>
      <c r="B63" s="216"/>
      <c r="C63" s="216"/>
      <c r="D63" s="216"/>
      <c r="E63" s="216"/>
      <c r="F63" s="216"/>
      <c r="G63" s="216"/>
      <c r="H63" s="216"/>
      <c r="I63" s="216"/>
      <c r="J63" s="216"/>
      <c r="K63" s="216"/>
      <c r="L63" s="216"/>
    </row>
    <row r="64" spans="1:12" ht="10.5" customHeight="1" x14ac:dyDescent="0.25">
      <c r="A64" s="146" t="s">
        <v>2114</v>
      </c>
      <c r="B64" s="216">
        <v>14.1</v>
      </c>
      <c r="C64" s="216">
        <v>3.6</v>
      </c>
      <c r="D64" s="216">
        <v>2.6</v>
      </c>
      <c r="E64" s="216">
        <v>0.6</v>
      </c>
      <c r="F64" s="216">
        <v>0.4</v>
      </c>
      <c r="G64" s="216">
        <v>0.4</v>
      </c>
      <c r="H64" s="216">
        <v>1.2</v>
      </c>
      <c r="I64" s="216">
        <v>1</v>
      </c>
      <c r="J64" s="216">
        <v>0.2</v>
      </c>
      <c r="K64" s="216">
        <v>0.4</v>
      </c>
      <c r="L64" s="216">
        <v>0.3</v>
      </c>
    </row>
    <row r="65" spans="1:12" ht="10.5" customHeight="1" x14ac:dyDescent="0.25">
      <c r="A65" s="146" t="s">
        <v>1174</v>
      </c>
      <c r="B65" s="216">
        <v>21.2</v>
      </c>
      <c r="C65" s="216">
        <v>4.5</v>
      </c>
      <c r="D65" s="216">
        <v>3</v>
      </c>
      <c r="E65" s="216">
        <v>0.9</v>
      </c>
      <c r="F65" s="216">
        <v>0.6</v>
      </c>
      <c r="G65" s="216">
        <v>0.3</v>
      </c>
      <c r="H65" s="216">
        <v>1.2</v>
      </c>
      <c r="I65" s="216">
        <v>1.5</v>
      </c>
      <c r="J65" s="216">
        <v>0.4</v>
      </c>
      <c r="K65" s="216">
        <v>0.8</v>
      </c>
      <c r="L65" s="216">
        <v>0.4</v>
      </c>
    </row>
    <row r="66" spans="1:12" ht="10.5" customHeight="1" x14ac:dyDescent="0.25">
      <c r="A66" s="146" t="s">
        <v>1175</v>
      </c>
      <c r="B66" s="216">
        <v>35.799999999999997</v>
      </c>
      <c r="C66" s="216">
        <v>7.7</v>
      </c>
      <c r="D66" s="216">
        <v>5.5</v>
      </c>
      <c r="E66" s="216">
        <v>1.5</v>
      </c>
      <c r="F66" s="216">
        <v>1.1000000000000001</v>
      </c>
      <c r="G66" s="216">
        <v>0.6</v>
      </c>
      <c r="H66" s="216">
        <v>2.2000000000000002</v>
      </c>
      <c r="I66" s="216">
        <v>2.2999999999999998</v>
      </c>
      <c r="J66" s="216">
        <v>0.7</v>
      </c>
      <c r="K66" s="216">
        <v>1</v>
      </c>
      <c r="L66" s="216">
        <v>0.5</v>
      </c>
    </row>
    <row r="67" spans="1:12" ht="10.5" customHeight="1" x14ac:dyDescent="0.25">
      <c r="A67" s="146" t="s">
        <v>1176</v>
      </c>
      <c r="B67" s="216">
        <v>22.1</v>
      </c>
      <c r="C67" s="216">
        <v>5.3</v>
      </c>
      <c r="D67" s="216">
        <v>3.6</v>
      </c>
      <c r="E67" s="216">
        <v>1</v>
      </c>
      <c r="F67" s="216">
        <v>0.8</v>
      </c>
      <c r="G67" s="216">
        <v>0.4</v>
      </c>
      <c r="H67" s="216">
        <v>1.3</v>
      </c>
      <c r="I67" s="216">
        <v>1.7</v>
      </c>
      <c r="J67" s="216">
        <v>0.5</v>
      </c>
      <c r="K67" s="216">
        <v>0.8</v>
      </c>
      <c r="L67" s="216">
        <v>0.4</v>
      </c>
    </row>
    <row r="68" spans="1:12" ht="10.5" customHeight="1" x14ac:dyDescent="0.25">
      <c r="A68" s="146" t="s">
        <v>1177</v>
      </c>
      <c r="B68" s="216">
        <v>9</v>
      </c>
      <c r="C68" s="216">
        <v>2.2999999999999998</v>
      </c>
      <c r="D68" s="216">
        <v>1.6</v>
      </c>
      <c r="E68" s="216">
        <v>0.4</v>
      </c>
      <c r="F68" s="216">
        <v>0.5</v>
      </c>
      <c r="G68" s="216">
        <v>0.2</v>
      </c>
      <c r="H68" s="216">
        <v>0.5</v>
      </c>
      <c r="I68" s="216">
        <v>0.7</v>
      </c>
      <c r="J68" s="216">
        <v>0.2</v>
      </c>
      <c r="K68" s="216">
        <v>0.4</v>
      </c>
      <c r="L68" s="216">
        <v>0.1</v>
      </c>
    </row>
    <row r="69" spans="1:12" ht="10.5" customHeight="1" x14ac:dyDescent="0.25">
      <c r="A69" s="146" t="s">
        <v>1178</v>
      </c>
      <c r="B69" s="216">
        <v>11</v>
      </c>
      <c r="C69" s="216">
        <v>2.4</v>
      </c>
      <c r="D69" s="216">
        <v>1.5</v>
      </c>
      <c r="E69" s="216" t="s">
        <v>1111</v>
      </c>
      <c r="F69" s="216">
        <v>0.4</v>
      </c>
      <c r="G69" s="216">
        <v>0.3</v>
      </c>
      <c r="H69" s="216">
        <v>0.6</v>
      </c>
      <c r="I69" s="216">
        <v>0.9</v>
      </c>
      <c r="J69" s="216">
        <v>0.3</v>
      </c>
      <c r="K69" s="216">
        <v>0.4</v>
      </c>
      <c r="L69" s="216">
        <v>0.1</v>
      </c>
    </row>
    <row r="70" spans="1:12" ht="10.5" customHeight="1" x14ac:dyDescent="0.25">
      <c r="A70" s="146" t="s">
        <v>2096</v>
      </c>
      <c r="B70" s="216">
        <v>0.4</v>
      </c>
      <c r="C70" s="216">
        <v>0.2</v>
      </c>
      <c r="D70" s="216" t="s">
        <v>1111</v>
      </c>
      <c r="E70" s="216" t="s">
        <v>1111</v>
      </c>
      <c r="F70" s="216" t="s">
        <v>1111</v>
      </c>
      <c r="G70" s="216" t="s">
        <v>1111</v>
      </c>
      <c r="H70" s="216" t="s">
        <v>1111</v>
      </c>
      <c r="I70" s="216" t="s">
        <v>1111</v>
      </c>
      <c r="J70" s="216" t="s">
        <v>1111</v>
      </c>
      <c r="K70" s="216" t="s">
        <v>1111</v>
      </c>
      <c r="L70" s="216" t="s">
        <v>1118</v>
      </c>
    </row>
    <row r="71" spans="1:12" ht="10.5" customHeight="1" x14ac:dyDescent="0.25">
      <c r="A71" s="217"/>
      <c r="B71" s="216"/>
      <c r="C71" s="216"/>
      <c r="D71" s="216"/>
      <c r="E71" s="216"/>
      <c r="F71" s="216"/>
      <c r="G71" s="216"/>
      <c r="H71" s="216"/>
      <c r="I71" s="216"/>
      <c r="J71" s="216"/>
      <c r="K71" s="216"/>
      <c r="L71" s="216"/>
    </row>
    <row r="72" spans="1:12" ht="10.5" customHeight="1" x14ac:dyDescent="0.25">
      <c r="A72" s="160" t="s">
        <v>2115</v>
      </c>
      <c r="B72" s="216"/>
      <c r="C72" s="216"/>
      <c r="D72" s="216"/>
      <c r="E72" s="216"/>
      <c r="F72" s="216"/>
      <c r="G72" s="216"/>
      <c r="H72" s="216"/>
      <c r="I72" s="216"/>
      <c r="J72" s="216"/>
      <c r="K72" s="216"/>
      <c r="L72" s="216"/>
    </row>
    <row r="73" spans="1:12" ht="10.5" customHeight="1" x14ac:dyDescent="0.25">
      <c r="A73" s="160" t="s">
        <v>2116</v>
      </c>
      <c r="B73" s="216"/>
      <c r="C73" s="216"/>
      <c r="D73" s="216"/>
      <c r="E73" s="216"/>
      <c r="F73" s="216"/>
      <c r="G73" s="216"/>
      <c r="H73" s="216"/>
      <c r="I73" s="216"/>
      <c r="J73" s="216"/>
      <c r="K73" s="216"/>
      <c r="L73" s="216"/>
    </row>
    <row r="74" spans="1:12" ht="10.5" customHeight="1" x14ac:dyDescent="0.25">
      <c r="A74" s="146" t="s">
        <v>1158</v>
      </c>
      <c r="B74" s="216">
        <v>14</v>
      </c>
      <c r="C74" s="216">
        <v>2.4</v>
      </c>
      <c r="D74" s="216">
        <v>1.6</v>
      </c>
      <c r="E74" s="216">
        <v>0.3</v>
      </c>
      <c r="F74" s="216">
        <v>0.4</v>
      </c>
      <c r="G74" s="216">
        <v>0.5</v>
      </c>
      <c r="H74" s="216">
        <v>0.5</v>
      </c>
      <c r="I74" s="216">
        <v>0.8</v>
      </c>
      <c r="J74" s="216">
        <v>0.2</v>
      </c>
      <c r="K74" s="216">
        <v>0.4</v>
      </c>
      <c r="L74" s="216">
        <v>0.2</v>
      </c>
    </row>
    <row r="75" spans="1:12" ht="10.5" customHeight="1" x14ac:dyDescent="0.25">
      <c r="A75" s="146" t="s">
        <v>31</v>
      </c>
      <c r="B75" s="216">
        <v>96.6</v>
      </c>
      <c r="C75" s="216">
        <v>23.1</v>
      </c>
      <c r="D75" s="216">
        <v>15.9</v>
      </c>
      <c r="E75" s="216">
        <v>4.4000000000000004</v>
      </c>
      <c r="F75" s="216">
        <v>3.4</v>
      </c>
      <c r="G75" s="216">
        <v>1.8</v>
      </c>
      <c r="H75" s="216">
        <v>6.3</v>
      </c>
      <c r="I75" s="216">
        <v>7.2</v>
      </c>
      <c r="J75" s="216">
        <v>2.1</v>
      </c>
      <c r="K75" s="216">
        <v>3.4</v>
      </c>
      <c r="L75" s="216">
        <v>1.6</v>
      </c>
    </row>
    <row r="76" spans="1:12" ht="10.5" customHeight="1" x14ac:dyDescent="0.25">
      <c r="A76" s="146" t="s">
        <v>2112</v>
      </c>
      <c r="B76" s="216">
        <v>2.6</v>
      </c>
      <c r="C76" s="216">
        <v>0.2</v>
      </c>
      <c r="D76" s="216">
        <v>0.1</v>
      </c>
      <c r="E76" s="216" t="s">
        <v>1111</v>
      </c>
      <c r="F76" s="216" t="s">
        <v>1111</v>
      </c>
      <c r="G76" s="216" t="s">
        <v>1111</v>
      </c>
      <c r="H76" s="216" t="s">
        <v>1111</v>
      </c>
      <c r="I76" s="216">
        <v>0.1</v>
      </c>
      <c r="J76" s="216" t="s">
        <v>1111</v>
      </c>
      <c r="K76" s="216" t="s">
        <v>1111</v>
      </c>
      <c r="L76" s="216" t="s">
        <v>1111</v>
      </c>
    </row>
    <row r="77" spans="1:12" ht="10.5" customHeight="1" x14ac:dyDescent="0.25">
      <c r="A77" s="146" t="s">
        <v>2096</v>
      </c>
      <c r="B77" s="216">
        <v>0.4</v>
      </c>
      <c r="C77" s="216">
        <v>0.2</v>
      </c>
      <c r="D77" s="216" t="s">
        <v>1111</v>
      </c>
      <c r="E77" s="216" t="s">
        <v>1111</v>
      </c>
      <c r="F77" s="216" t="s">
        <v>1111</v>
      </c>
      <c r="G77" s="216" t="s">
        <v>1111</v>
      </c>
      <c r="H77" s="216" t="s">
        <v>1111</v>
      </c>
      <c r="I77" s="216" t="s">
        <v>1111</v>
      </c>
      <c r="J77" s="216" t="s">
        <v>1111</v>
      </c>
      <c r="K77" s="216" t="s">
        <v>1111</v>
      </c>
      <c r="L77" s="216" t="s">
        <v>1118</v>
      </c>
    </row>
    <row r="78" spans="1:12" ht="10.5" customHeight="1" x14ac:dyDescent="0.25">
      <c r="A78" s="146"/>
      <c r="B78" s="216"/>
      <c r="C78" s="216"/>
      <c r="D78" s="216"/>
      <c r="E78" s="216"/>
      <c r="F78" s="216"/>
      <c r="G78" s="216"/>
      <c r="H78" s="216"/>
      <c r="I78" s="216"/>
      <c r="J78" s="216"/>
      <c r="K78" s="216"/>
      <c r="L78" s="216"/>
    </row>
    <row r="79" spans="1:12" ht="10.5" customHeight="1" x14ac:dyDescent="0.25">
      <c r="A79" s="155" t="s">
        <v>2117</v>
      </c>
      <c r="B79" s="216"/>
      <c r="C79" s="216"/>
      <c r="D79" s="216"/>
      <c r="E79" s="216"/>
      <c r="F79" s="216"/>
      <c r="G79" s="216"/>
      <c r="H79" s="216"/>
      <c r="I79" s="216"/>
      <c r="J79" s="216"/>
      <c r="K79" s="216"/>
      <c r="L79" s="216"/>
    </row>
    <row r="80" spans="1:12" ht="10.5" customHeight="1" x14ac:dyDescent="0.25">
      <c r="A80" s="211"/>
      <c r="B80" s="216"/>
      <c r="C80" s="216"/>
      <c r="D80" s="216"/>
      <c r="E80" s="216"/>
      <c r="F80" s="216"/>
      <c r="G80" s="216"/>
      <c r="H80" s="216"/>
      <c r="I80" s="216"/>
      <c r="J80" s="216"/>
      <c r="K80" s="216"/>
      <c r="L80" s="216"/>
    </row>
    <row r="81" spans="1:12" ht="10.5" customHeight="1" x14ac:dyDescent="0.25">
      <c r="A81" s="160" t="s">
        <v>2118</v>
      </c>
      <c r="B81" s="216"/>
      <c r="C81" s="216"/>
      <c r="D81" s="216"/>
      <c r="E81" s="216"/>
      <c r="F81" s="216"/>
      <c r="G81" s="216"/>
      <c r="H81" s="216"/>
      <c r="I81" s="216"/>
      <c r="J81" s="216"/>
      <c r="K81" s="216"/>
      <c r="L81" s="216"/>
    </row>
    <row r="82" spans="1:12" ht="10.5" customHeight="1" x14ac:dyDescent="0.25">
      <c r="A82" s="146" t="s">
        <v>2094</v>
      </c>
      <c r="B82" s="216">
        <v>2.8</v>
      </c>
      <c r="C82" s="216">
        <v>0.5</v>
      </c>
      <c r="D82" s="216">
        <v>0.3</v>
      </c>
      <c r="E82" s="216" t="s">
        <v>1111</v>
      </c>
      <c r="F82" s="216" t="s">
        <v>1118</v>
      </c>
      <c r="G82" s="216" t="s">
        <v>1111</v>
      </c>
      <c r="H82" s="216" t="s">
        <v>1111</v>
      </c>
      <c r="I82" s="216">
        <v>0.2</v>
      </c>
      <c r="J82" s="216">
        <v>0.1</v>
      </c>
      <c r="K82" s="216">
        <v>0.1</v>
      </c>
      <c r="L82" s="216" t="s">
        <v>1111</v>
      </c>
    </row>
    <row r="83" spans="1:12" ht="10.5" customHeight="1" x14ac:dyDescent="0.25">
      <c r="A83" s="146" t="s">
        <v>2095</v>
      </c>
      <c r="B83" s="216">
        <v>0.6</v>
      </c>
      <c r="C83" s="216" t="s">
        <v>1111</v>
      </c>
      <c r="D83" s="216" t="s">
        <v>1111</v>
      </c>
      <c r="E83" s="216" t="s">
        <v>1111</v>
      </c>
      <c r="F83" s="216" t="s">
        <v>1118</v>
      </c>
      <c r="G83" s="216" t="s">
        <v>1111</v>
      </c>
      <c r="H83" s="216" t="s">
        <v>1111</v>
      </c>
      <c r="I83" s="216" t="s">
        <v>1111</v>
      </c>
      <c r="J83" s="216" t="s">
        <v>1111</v>
      </c>
      <c r="K83" s="216" t="s">
        <v>1111</v>
      </c>
      <c r="L83" s="216" t="s">
        <v>1111</v>
      </c>
    </row>
    <row r="84" spans="1:12" ht="10.5" customHeight="1" x14ac:dyDescent="0.25">
      <c r="A84" s="161" t="s">
        <v>2119</v>
      </c>
      <c r="B84" s="216"/>
      <c r="C84" s="216"/>
      <c r="D84" s="216"/>
      <c r="E84" s="216"/>
      <c r="F84" s="216"/>
      <c r="G84" s="216"/>
      <c r="H84" s="216"/>
      <c r="I84" s="216"/>
      <c r="J84" s="216"/>
      <c r="K84" s="216"/>
      <c r="L84" s="216"/>
    </row>
    <row r="85" spans="1:12" ht="10.5" customHeight="1" x14ac:dyDescent="0.25">
      <c r="A85" s="146" t="s">
        <v>2096</v>
      </c>
      <c r="B85" s="216">
        <v>110.2</v>
      </c>
      <c r="C85" s="216">
        <v>25.3</v>
      </c>
      <c r="D85" s="216">
        <v>17.5</v>
      </c>
      <c r="E85" s="216">
        <v>4.7</v>
      </c>
      <c r="F85" s="216">
        <v>3.8</v>
      </c>
      <c r="G85" s="216">
        <v>2.2000000000000002</v>
      </c>
      <c r="H85" s="216">
        <v>6.8</v>
      </c>
      <c r="I85" s="216">
        <v>7.8</v>
      </c>
      <c r="J85" s="216">
        <v>2.2000000000000002</v>
      </c>
      <c r="K85" s="216">
        <v>3.8</v>
      </c>
      <c r="L85" s="216">
        <v>1.8</v>
      </c>
    </row>
    <row r="86" spans="1:12" ht="10.5" customHeight="1" x14ac:dyDescent="0.25">
      <c r="A86" s="150"/>
      <c r="B86" s="216"/>
      <c r="C86" s="216"/>
      <c r="D86" s="216"/>
      <c r="E86" s="216"/>
      <c r="F86" s="216"/>
      <c r="G86" s="216"/>
      <c r="H86" s="216"/>
      <c r="I86" s="216"/>
      <c r="J86" s="216"/>
      <c r="K86" s="216"/>
      <c r="L86" s="216"/>
    </row>
    <row r="87" spans="1:12" ht="10.5" customHeight="1" x14ac:dyDescent="0.25">
      <c r="A87" s="160" t="s">
        <v>2120</v>
      </c>
      <c r="B87" s="216"/>
      <c r="C87" s="216"/>
      <c r="D87" s="216"/>
      <c r="E87" s="216"/>
      <c r="F87" s="216"/>
      <c r="G87" s="216"/>
      <c r="H87" s="216"/>
      <c r="I87" s="216"/>
      <c r="J87" s="216"/>
      <c r="K87" s="216"/>
      <c r="L87" s="216"/>
    </row>
    <row r="88" spans="1:12" ht="10.5" customHeight="1" x14ac:dyDescent="0.25">
      <c r="A88" s="146" t="s">
        <v>1114</v>
      </c>
      <c r="B88" s="216">
        <v>1.3</v>
      </c>
      <c r="C88" s="216">
        <v>0.2</v>
      </c>
      <c r="D88" s="216" t="s">
        <v>1111</v>
      </c>
      <c r="E88" s="216" t="s">
        <v>1111</v>
      </c>
      <c r="F88" s="216" t="s">
        <v>1118</v>
      </c>
      <c r="G88" s="216" t="s">
        <v>1111</v>
      </c>
      <c r="H88" s="216" t="s">
        <v>1111</v>
      </c>
      <c r="I88" s="216">
        <v>0.1</v>
      </c>
      <c r="J88" s="216">
        <v>0.1</v>
      </c>
      <c r="K88" s="216" t="s">
        <v>1111</v>
      </c>
      <c r="L88" s="216" t="s">
        <v>1111</v>
      </c>
    </row>
    <row r="89" spans="1:12" ht="10.5" customHeight="1" x14ac:dyDescent="0.25">
      <c r="A89" s="146" t="s">
        <v>2104</v>
      </c>
      <c r="B89" s="216">
        <v>1.6</v>
      </c>
      <c r="C89" s="216">
        <v>0.2</v>
      </c>
      <c r="D89" s="216" t="s">
        <v>1111</v>
      </c>
      <c r="E89" s="216" t="s">
        <v>1111</v>
      </c>
      <c r="F89" s="216" t="s">
        <v>1118</v>
      </c>
      <c r="G89" s="216" t="s">
        <v>1111</v>
      </c>
      <c r="H89" s="216" t="s">
        <v>1111</v>
      </c>
      <c r="I89" s="216">
        <v>0.1</v>
      </c>
      <c r="J89" s="216">
        <v>0</v>
      </c>
      <c r="K89" s="216" t="s">
        <v>1111</v>
      </c>
      <c r="L89" s="216" t="s">
        <v>1111</v>
      </c>
    </row>
    <row r="90" spans="1:12" ht="10.5" customHeight="1" x14ac:dyDescent="0.25">
      <c r="A90" s="146" t="s">
        <v>1115</v>
      </c>
      <c r="B90" s="216">
        <v>0.3</v>
      </c>
      <c r="C90" s="216">
        <v>0.1</v>
      </c>
      <c r="D90" s="216" t="s">
        <v>1111</v>
      </c>
      <c r="E90" s="216" t="s">
        <v>1118</v>
      </c>
      <c r="F90" s="216" t="s">
        <v>1118</v>
      </c>
      <c r="G90" s="216" t="s">
        <v>1111</v>
      </c>
      <c r="H90" s="216" t="s">
        <v>1111</v>
      </c>
      <c r="I90" s="216" t="s">
        <v>1111</v>
      </c>
      <c r="J90" s="216" t="s">
        <v>1111</v>
      </c>
      <c r="K90" s="216" t="s">
        <v>1111</v>
      </c>
      <c r="L90" s="216" t="s">
        <v>1111</v>
      </c>
    </row>
    <row r="91" spans="1:12" ht="10.5" customHeight="1" x14ac:dyDescent="0.25">
      <c r="A91" s="146" t="s">
        <v>2105</v>
      </c>
      <c r="B91" s="216">
        <v>0.1</v>
      </c>
      <c r="C91" s="216" t="s">
        <v>1118</v>
      </c>
      <c r="D91" s="216" t="s">
        <v>1118</v>
      </c>
      <c r="E91" s="216" t="s">
        <v>1118</v>
      </c>
      <c r="F91" s="216" t="s">
        <v>1118</v>
      </c>
      <c r="G91" s="216" t="s">
        <v>1118</v>
      </c>
      <c r="H91" s="216" t="s">
        <v>1118</v>
      </c>
      <c r="I91" s="216" t="s">
        <v>1118</v>
      </c>
      <c r="J91" s="216" t="s">
        <v>1118</v>
      </c>
      <c r="K91" s="216" t="s">
        <v>1118</v>
      </c>
      <c r="L91" s="216" t="s">
        <v>1118</v>
      </c>
    </row>
    <row r="92" spans="1:12" ht="10.5" customHeight="1" x14ac:dyDescent="0.25">
      <c r="A92" s="146" t="s">
        <v>508</v>
      </c>
      <c r="B92" s="216">
        <v>0.1</v>
      </c>
      <c r="C92" s="216" t="s">
        <v>1111</v>
      </c>
      <c r="D92" s="216" t="s">
        <v>1111</v>
      </c>
      <c r="E92" s="216" t="s">
        <v>1111</v>
      </c>
      <c r="F92" s="216" t="s">
        <v>1118</v>
      </c>
      <c r="G92" s="216" t="s">
        <v>1118</v>
      </c>
      <c r="H92" s="216" t="s">
        <v>1118</v>
      </c>
      <c r="I92" s="216" t="s">
        <v>1111</v>
      </c>
      <c r="J92" s="216" t="s">
        <v>1118</v>
      </c>
      <c r="K92" s="216" t="s">
        <v>1111</v>
      </c>
      <c r="L92" s="216" t="s">
        <v>1118</v>
      </c>
    </row>
    <row r="93" spans="1:12" ht="10.5" customHeight="1" x14ac:dyDescent="0.25">
      <c r="A93" s="161" t="s">
        <v>2119</v>
      </c>
      <c r="B93" s="216"/>
      <c r="C93" s="216"/>
      <c r="D93" s="216"/>
      <c r="E93" s="216"/>
      <c r="F93" s="216"/>
      <c r="G93" s="216"/>
      <c r="H93" s="216"/>
      <c r="I93" s="216"/>
      <c r="J93" s="216"/>
      <c r="K93" s="216"/>
      <c r="L93" s="216"/>
    </row>
    <row r="94" spans="1:12" ht="10.5" customHeight="1" x14ac:dyDescent="0.25">
      <c r="A94" s="146" t="s">
        <v>2096</v>
      </c>
      <c r="B94" s="216">
        <v>110.2</v>
      </c>
      <c r="C94" s="216">
        <v>25.3</v>
      </c>
      <c r="D94" s="216">
        <v>17.5</v>
      </c>
      <c r="E94" s="216">
        <v>4.7</v>
      </c>
      <c r="F94" s="216">
        <v>3.8</v>
      </c>
      <c r="G94" s="216">
        <v>2.2000000000000002</v>
      </c>
      <c r="H94" s="216">
        <v>6.8</v>
      </c>
      <c r="I94" s="216">
        <v>7.8</v>
      </c>
      <c r="J94" s="216">
        <v>2.2000000000000002</v>
      </c>
      <c r="K94" s="216">
        <v>3.8</v>
      </c>
      <c r="L94" s="216">
        <v>1.8</v>
      </c>
    </row>
    <row r="95" spans="1:12" ht="10.5" customHeight="1" x14ac:dyDescent="0.25">
      <c r="A95" s="150"/>
      <c r="B95" s="216"/>
      <c r="C95" s="216"/>
      <c r="D95" s="216"/>
      <c r="E95" s="216"/>
      <c r="F95" s="216"/>
      <c r="G95" s="216"/>
      <c r="H95" s="216"/>
      <c r="I95" s="216"/>
      <c r="J95" s="216"/>
      <c r="K95" s="216"/>
      <c r="L95" s="216"/>
    </row>
    <row r="96" spans="1:12" ht="10.5" customHeight="1" x14ac:dyDescent="0.25">
      <c r="A96" s="160" t="s">
        <v>2121</v>
      </c>
      <c r="B96" s="216"/>
      <c r="C96" s="216"/>
      <c r="D96" s="216"/>
      <c r="E96" s="216"/>
      <c r="F96" s="216"/>
      <c r="G96" s="216"/>
      <c r="H96" s="216"/>
      <c r="I96" s="216"/>
      <c r="J96" s="216"/>
      <c r="K96" s="216"/>
      <c r="L96" s="216"/>
    </row>
    <row r="97" spans="1:12" ht="10.5" customHeight="1" x14ac:dyDescent="0.25">
      <c r="A97" s="146" t="s">
        <v>2108</v>
      </c>
      <c r="B97" s="216">
        <v>0.7</v>
      </c>
      <c r="C97" s="216">
        <v>0</v>
      </c>
      <c r="D97" s="216" t="s">
        <v>1111</v>
      </c>
      <c r="E97" s="216" t="s">
        <v>1118</v>
      </c>
      <c r="F97" s="216" t="s">
        <v>1118</v>
      </c>
      <c r="G97" s="216" t="s">
        <v>1118</v>
      </c>
      <c r="H97" s="216" t="s">
        <v>1111</v>
      </c>
      <c r="I97" s="216" t="s">
        <v>1111</v>
      </c>
      <c r="J97" s="216" t="s">
        <v>1111</v>
      </c>
      <c r="K97" s="216" t="s">
        <v>1118</v>
      </c>
      <c r="L97" s="216" t="s">
        <v>1111</v>
      </c>
    </row>
    <row r="98" spans="1:12" ht="10.5" customHeight="1" x14ac:dyDescent="0.25">
      <c r="A98" s="146" t="s">
        <v>2109</v>
      </c>
      <c r="B98" s="216">
        <v>1.3</v>
      </c>
      <c r="C98" s="216">
        <v>0.2</v>
      </c>
      <c r="D98" s="216" t="s">
        <v>1111</v>
      </c>
      <c r="E98" s="216" t="s">
        <v>1111</v>
      </c>
      <c r="F98" s="216" t="s">
        <v>1118</v>
      </c>
      <c r="G98" s="216" t="s">
        <v>1118</v>
      </c>
      <c r="H98" s="216" t="s">
        <v>1111</v>
      </c>
      <c r="I98" s="216">
        <v>0.1</v>
      </c>
      <c r="J98" s="216">
        <v>0</v>
      </c>
      <c r="K98" s="216">
        <v>0.1</v>
      </c>
      <c r="L98" s="216" t="s">
        <v>1111</v>
      </c>
    </row>
    <row r="99" spans="1:12" ht="10.5" customHeight="1" x14ac:dyDescent="0.25">
      <c r="A99" s="146" t="s">
        <v>2110</v>
      </c>
      <c r="B99" s="216">
        <v>0.9</v>
      </c>
      <c r="C99" s="216">
        <v>0.3</v>
      </c>
      <c r="D99" s="216">
        <v>0.2</v>
      </c>
      <c r="E99" s="216" t="s">
        <v>1111</v>
      </c>
      <c r="F99" s="216" t="s">
        <v>1118</v>
      </c>
      <c r="G99" s="216" t="s">
        <v>1111</v>
      </c>
      <c r="H99" s="216" t="s">
        <v>1111</v>
      </c>
      <c r="I99" s="216">
        <v>0.1</v>
      </c>
      <c r="J99" s="216" t="s">
        <v>1111</v>
      </c>
      <c r="K99" s="216" t="s">
        <v>1111</v>
      </c>
      <c r="L99" s="216" t="s">
        <v>1118</v>
      </c>
    </row>
    <row r="100" spans="1:12" ht="10.5" customHeight="1" x14ac:dyDescent="0.25">
      <c r="A100" s="146" t="s">
        <v>2122</v>
      </c>
      <c r="B100" s="216">
        <v>0.6</v>
      </c>
      <c r="C100" s="216" t="s">
        <v>1111</v>
      </c>
      <c r="D100" s="216" t="s">
        <v>1111</v>
      </c>
      <c r="E100" s="216" t="s">
        <v>1111</v>
      </c>
      <c r="F100" s="216" t="s">
        <v>1118</v>
      </c>
      <c r="G100" s="216" t="s">
        <v>1111</v>
      </c>
      <c r="H100" s="216" t="s">
        <v>1111</v>
      </c>
      <c r="I100" s="216" t="s">
        <v>1111</v>
      </c>
      <c r="J100" s="216" t="s">
        <v>1111</v>
      </c>
      <c r="K100" s="216" t="s">
        <v>1111</v>
      </c>
      <c r="L100" s="216" t="s">
        <v>1111</v>
      </c>
    </row>
    <row r="101" spans="1:12" ht="10.5" customHeight="1" x14ac:dyDescent="0.25">
      <c r="A101" s="161" t="s">
        <v>2119</v>
      </c>
      <c r="B101" s="216"/>
      <c r="C101" s="216"/>
      <c r="D101" s="216"/>
      <c r="E101" s="216"/>
      <c r="F101" s="216"/>
      <c r="G101" s="216"/>
      <c r="H101" s="216"/>
      <c r="I101" s="216"/>
      <c r="J101" s="216"/>
      <c r="K101" s="216"/>
      <c r="L101" s="216"/>
    </row>
    <row r="102" spans="1:12" ht="10.5" customHeight="1" x14ac:dyDescent="0.25">
      <c r="A102" s="146" t="s">
        <v>2096</v>
      </c>
      <c r="B102" s="216">
        <v>110.2</v>
      </c>
      <c r="C102" s="216">
        <v>25.3</v>
      </c>
      <c r="D102" s="216">
        <v>17.5</v>
      </c>
      <c r="E102" s="216">
        <v>4.7</v>
      </c>
      <c r="F102" s="216">
        <v>3.8</v>
      </c>
      <c r="G102" s="216">
        <v>2.2000000000000002</v>
      </c>
      <c r="H102" s="216">
        <v>6.8</v>
      </c>
      <c r="I102" s="216">
        <v>7.8</v>
      </c>
      <c r="J102" s="216">
        <v>2.2000000000000002</v>
      </c>
      <c r="K102" s="216">
        <v>3.8</v>
      </c>
      <c r="L102" s="216">
        <v>1.8</v>
      </c>
    </row>
    <row r="103" spans="1:12" ht="10.5" customHeight="1" x14ac:dyDescent="0.25">
      <c r="A103" s="150"/>
      <c r="B103" s="216"/>
      <c r="C103" s="216"/>
      <c r="D103" s="216"/>
      <c r="E103" s="216"/>
      <c r="F103" s="216"/>
      <c r="G103" s="216"/>
      <c r="H103" s="216"/>
      <c r="I103" s="216"/>
      <c r="J103" s="216"/>
      <c r="K103" s="216"/>
      <c r="L103" s="216"/>
    </row>
    <row r="104" spans="1:12" ht="10.5" customHeight="1" x14ac:dyDescent="0.25">
      <c r="A104" s="160" t="s">
        <v>2123</v>
      </c>
      <c r="B104" s="216"/>
      <c r="C104" s="216"/>
      <c r="D104" s="216"/>
      <c r="E104" s="216"/>
      <c r="F104" s="216"/>
      <c r="G104" s="216"/>
      <c r="H104" s="216"/>
      <c r="I104" s="216"/>
      <c r="J104" s="216"/>
      <c r="K104" s="216"/>
      <c r="L104" s="216"/>
    </row>
    <row r="105" spans="1:12" ht="10.5" customHeight="1" x14ac:dyDescent="0.25">
      <c r="A105" s="146" t="s">
        <v>2114</v>
      </c>
      <c r="B105" s="216">
        <v>0.4</v>
      </c>
      <c r="C105" s="216" t="s">
        <v>1111</v>
      </c>
      <c r="D105" s="216" t="s">
        <v>1111</v>
      </c>
      <c r="E105" s="216" t="s">
        <v>1111</v>
      </c>
      <c r="F105" s="216" t="s">
        <v>1118</v>
      </c>
      <c r="G105" s="216" t="s">
        <v>1118</v>
      </c>
      <c r="H105" s="216" t="s">
        <v>1118</v>
      </c>
      <c r="I105" s="216" t="s">
        <v>1111</v>
      </c>
      <c r="J105" s="216" t="s">
        <v>1111</v>
      </c>
      <c r="K105" s="216" t="s">
        <v>1111</v>
      </c>
      <c r="L105" s="216" t="s">
        <v>1111</v>
      </c>
    </row>
    <row r="106" spans="1:12" ht="10.5" customHeight="1" x14ac:dyDescent="0.25">
      <c r="A106" s="146" t="s">
        <v>1174</v>
      </c>
      <c r="B106" s="216">
        <v>0.8</v>
      </c>
      <c r="C106" s="216">
        <v>0.1</v>
      </c>
      <c r="D106" s="216" t="s">
        <v>1111</v>
      </c>
      <c r="E106" s="216" t="s">
        <v>1111</v>
      </c>
      <c r="F106" s="216" t="s">
        <v>1118</v>
      </c>
      <c r="G106" s="216" t="s">
        <v>1111</v>
      </c>
      <c r="H106" s="216" t="s">
        <v>1111</v>
      </c>
      <c r="I106" s="216">
        <v>0.1</v>
      </c>
      <c r="J106" s="216" t="s">
        <v>1111</v>
      </c>
      <c r="K106" s="216" t="s">
        <v>1111</v>
      </c>
      <c r="L106" s="216" t="s">
        <v>1111</v>
      </c>
    </row>
    <row r="107" spans="1:12" ht="10.5" customHeight="1" x14ac:dyDescent="0.25">
      <c r="A107" s="146" t="s">
        <v>1175</v>
      </c>
      <c r="B107" s="216">
        <v>0.9</v>
      </c>
      <c r="C107" s="216">
        <v>0.1</v>
      </c>
      <c r="D107" s="216" t="s">
        <v>1111</v>
      </c>
      <c r="E107" s="216" t="s">
        <v>1111</v>
      </c>
      <c r="F107" s="216" t="s">
        <v>1118</v>
      </c>
      <c r="G107" s="216" t="s">
        <v>1118</v>
      </c>
      <c r="H107" s="216" t="s">
        <v>1111</v>
      </c>
      <c r="I107" s="216">
        <v>0.1</v>
      </c>
      <c r="J107" s="216">
        <v>0</v>
      </c>
      <c r="K107" s="216" t="s">
        <v>1111</v>
      </c>
      <c r="L107" s="216" t="s">
        <v>1111</v>
      </c>
    </row>
    <row r="108" spans="1:12" ht="10.5" customHeight="1" x14ac:dyDescent="0.25">
      <c r="A108" s="146" t="s">
        <v>1176</v>
      </c>
      <c r="B108" s="216">
        <v>0.6</v>
      </c>
      <c r="C108" s="216">
        <v>0.2</v>
      </c>
      <c r="D108" s="216" t="s">
        <v>1111</v>
      </c>
      <c r="E108" s="216" t="s">
        <v>1118</v>
      </c>
      <c r="F108" s="216" t="s">
        <v>1118</v>
      </c>
      <c r="G108" s="216" t="s">
        <v>1111</v>
      </c>
      <c r="H108" s="216" t="s">
        <v>1111</v>
      </c>
      <c r="I108" s="216">
        <v>0.1</v>
      </c>
      <c r="J108" s="216" t="s">
        <v>1111</v>
      </c>
      <c r="K108" s="216" t="s">
        <v>1111</v>
      </c>
      <c r="L108" s="216" t="s">
        <v>1111</v>
      </c>
    </row>
    <row r="109" spans="1:12" ht="10.5" customHeight="1" x14ac:dyDescent="0.25">
      <c r="A109" s="146" t="s">
        <v>1177</v>
      </c>
      <c r="B109" s="216">
        <v>0.2</v>
      </c>
      <c r="C109" s="216" t="s">
        <v>1111</v>
      </c>
      <c r="D109" s="216" t="s">
        <v>1111</v>
      </c>
      <c r="E109" s="216" t="s">
        <v>1118</v>
      </c>
      <c r="F109" s="216" t="s">
        <v>1118</v>
      </c>
      <c r="G109" s="216" t="s">
        <v>1111</v>
      </c>
      <c r="H109" s="216" t="s">
        <v>1118</v>
      </c>
      <c r="I109" s="216" t="s">
        <v>1111</v>
      </c>
      <c r="J109" s="216" t="s">
        <v>1111</v>
      </c>
      <c r="K109" s="216" t="s">
        <v>1111</v>
      </c>
      <c r="L109" s="216" t="s">
        <v>1118</v>
      </c>
    </row>
    <row r="110" spans="1:12" ht="10.5" customHeight="1" x14ac:dyDescent="0.25">
      <c r="A110" s="146" t="s">
        <v>1178</v>
      </c>
      <c r="B110" s="216">
        <v>0.4</v>
      </c>
      <c r="C110" s="216" t="s">
        <v>1111</v>
      </c>
      <c r="D110" s="216" t="s">
        <v>1111</v>
      </c>
      <c r="E110" s="216" t="s">
        <v>1111</v>
      </c>
      <c r="F110" s="216" t="s">
        <v>1118</v>
      </c>
      <c r="G110" s="216" t="s">
        <v>1118</v>
      </c>
      <c r="H110" s="216" t="s">
        <v>1111</v>
      </c>
      <c r="I110" s="216" t="s">
        <v>1111</v>
      </c>
      <c r="J110" s="216" t="s">
        <v>1111</v>
      </c>
      <c r="K110" s="216" t="s">
        <v>1118</v>
      </c>
      <c r="L110" s="216" t="s">
        <v>1111</v>
      </c>
    </row>
    <row r="111" spans="1:12" ht="10.5" customHeight="1" x14ac:dyDescent="0.25">
      <c r="A111" s="161" t="s">
        <v>2119</v>
      </c>
      <c r="B111" s="216"/>
      <c r="C111" s="216"/>
      <c r="D111" s="216"/>
      <c r="E111" s="216"/>
      <c r="F111" s="216"/>
      <c r="G111" s="216"/>
      <c r="H111" s="216"/>
      <c r="I111" s="216"/>
      <c r="J111" s="216"/>
      <c r="K111" s="216"/>
      <c r="L111" s="216"/>
    </row>
    <row r="112" spans="1:12" ht="10.5" customHeight="1" x14ac:dyDescent="0.25">
      <c r="A112" s="146" t="s">
        <v>2096</v>
      </c>
      <c r="B112" s="216">
        <v>110.2</v>
      </c>
      <c r="C112" s="216">
        <v>25.3</v>
      </c>
      <c r="D112" s="216">
        <v>17.5</v>
      </c>
      <c r="E112" s="216">
        <v>4.7</v>
      </c>
      <c r="F112" s="216">
        <v>3.8</v>
      </c>
      <c r="G112" s="216">
        <v>2.2000000000000002</v>
      </c>
      <c r="H112" s="216">
        <v>6.8</v>
      </c>
      <c r="I112" s="216">
        <v>7.8</v>
      </c>
      <c r="J112" s="216">
        <v>2.2000000000000002</v>
      </c>
      <c r="K112" s="216">
        <v>3.8</v>
      </c>
      <c r="L112" s="216">
        <v>1.8</v>
      </c>
    </row>
    <row r="113" spans="1:12" ht="10.5" customHeight="1" x14ac:dyDescent="0.25">
      <c r="A113" s="161"/>
      <c r="B113" s="216"/>
      <c r="C113" s="216"/>
      <c r="D113" s="216"/>
      <c r="E113" s="216"/>
      <c r="F113" s="216"/>
      <c r="G113" s="216"/>
      <c r="H113" s="216"/>
      <c r="I113" s="216"/>
      <c r="J113" s="216"/>
      <c r="K113" s="216"/>
      <c r="L113" s="216"/>
    </row>
    <row r="114" spans="1:12" ht="10.5" customHeight="1" x14ac:dyDescent="0.25">
      <c r="A114" s="486" t="s">
        <v>2124</v>
      </c>
      <c r="B114" s="216"/>
      <c r="C114" s="216"/>
      <c r="D114" s="216"/>
      <c r="E114" s="216"/>
      <c r="F114" s="216"/>
      <c r="G114" s="216"/>
      <c r="H114" s="216"/>
      <c r="I114" s="216"/>
      <c r="J114" s="216"/>
      <c r="K114" s="216"/>
      <c r="L114" s="216"/>
    </row>
    <row r="115" spans="1:12" ht="10.5" customHeight="1" x14ac:dyDescent="0.25">
      <c r="A115" s="150" t="s">
        <v>1158</v>
      </c>
      <c r="B115" s="216">
        <v>6.4</v>
      </c>
      <c r="C115" s="216">
        <v>1.2</v>
      </c>
      <c r="D115" s="216">
        <v>0.9</v>
      </c>
      <c r="E115" s="216">
        <v>0.3</v>
      </c>
      <c r="F115" s="216">
        <v>0.2</v>
      </c>
      <c r="G115" s="216" t="s">
        <v>1111</v>
      </c>
      <c r="H115" s="216">
        <v>0.3</v>
      </c>
      <c r="I115" s="216">
        <v>0.3</v>
      </c>
      <c r="J115" s="216">
        <v>0.1</v>
      </c>
      <c r="K115" s="216">
        <v>0.2</v>
      </c>
      <c r="L115" s="216" t="s">
        <v>1111</v>
      </c>
    </row>
    <row r="116" spans="1:12" ht="10.5" customHeight="1" x14ac:dyDescent="0.25">
      <c r="A116" s="146" t="s">
        <v>2104</v>
      </c>
      <c r="B116" s="216">
        <v>4.5</v>
      </c>
      <c r="C116" s="216">
        <v>1</v>
      </c>
      <c r="D116" s="216">
        <v>0.7</v>
      </c>
      <c r="E116" s="216" t="s">
        <v>1111</v>
      </c>
      <c r="F116" s="216">
        <v>0.2</v>
      </c>
      <c r="G116" s="216" t="s">
        <v>1111</v>
      </c>
      <c r="H116" s="216">
        <v>0.3</v>
      </c>
      <c r="I116" s="216">
        <v>0.3</v>
      </c>
      <c r="J116" s="216">
        <v>0.1</v>
      </c>
      <c r="K116" s="216">
        <v>0.2</v>
      </c>
      <c r="L116" s="216" t="s">
        <v>1111</v>
      </c>
    </row>
    <row r="117" spans="1:12" ht="10.5" customHeight="1" x14ac:dyDescent="0.25">
      <c r="A117" s="146" t="s">
        <v>1114</v>
      </c>
      <c r="B117" s="216">
        <v>1.5</v>
      </c>
      <c r="C117" s="216">
        <v>0.2</v>
      </c>
      <c r="D117" s="216">
        <v>0.2</v>
      </c>
      <c r="E117" s="216" t="s">
        <v>1111</v>
      </c>
      <c r="F117" s="216" t="s">
        <v>1111</v>
      </c>
      <c r="G117" s="216" t="s">
        <v>1118</v>
      </c>
      <c r="H117" s="216" t="s">
        <v>1111</v>
      </c>
      <c r="I117" s="216" t="s">
        <v>1111</v>
      </c>
      <c r="J117" s="216" t="s">
        <v>1111</v>
      </c>
      <c r="K117" s="216" t="s">
        <v>1111</v>
      </c>
      <c r="L117" s="216" t="s">
        <v>1118</v>
      </c>
    </row>
    <row r="118" spans="1:12" ht="10.5" customHeight="1" x14ac:dyDescent="0.25">
      <c r="A118" s="146" t="s">
        <v>508</v>
      </c>
      <c r="B118" s="216">
        <v>0.3</v>
      </c>
      <c r="C118" s="216" t="s">
        <v>1111</v>
      </c>
      <c r="D118" s="216" t="s">
        <v>1111</v>
      </c>
      <c r="E118" s="216" t="s">
        <v>1118</v>
      </c>
      <c r="F118" s="216" t="s">
        <v>1111</v>
      </c>
      <c r="G118" s="216" t="s">
        <v>1111</v>
      </c>
      <c r="H118" s="216" t="s">
        <v>1118</v>
      </c>
      <c r="I118" s="216" t="s">
        <v>1111</v>
      </c>
      <c r="J118" s="216" t="s">
        <v>1111</v>
      </c>
      <c r="K118" s="216" t="s">
        <v>1118</v>
      </c>
      <c r="L118" s="216" t="s">
        <v>1118</v>
      </c>
    </row>
    <row r="119" spans="1:12" ht="10.5" customHeight="1" x14ac:dyDescent="0.25">
      <c r="A119" s="150" t="s">
        <v>31</v>
      </c>
      <c r="B119" s="216">
        <v>107.3</v>
      </c>
      <c r="C119" s="216">
        <v>24.7</v>
      </c>
      <c r="D119" s="216">
        <v>17</v>
      </c>
      <c r="E119" s="216">
        <v>4.5</v>
      </c>
      <c r="F119" s="216">
        <v>3.6</v>
      </c>
      <c r="G119" s="216">
        <v>2.2000000000000002</v>
      </c>
      <c r="H119" s="216">
        <v>6.7</v>
      </c>
      <c r="I119" s="216">
        <v>7.7</v>
      </c>
      <c r="J119" s="216">
        <v>2.2000000000000002</v>
      </c>
      <c r="K119" s="216">
        <v>3.7</v>
      </c>
      <c r="L119" s="216">
        <v>1.8</v>
      </c>
    </row>
    <row r="120" spans="1:12" ht="10.5" customHeight="1" x14ac:dyDescent="0.25">
      <c r="A120" s="211"/>
      <c r="B120" s="216"/>
      <c r="C120" s="216"/>
      <c r="D120" s="216"/>
      <c r="E120" s="216"/>
      <c r="F120" s="216"/>
      <c r="G120" s="216"/>
      <c r="H120" s="216"/>
      <c r="I120" s="216"/>
      <c r="J120" s="216"/>
      <c r="K120" s="216"/>
      <c r="L120" s="216"/>
    </row>
    <row r="121" spans="1:12" ht="10.5" customHeight="1" x14ac:dyDescent="0.25">
      <c r="A121" s="486" t="s">
        <v>2125</v>
      </c>
      <c r="B121" s="216"/>
      <c r="C121" s="216"/>
      <c r="D121" s="216"/>
      <c r="E121" s="216"/>
      <c r="F121" s="216"/>
      <c r="G121" s="216"/>
      <c r="H121" s="216"/>
      <c r="I121" s="216"/>
      <c r="J121" s="216"/>
      <c r="K121" s="216"/>
      <c r="L121" s="216"/>
    </row>
    <row r="122" spans="1:12" ht="10.5" customHeight="1" x14ac:dyDescent="0.25">
      <c r="A122" s="150" t="s">
        <v>1158</v>
      </c>
      <c r="B122" s="216">
        <v>2.1</v>
      </c>
      <c r="C122" s="216">
        <v>0.4</v>
      </c>
      <c r="D122" s="216">
        <v>0.3</v>
      </c>
      <c r="E122" s="216" t="s">
        <v>1111</v>
      </c>
      <c r="F122" s="216" t="s">
        <v>1111</v>
      </c>
      <c r="G122" s="216" t="s">
        <v>1111</v>
      </c>
      <c r="H122" s="216" t="s">
        <v>1111</v>
      </c>
      <c r="I122" s="216">
        <v>0.1</v>
      </c>
      <c r="J122" s="216" t="s">
        <v>1111</v>
      </c>
      <c r="K122" s="216" t="s">
        <v>1111</v>
      </c>
      <c r="L122" s="216" t="s">
        <v>1118</v>
      </c>
    </row>
    <row r="123" spans="1:12" ht="10.5" customHeight="1" x14ac:dyDescent="0.25">
      <c r="A123" s="146" t="s">
        <v>1114</v>
      </c>
      <c r="B123" s="216">
        <v>1.1000000000000001</v>
      </c>
      <c r="C123" s="216">
        <v>0.3</v>
      </c>
      <c r="D123" s="216">
        <v>0.3</v>
      </c>
      <c r="E123" s="216" t="s">
        <v>1111</v>
      </c>
      <c r="F123" s="216" t="s">
        <v>1111</v>
      </c>
      <c r="G123" s="216" t="s">
        <v>1111</v>
      </c>
      <c r="H123" s="216" t="s">
        <v>1111</v>
      </c>
      <c r="I123" s="216" t="s">
        <v>1111</v>
      </c>
      <c r="J123" s="216" t="s">
        <v>1111</v>
      </c>
      <c r="K123" s="216" t="s">
        <v>1111</v>
      </c>
      <c r="L123" s="216" t="s">
        <v>1118</v>
      </c>
    </row>
    <row r="124" spans="1:12" ht="10.5" customHeight="1" x14ac:dyDescent="0.25">
      <c r="A124" s="146" t="s">
        <v>2104</v>
      </c>
      <c r="B124" s="216">
        <v>0.5</v>
      </c>
      <c r="C124" s="216" t="s">
        <v>1111</v>
      </c>
      <c r="D124" s="216" t="s">
        <v>1111</v>
      </c>
      <c r="E124" s="216" t="s">
        <v>1118</v>
      </c>
      <c r="F124" s="216" t="s">
        <v>1111</v>
      </c>
      <c r="G124" s="216" t="s">
        <v>1111</v>
      </c>
      <c r="H124" s="216" t="s">
        <v>1118</v>
      </c>
      <c r="I124" s="216" t="s">
        <v>1111</v>
      </c>
      <c r="J124" s="216" t="s">
        <v>1111</v>
      </c>
      <c r="K124" s="216" t="s">
        <v>1118</v>
      </c>
      <c r="L124" s="216" t="s">
        <v>1118</v>
      </c>
    </row>
    <row r="125" spans="1:12" ht="10.5" customHeight="1" x14ac:dyDescent="0.25">
      <c r="A125" s="146" t="s">
        <v>1115</v>
      </c>
      <c r="B125" s="216">
        <v>0.2</v>
      </c>
      <c r="C125" s="216" t="s">
        <v>1111</v>
      </c>
      <c r="D125" s="216" t="s">
        <v>1111</v>
      </c>
      <c r="E125" s="216" t="s">
        <v>1118</v>
      </c>
      <c r="F125" s="216" t="s">
        <v>1118</v>
      </c>
      <c r="G125" s="216" t="s">
        <v>1118</v>
      </c>
      <c r="H125" s="216" t="s">
        <v>1111</v>
      </c>
      <c r="I125" s="216" t="s">
        <v>1111</v>
      </c>
      <c r="J125" s="216" t="s">
        <v>1118</v>
      </c>
      <c r="K125" s="216" t="s">
        <v>1111</v>
      </c>
      <c r="L125" s="216" t="s">
        <v>1118</v>
      </c>
    </row>
    <row r="126" spans="1:12" ht="10.5" customHeight="1" x14ac:dyDescent="0.25">
      <c r="A126" s="146" t="s">
        <v>508</v>
      </c>
      <c r="B126" s="216">
        <v>0.3</v>
      </c>
      <c r="C126" s="216" t="s">
        <v>1111</v>
      </c>
      <c r="D126" s="216" t="s">
        <v>1111</v>
      </c>
      <c r="E126" s="216" t="s">
        <v>1118</v>
      </c>
      <c r="F126" s="216" t="s">
        <v>1118</v>
      </c>
      <c r="G126" s="216" t="s">
        <v>1118</v>
      </c>
      <c r="H126" s="216" t="s">
        <v>1111</v>
      </c>
      <c r="I126" s="216" t="s">
        <v>1111</v>
      </c>
      <c r="J126" s="216" t="s">
        <v>1111</v>
      </c>
      <c r="K126" s="216" t="s">
        <v>1111</v>
      </c>
      <c r="L126" s="216" t="s">
        <v>1118</v>
      </c>
    </row>
    <row r="127" spans="1:12" ht="10.5" customHeight="1" x14ac:dyDescent="0.25">
      <c r="A127" s="150" t="s">
        <v>2126</v>
      </c>
      <c r="B127" s="216">
        <v>5.9</v>
      </c>
      <c r="C127" s="216">
        <v>0.9</v>
      </c>
      <c r="D127" s="216">
        <v>0.6</v>
      </c>
      <c r="E127" s="216">
        <v>0.3</v>
      </c>
      <c r="F127" s="216" t="s">
        <v>1111</v>
      </c>
      <c r="G127" s="216" t="s">
        <v>1111</v>
      </c>
      <c r="H127" s="216">
        <v>0.2</v>
      </c>
      <c r="I127" s="216">
        <v>0.2</v>
      </c>
      <c r="J127" s="216">
        <v>0.1</v>
      </c>
      <c r="K127" s="216">
        <v>0.1</v>
      </c>
      <c r="L127" s="216" t="s">
        <v>1111</v>
      </c>
    </row>
    <row r="128" spans="1:12" ht="10.5" customHeight="1" x14ac:dyDescent="0.25">
      <c r="A128" s="150" t="s">
        <v>2127</v>
      </c>
      <c r="B128" s="216">
        <v>70.599999999999994</v>
      </c>
      <c r="C128" s="216">
        <v>18</v>
      </c>
      <c r="D128" s="216">
        <v>12.1</v>
      </c>
      <c r="E128" s="216">
        <v>2.9</v>
      </c>
      <c r="F128" s="216">
        <v>2.6</v>
      </c>
      <c r="G128" s="216">
        <v>1.6</v>
      </c>
      <c r="H128" s="216">
        <v>5</v>
      </c>
      <c r="I128" s="216">
        <v>5.8</v>
      </c>
      <c r="J128" s="216">
        <v>1.7</v>
      </c>
      <c r="K128" s="216">
        <v>2.9</v>
      </c>
      <c r="L128" s="216">
        <v>1.3</v>
      </c>
    </row>
    <row r="129" spans="1:12" ht="10.5" customHeight="1" x14ac:dyDescent="0.25">
      <c r="A129" s="150" t="s">
        <v>2128</v>
      </c>
      <c r="B129" s="216">
        <v>35.1</v>
      </c>
      <c r="C129" s="216">
        <v>6.7</v>
      </c>
      <c r="D129" s="216">
        <v>4.8</v>
      </c>
      <c r="E129" s="216">
        <v>1.5</v>
      </c>
      <c r="F129" s="216">
        <v>1.1000000000000001</v>
      </c>
      <c r="G129" s="216">
        <v>0.6</v>
      </c>
      <c r="H129" s="216">
        <v>1.6</v>
      </c>
      <c r="I129" s="216">
        <v>1.9</v>
      </c>
      <c r="J129" s="216">
        <v>0.5</v>
      </c>
      <c r="K129" s="216">
        <v>0.9</v>
      </c>
      <c r="L129" s="216">
        <v>0.5</v>
      </c>
    </row>
    <row r="130" spans="1:12" ht="10.5" customHeight="1" x14ac:dyDescent="0.25">
      <c r="A130" s="150"/>
      <c r="B130" s="216"/>
      <c r="C130" s="216"/>
      <c r="D130" s="216"/>
      <c r="E130" s="216"/>
      <c r="F130" s="216"/>
      <c r="G130" s="216"/>
      <c r="H130" s="216"/>
      <c r="I130" s="216"/>
      <c r="J130" s="216"/>
      <c r="K130" s="216"/>
      <c r="L130" s="216"/>
    </row>
    <row r="131" spans="1:12" ht="10.5" customHeight="1" x14ac:dyDescent="0.25">
      <c r="A131" s="153" t="s">
        <v>2129</v>
      </c>
      <c r="B131" s="216"/>
      <c r="C131" s="216"/>
      <c r="D131" s="216"/>
      <c r="E131" s="216"/>
      <c r="F131" s="216"/>
      <c r="G131" s="216"/>
      <c r="H131" s="216"/>
      <c r="I131" s="216"/>
      <c r="J131" s="216"/>
      <c r="K131" s="216"/>
      <c r="L131" s="216"/>
    </row>
    <row r="132" spans="1:12" ht="10.5" customHeight="1" x14ac:dyDescent="0.25">
      <c r="A132" s="150" t="s">
        <v>1158</v>
      </c>
      <c r="B132" s="216">
        <v>4.4000000000000004</v>
      </c>
      <c r="C132" s="216">
        <v>1.2</v>
      </c>
      <c r="D132" s="216">
        <v>0.9</v>
      </c>
      <c r="E132" s="216">
        <v>0.3</v>
      </c>
      <c r="F132" s="216">
        <v>0.2</v>
      </c>
      <c r="G132" s="216">
        <v>0.1</v>
      </c>
      <c r="H132" s="216">
        <v>0.3</v>
      </c>
      <c r="I132" s="216">
        <v>0.3</v>
      </c>
      <c r="J132" s="216">
        <v>0.1</v>
      </c>
      <c r="K132" s="216">
        <v>0.1</v>
      </c>
      <c r="L132" s="216" t="s">
        <v>1111</v>
      </c>
    </row>
    <row r="133" spans="1:12" ht="10.5" customHeight="1" x14ac:dyDescent="0.25">
      <c r="A133" s="150" t="s">
        <v>31</v>
      </c>
      <c r="B133" s="216">
        <v>109.2</v>
      </c>
      <c r="C133" s="216">
        <v>24.8</v>
      </c>
      <c r="D133" s="216">
        <v>16.899999999999999</v>
      </c>
      <c r="E133" s="216">
        <v>4.4000000000000004</v>
      </c>
      <c r="F133" s="216">
        <v>3.6</v>
      </c>
      <c r="G133" s="216">
        <v>2.2000000000000002</v>
      </c>
      <c r="H133" s="216">
        <v>6.7</v>
      </c>
      <c r="I133" s="216">
        <v>7.8</v>
      </c>
      <c r="J133" s="216">
        <v>2.2999999999999998</v>
      </c>
      <c r="K133" s="216">
        <v>3.8</v>
      </c>
      <c r="L133" s="216">
        <v>1.8</v>
      </c>
    </row>
    <row r="134" spans="1:12" ht="10.5" customHeight="1" x14ac:dyDescent="0.25">
      <c r="A134" s="163"/>
      <c r="B134" s="218"/>
      <c r="C134" s="218"/>
      <c r="D134" s="218"/>
      <c r="E134" s="218"/>
      <c r="F134" s="218"/>
      <c r="G134" s="218"/>
      <c r="H134" s="163"/>
      <c r="I134" s="163"/>
      <c r="J134" s="163"/>
      <c r="K134" s="163"/>
      <c r="L134" s="163"/>
    </row>
    <row r="135" spans="1:12" ht="10.5" customHeight="1" x14ac:dyDescent="0.25">
      <c r="B135" s="216"/>
      <c r="C135" s="216"/>
      <c r="D135" s="216"/>
      <c r="E135" s="216"/>
      <c r="F135" s="216"/>
      <c r="G135" s="216"/>
    </row>
    <row r="136" spans="1:12" ht="10.5" customHeight="1" x14ac:dyDescent="0.25">
      <c r="A136" s="574" t="s">
        <v>2130</v>
      </c>
      <c r="B136" s="574"/>
      <c r="C136" s="574"/>
      <c r="D136" s="574"/>
      <c r="E136" s="574"/>
      <c r="F136" s="574"/>
      <c r="G136" s="574"/>
      <c r="H136" s="574"/>
      <c r="I136" s="574"/>
      <c r="J136" s="574"/>
      <c r="K136" s="574"/>
      <c r="L136" s="574"/>
    </row>
    <row r="137" spans="1:12" ht="10.5" customHeight="1" x14ac:dyDescent="0.25">
      <c r="A137" s="574"/>
      <c r="B137" s="574"/>
      <c r="C137" s="574"/>
      <c r="D137" s="574"/>
      <c r="E137" s="574"/>
      <c r="F137" s="574"/>
      <c r="G137" s="574"/>
      <c r="H137" s="574"/>
      <c r="I137" s="574"/>
      <c r="J137" s="574"/>
      <c r="K137" s="574"/>
      <c r="L137" s="574"/>
    </row>
    <row r="138" spans="1:12" ht="10.5" customHeight="1" x14ac:dyDescent="0.25">
      <c r="A138" s="574"/>
      <c r="B138" s="574"/>
      <c r="C138" s="574"/>
      <c r="D138" s="574"/>
      <c r="E138" s="574"/>
      <c r="F138" s="574"/>
      <c r="G138" s="574"/>
      <c r="H138" s="574"/>
      <c r="I138" s="574"/>
      <c r="J138" s="574"/>
      <c r="K138" s="574"/>
      <c r="L138" s="574"/>
    </row>
    <row r="139" spans="1:12" ht="10.5" customHeight="1" x14ac:dyDescent="0.25">
      <c r="A139" s="574"/>
      <c r="B139" s="574"/>
      <c r="C139" s="574"/>
      <c r="D139" s="574"/>
      <c r="E139" s="574"/>
      <c r="F139" s="574"/>
      <c r="G139" s="574"/>
      <c r="H139" s="574"/>
      <c r="I139" s="574"/>
      <c r="J139" s="574"/>
      <c r="K139" s="574"/>
      <c r="L139" s="574"/>
    </row>
    <row r="140" spans="1:12" ht="10.5" customHeight="1" x14ac:dyDescent="0.25">
      <c r="A140" s="574"/>
      <c r="B140" s="574"/>
      <c r="C140" s="574"/>
      <c r="D140" s="574"/>
      <c r="E140" s="574"/>
      <c r="F140" s="574"/>
      <c r="G140" s="574"/>
      <c r="H140" s="574"/>
      <c r="I140" s="574"/>
      <c r="J140" s="574"/>
      <c r="K140" s="574"/>
      <c r="L140" s="574"/>
    </row>
    <row r="141" spans="1:12" ht="10.5" customHeight="1" x14ac:dyDescent="0.25">
      <c r="A141" s="574"/>
      <c r="B141" s="574"/>
      <c r="C141" s="574"/>
      <c r="D141" s="574"/>
      <c r="E141" s="574"/>
      <c r="F141" s="574"/>
      <c r="G141" s="574"/>
      <c r="H141" s="574"/>
      <c r="I141" s="574"/>
      <c r="J141" s="574"/>
      <c r="K141" s="574"/>
      <c r="L141" s="574"/>
    </row>
    <row r="142" spans="1:12" ht="10.5" customHeight="1" x14ac:dyDescent="0.25">
      <c r="A142" s="574"/>
      <c r="B142" s="574"/>
      <c r="C142" s="574"/>
      <c r="D142" s="574"/>
      <c r="E142" s="574"/>
      <c r="F142" s="574"/>
      <c r="G142" s="574"/>
      <c r="H142" s="574"/>
      <c r="I142" s="574"/>
      <c r="J142" s="574"/>
      <c r="K142" s="574"/>
      <c r="L142" s="574"/>
    </row>
    <row r="143" spans="1:12" ht="10.5" customHeight="1" x14ac:dyDescent="0.25">
      <c r="A143" s="574"/>
      <c r="B143" s="574"/>
      <c r="C143" s="574"/>
      <c r="D143" s="574"/>
      <c r="E143" s="574"/>
      <c r="F143" s="574"/>
      <c r="G143" s="574"/>
      <c r="H143" s="574"/>
      <c r="I143" s="574"/>
      <c r="J143" s="574"/>
      <c r="K143" s="574"/>
      <c r="L143" s="574"/>
    </row>
    <row r="144" spans="1:12" ht="10.5" customHeight="1" x14ac:dyDescent="0.25">
      <c r="A144" s="574"/>
      <c r="B144" s="574"/>
      <c r="C144" s="574"/>
      <c r="D144" s="574"/>
      <c r="E144" s="574"/>
      <c r="F144" s="574"/>
      <c r="G144" s="574"/>
      <c r="H144" s="574"/>
      <c r="I144" s="574"/>
      <c r="J144" s="574"/>
      <c r="K144" s="574"/>
      <c r="L144" s="574"/>
    </row>
    <row r="145" spans="1:12" ht="10.5" customHeight="1" x14ac:dyDescent="0.25">
      <c r="A145" s="574"/>
      <c r="B145" s="574"/>
      <c r="C145" s="574"/>
      <c r="D145" s="574"/>
      <c r="E145" s="574"/>
      <c r="F145" s="574"/>
      <c r="G145" s="574"/>
      <c r="H145" s="574"/>
      <c r="I145" s="574"/>
      <c r="J145" s="574"/>
      <c r="K145" s="574"/>
      <c r="L145" s="574"/>
    </row>
    <row r="146" spans="1:12" ht="10.5" customHeight="1" x14ac:dyDescent="0.25">
      <c r="A146" s="574"/>
      <c r="B146" s="574"/>
      <c r="C146" s="574"/>
      <c r="D146" s="574"/>
      <c r="E146" s="574"/>
      <c r="F146" s="574"/>
      <c r="G146" s="574"/>
      <c r="H146" s="574"/>
      <c r="I146" s="574"/>
      <c r="J146" s="574"/>
      <c r="K146" s="574"/>
      <c r="L146" s="574"/>
    </row>
  </sheetData>
  <mergeCells count="9">
    <mergeCell ref="A136:L146"/>
    <mergeCell ref="C5:L6"/>
    <mergeCell ref="D7:H8"/>
    <mergeCell ref="I7:L8"/>
    <mergeCell ref="D9:D12"/>
    <mergeCell ref="I9:I12"/>
    <mergeCell ref="B10:B12"/>
    <mergeCell ref="C11:C12"/>
    <mergeCell ref="K11:K1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Q210"/>
  <sheetViews>
    <sheetView topLeftCell="C167" workbookViewId="0">
      <selection activeCell="L190" sqref="L190"/>
    </sheetView>
  </sheetViews>
  <sheetFormatPr defaultRowHeight="12.75" x14ac:dyDescent="0.2"/>
  <cols>
    <col min="1" max="1" width="14.85546875" style="372" customWidth="1"/>
    <col min="2" max="2" width="29.42578125" style="372" bestFit="1" customWidth="1"/>
    <col min="3" max="3" width="11.28515625" style="372" customWidth="1"/>
    <col min="4" max="4" width="13.42578125" style="372" customWidth="1"/>
    <col min="5" max="5" width="12.85546875" style="372" customWidth="1"/>
    <col min="6" max="6" width="12.140625" style="372" customWidth="1"/>
    <col min="7" max="7" width="10" style="372" bestFit="1" customWidth="1"/>
    <col min="8" max="8" width="10.7109375" style="372" customWidth="1"/>
    <col min="9" max="11" width="9.140625" style="372"/>
    <col min="12" max="13" width="10.5703125" style="372" customWidth="1"/>
    <col min="14" max="16384" width="9.140625" style="372"/>
  </cols>
  <sheetData>
    <row r="1" spans="1:16" x14ac:dyDescent="0.2">
      <c r="A1" s="543" t="s">
        <v>1034</v>
      </c>
      <c r="B1" s="546" t="s">
        <v>1987</v>
      </c>
      <c r="C1" s="546"/>
      <c r="D1" s="546"/>
      <c r="E1" s="546" t="s">
        <v>1991</v>
      </c>
      <c r="F1" s="546"/>
      <c r="G1" s="546"/>
      <c r="J1" s="545" t="s">
        <v>1034</v>
      </c>
      <c r="K1" s="542" t="s">
        <v>1987</v>
      </c>
      <c r="L1" s="542"/>
      <c r="M1" s="542"/>
      <c r="N1" s="542" t="s">
        <v>1991</v>
      </c>
      <c r="O1" s="542"/>
      <c r="P1" s="542"/>
    </row>
    <row r="2" spans="1:16" ht="30.75" customHeight="1" x14ac:dyDescent="0.2">
      <c r="A2" s="543"/>
      <c r="B2" s="356" t="s">
        <v>1541</v>
      </c>
      <c r="C2" s="356" t="s">
        <v>1540</v>
      </c>
      <c r="D2" s="356" t="s">
        <v>1557</v>
      </c>
      <c r="E2" s="356" t="s">
        <v>1541</v>
      </c>
      <c r="F2" s="356" t="s">
        <v>1540</v>
      </c>
      <c r="G2" s="356" t="s">
        <v>1557</v>
      </c>
      <c r="J2" s="545"/>
      <c r="K2" s="368" t="s">
        <v>1541</v>
      </c>
      <c r="L2" s="368" t="s">
        <v>1540</v>
      </c>
      <c r="M2" s="368" t="s">
        <v>1557</v>
      </c>
      <c r="N2" s="368" t="s">
        <v>1541</v>
      </c>
      <c r="O2" s="368" t="s">
        <v>1540</v>
      </c>
      <c r="P2" s="368" t="s">
        <v>1557</v>
      </c>
    </row>
    <row r="3" spans="1:16" ht="38.25" x14ac:dyDescent="0.2">
      <c r="A3" s="375" t="s">
        <v>1988</v>
      </c>
      <c r="B3" s="355">
        <f>'SF Savings - Front'!B76</f>
        <v>103.38902920618744</v>
      </c>
      <c r="C3" s="355">
        <f>'SF Savings - Top'!B76</f>
        <v>99.317113091388933</v>
      </c>
      <c r="D3" s="355">
        <f>'Savings Average'!B70</f>
        <v>98.968747394249931</v>
      </c>
      <c r="E3" s="355">
        <f>'SF Savings - Front'!H76</f>
        <v>64.870229105194198</v>
      </c>
      <c r="F3" s="355">
        <f>'SF Savings - Top'!H76</f>
        <v>83.796927084369031</v>
      </c>
      <c r="G3" s="355" t="e">
        <f>'Savings Average'!#REF!</f>
        <v>#REF!</v>
      </c>
      <c r="J3" s="376" t="s">
        <v>1988</v>
      </c>
      <c r="K3" s="369">
        <v>61.806386758223994</v>
      </c>
      <c r="L3" s="369">
        <v>220.07142361195662</v>
      </c>
      <c r="M3" s="369">
        <v>101.96213526414562</v>
      </c>
      <c r="N3" s="369">
        <v>33.540087973919242</v>
      </c>
      <c r="O3" s="369">
        <v>174.77838877366753</v>
      </c>
      <c r="P3" s="369">
        <v>71.502583487739457</v>
      </c>
    </row>
    <row r="4" spans="1:16" ht="76.5" x14ac:dyDescent="0.2">
      <c r="A4" s="375" t="s">
        <v>1989</v>
      </c>
      <c r="B4" s="355">
        <f>'SF Savings - Front'!B77</f>
        <v>131.15209047760669</v>
      </c>
      <c r="C4" s="355">
        <f>'SF Savings - Top'!B77</f>
        <v>181.16106821783387</v>
      </c>
      <c r="D4" s="355">
        <f>'Savings Average'!B71</f>
        <v>134.26492593842204</v>
      </c>
      <c r="E4" s="355">
        <f>'SF Savings - Front'!H77</f>
        <v>79.597389700138649</v>
      </c>
      <c r="F4" s="355">
        <f>'SF Savings - Top'!H77</f>
        <v>143.81367811061747</v>
      </c>
      <c r="G4" s="355" t="e">
        <f>'Savings Average'!#REF!</f>
        <v>#REF!</v>
      </c>
      <c r="J4" s="376" t="s">
        <v>1989</v>
      </c>
      <c r="K4" s="369">
        <v>89.56944802964324</v>
      </c>
      <c r="L4" s="369">
        <v>301.91537873840156</v>
      </c>
      <c r="M4" s="369">
        <v>132.25903392586258</v>
      </c>
      <c r="N4" s="369">
        <v>48.267248568863693</v>
      </c>
      <c r="O4" s="369">
        <v>234.79513979991597</v>
      </c>
      <c r="P4" s="369">
        <v>81.018810471755614</v>
      </c>
    </row>
    <row r="5" spans="1:16" ht="25.5" x14ac:dyDescent="0.2">
      <c r="A5" s="375" t="s">
        <v>1990</v>
      </c>
      <c r="B5" s="355">
        <f>'SF Savings - Front'!B78</f>
        <v>151.42454154148038</v>
      </c>
      <c r="C5" s="355" t="s">
        <v>1010</v>
      </c>
      <c r="D5" s="355">
        <f>'Savings Average'!B72</f>
        <v>151.79734012769177</v>
      </c>
      <c r="E5" s="355">
        <f>'SF Savings - Front'!H78</f>
        <v>97.226478493968443</v>
      </c>
      <c r="F5" s="355" t="s">
        <v>1010</v>
      </c>
      <c r="G5" s="355" t="e">
        <f>'Savings Average'!#REF!</f>
        <v>#REF!</v>
      </c>
      <c r="J5" s="376" t="s">
        <v>1990</v>
      </c>
      <c r="K5" s="369">
        <v>109.84189909351693</v>
      </c>
      <c r="L5" s="369" t="s">
        <v>1010</v>
      </c>
      <c r="M5" s="369">
        <v>151.42454154148038</v>
      </c>
      <c r="N5" s="369">
        <v>65.896337362693487</v>
      </c>
      <c r="O5" s="369" t="s">
        <v>1010</v>
      </c>
      <c r="P5" s="369">
        <v>97.226478493968443</v>
      </c>
    </row>
    <row r="6" spans="1:16" x14ac:dyDescent="0.2">
      <c r="J6" s="377"/>
      <c r="K6" s="377"/>
      <c r="L6" s="377" t="s">
        <v>1997</v>
      </c>
      <c r="M6" s="377"/>
      <c r="N6" s="377"/>
      <c r="O6" s="377"/>
      <c r="P6" s="377"/>
    </row>
    <row r="7" spans="1:16" x14ac:dyDescent="0.2">
      <c r="J7" s="377"/>
      <c r="K7" s="377"/>
      <c r="L7" s="377"/>
      <c r="M7" s="377"/>
      <c r="N7" s="377"/>
      <c r="O7" s="377"/>
      <c r="P7" s="377"/>
    </row>
    <row r="8" spans="1:16" x14ac:dyDescent="0.2">
      <c r="A8" s="543" t="s">
        <v>1034</v>
      </c>
      <c r="B8" s="546" t="s">
        <v>1993</v>
      </c>
      <c r="C8" s="546"/>
      <c r="D8" s="546"/>
      <c r="E8" s="546" t="s">
        <v>1992</v>
      </c>
      <c r="F8" s="546"/>
      <c r="G8" s="546"/>
    </row>
    <row r="9" spans="1:16" ht="30.75" customHeight="1" x14ac:dyDescent="0.2">
      <c r="A9" s="543"/>
      <c r="B9" s="356" t="s">
        <v>1541</v>
      </c>
      <c r="C9" s="356" t="s">
        <v>1540</v>
      </c>
      <c r="D9" s="356" t="s">
        <v>1557</v>
      </c>
      <c r="E9" s="356" t="s">
        <v>1541</v>
      </c>
      <c r="F9" s="356" t="s">
        <v>1540</v>
      </c>
      <c r="G9" s="356" t="s">
        <v>1557</v>
      </c>
    </row>
    <row r="10" spans="1:16" ht="25.5" x14ac:dyDescent="0.2">
      <c r="A10" s="360" t="s">
        <v>1988</v>
      </c>
      <c r="B10" s="357">
        <f>'SF Savings - Front'!C76</f>
        <v>0.32108394163412252</v>
      </c>
      <c r="C10" s="357">
        <f>'SF Savings - Top'!C76</f>
        <v>0.30843823941425136</v>
      </c>
      <c r="D10" s="357">
        <f>'Savings Average'!C70</f>
        <v>1.4911430372298281E-2</v>
      </c>
      <c r="E10" s="357">
        <f>'SF Savings - Front'!I76</f>
        <v>0.20146033883600684</v>
      </c>
      <c r="F10" s="357">
        <f>'SF Savings - Top'!I76</f>
        <v>0.26023890398872368</v>
      </c>
      <c r="G10" s="357" t="e">
        <f>'Savings Average'!#REF!</f>
        <v>#REF!</v>
      </c>
    </row>
    <row r="11" spans="1:16" ht="38.25" x14ac:dyDescent="0.2">
      <c r="A11" s="360" t="s">
        <v>1989</v>
      </c>
      <c r="B11" s="357">
        <f>'SF Savings - Front'!C77</f>
        <v>0.40730462881244311</v>
      </c>
      <c r="C11" s="357">
        <f>'SF Savings - Top'!C77</f>
        <v>0.562612013098863</v>
      </c>
      <c r="D11" s="357">
        <f>'Savings Average'!C71</f>
        <v>2.0229437547563487E-2</v>
      </c>
      <c r="E11" s="357">
        <f>'SF Savings - Front'!I77</f>
        <v>0.24719686242279085</v>
      </c>
      <c r="F11" s="357">
        <f>'SF Savings - Top'!I77</f>
        <v>0.44662632953607911</v>
      </c>
      <c r="G11" s="357" t="e">
        <f>'Savings Average'!#REF!</f>
        <v>#REF!</v>
      </c>
    </row>
    <row r="12" spans="1:16" x14ac:dyDescent="0.2">
      <c r="A12" s="360" t="s">
        <v>1990</v>
      </c>
      <c r="B12" s="357">
        <f>'SF Savings - Front'!C78</f>
        <v>0.4702625513710571</v>
      </c>
      <c r="C12" s="355" t="s">
        <v>1010</v>
      </c>
      <c r="D12" s="357">
        <f>'Savings Average'!C72</f>
        <v>2.2871012593473173E-2</v>
      </c>
      <c r="E12" s="357">
        <f>'SF Savings - Front'!I78</f>
        <v>0.30194558538499516</v>
      </c>
      <c r="F12" s="355" t="s">
        <v>1010</v>
      </c>
      <c r="G12" s="357" t="e">
        <f>'Savings Average'!#REF!</f>
        <v>#REF!</v>
      </c>
    </row>
    <row r="15" spans="1:16" ht="15" customHeight="1" x14ac:dyDescent="0.2">
      <c r="A15" s="543" t="s">
        <v>1034</v>
      </c>
      <c r="B15" s="548" t="s">
        <v>1994</v>
      </c>
      <c r="C15" s="546" t="s">
        <v>2055</v>
      </c>
      <c r="D15" s="546"/>
      <c r="E15" s="546"/>
      <c r="F15" s="546" t="s">
        <v>2015</v>
      </c>
      <c r="G15" s="546"/>
      <c r="H15" s="546"/>
    </row>
    <row r="16" spans="1:16" x14ac:dyDescent="0.2">
      <c r="A16" s="543"/>
      <c r="B16" s="549"/>
      <c r="C16" s="356" t="s">
        <v>1287</v>
      </c>
      <c r="D16" s="356" t="s">
        <v>1288</v>
      </c>
      <c r="E16" s="356" t="s">
        <v>1273</v>
      </c>
      <c r="F16" s="356" t="s">
        <v>1287</v>
      </c>
      <c r="G16" s="356" t="s">
        <v>1288</v>
      </c>
      <c r="H16" s="356" t="s">
        <v>1273</v>
      </c>
    </row>
    <row r="17" spans="1:8" x14ac:dyDescent="0.2">
      <c r="A17" s="547" t="s">
        <v>1988</v>
      </c>
      <c r="B17" s="361" t="s">
        <v>1541</v>
      </c>
      <c r="C17" s="362">
        <f>'SF Savings - Front'!D76</f>
        <v>0.12190723597034736</v>
      </c>
      <c r="D17" s="362">
        <f>'SF Savings - Front'!E76</f>
        <v>9.3328346102961895E-2</v>
      </c>
      <c r="E17" s="362">
        <f>'SF Savings - Front'!F76</f>
        <v>0.20219063131802142</v>
      </c>
      <c r="F17" s="362">
        <f>'SF Savings - Front'!J76</f>
        <v>9.3672069880207168E-2</v>
      </c>
      <c r="G17" s="362">
        <f>'SF Savings - Front'!K76</f>
        <v>0.41168129540427706</v>
      </c>
      <c r="H17" s="362">
        <f>'SF Savings - Front'!L76</f>
        <v>5.5761343441263482E-2</v>
      </c>
    </row>
    <row r="18" spans="1:8" x14ac:dyDescent="0.2">
      <c r="A18" s="547"/>
      <c r="B18" s="361" t="s">
        <v>1540</v>
      </c>
      <c r="C18" s="358">
        <f>'SF Savings - Top'!D76</f>
        <v>3.9904565793245056E-2</v>
      </c>
      <c r="D18" s="358">
        <f>'SF Savings - Top'!E76</f>
        <v>4.3718658221214651E-2</v>
      </c>
      <c r="E18" s="358">
        <f>'SF Savings - Top'!F76</f>
        <v>5.0957540668287726E-2</v>
      </c>
      <c r="F18" s="358">
        <f>'SF Savings - Top'!J76</f>
        <v>3.496538495041257E-2</v>
      </c>
      <c r="G18" s="358">
        <f>'SF Savings - Top'!K76</f>
        <v>0.14161313668664255</v>
      </c>
      <c r="H18" s="358">
        <f>'SF Savings - Top'!L76</f>
        <v>1.4053375804822854E-2</v>
      </c>
    </row>
    <row r="19" spans="1:8" x14ac:dyDescent="0.2">
      <c r="A19" s="547"/>
      <c r="B19" s="361" t="s">
        <v>1557</v>
      </c>
      <c r="C19" s="358">
        <f>'Savings Average'!D70</f>
        <v>2.110634680799885</v>
      </c>
      <c r="D19" s="358">
        <f>'Savings Average'!E70</f>
        <v>5.7825607693147534E-3</v>
      </c>
      <c r="E19" s="358">
        <f>'Savings Average'!F70</f>
        <v>0</v>
      </c>
      <c r="F19" s="358" t="e">
        <f>'Savings Average'!#REF!</f>
        <v>#REF!</v>
      </c>
      <c r="G19" s="358" t="e">
        <f>'Savings Average'!#REF!</f>
        <v>#REF!</v>
      </c>
      <c r="H19" s="358" t="e">
        <f>'Savings Average'!#REF!</f>
        <v>#REF!</v>
      </c>
    </row>
    <row r="20" spans="1:8" x14ac:dyDescent="0.2">
      <c r="A20" s="547" t="s">
        <v>1989</v>
      </c>
      <c r="B20" s="361" t="s">
        <v>1541</v>
      </c>
      <c r="C20" s="362">
        <f>'SF Savings - Front'!D77</f>
        <v>0.16299140309449539</v>
      </c>
      <c r="D20" s="362">
        <f>'SF Savings - Front'!E77</f>
        <v>0.1250281051147745</v>
      </c>
      <c r="E20" s="362">
        <f>'SF Savings - Front'!F77</f>
        <v>0.2700456350826646</v>
      </c>
      <c r="F20" s="362">
        <f>'SF Savings - Front'!J77</f>
        <v>0.12532137081916961</v>
      </c>
      <c r="G20" s="362">
        <f>'SF Savings - Front'!K77</f>
        <v>0.55055130112110173</v>
      </c>
      <c r="H20" s="362">
        <f>'SF Savings - Front'!L77</f>
        <v>7.4474802835814841E-2</v>
      </c>
    </row>
    <row r="21" spans="1:8" x14ac:dyDescent="0.2">
      <c r="A21" s="547"/>
      <c r="B21" s="361" t="s">
        <v>1540</v>
      </c>
      <c r="C21" s="358">
        <f>'SF Savings - Top'!D77</f>
        <v>0.10311603486924592</v>
      </c>
      <c r="D21" s="358">
        <f>'SF Savings - Top'!E77</f>
        <v>0.10049863517498439</v>
      </c>
      <c r="E21" s="358">
        <f>'SF Savings - Top'!F77</f>
        <v>0.14609986677756867</v>
      </c>
      <c r="F21" s="358">
        <f>'SF Savings - Top'!J77</f>
        <v>8.6277009497887497E-2</v>
      </c>
      <c r="G21" s="358">
        <f>'SF Savings - Top'!K77</f>
        <v>0.35944462692162071</v>
      </c>
      <c r="H21" s="358">
        <f>'SF Savings - Top'!L77</f>
        <v>4.0292296408595871E-2</v>
      </c>
    </row>
    <row r="22" spans="1:8" x14ac:dyDescent="0.2">
      <c r="A22" s="547"/>
      <c r="B22" s="361" t="s">
        <v>1557</v>
      </c>
      <c r="C22" s="358">
        <f>'Savings Average'!D71</f>
        <v>3.7071429808127547</v>
      </c>
      <c r="D22" s="358">
        <f>'Savings Average'!E71</f>
        <v>1.0156556111815766E-2</v>
      </c>
      <c r="E22" s="358">
        <f>'Savings Average'!F71</f>
        <v>0</v>
      </c>
      <c r="F22" s="358" t="e">
        <f>'Savings Average'!#REF!</f>
        <v>#REF!</v>
      </c>
      <c r="G22" s="358" t="e">
        <f>'Savings Average'!#REF!</f>
        <v>#REF!</v>
      </c>
      <c r="H22" s="358" t="e">
        <f>'Savings Average'!#REF!</f>
        <v>#REF!</v>
      </c>
    </row>
    <row r="23" spans="1:8" x14ac:dyDescent="0.2">
      <c r="A23" s="547" t="s">
        <v>1990</v>
      </c>
      <c r="B23" s="361" t="s">
        <v>1541</v>
      </c>
      <c r="C23" s="362">
        <f>'SF Savings - Front'!D78</f>
        <v>0.16832084804237268</v>
      </c>
      <c r="D23" s="362">
        <f>'SF Savings - Front'!E78</f>
        <v>0.13344756617653658</v>
      </c>
      <c r="E23" s="362">
        <f>'SF Savings - Front'!F78</f>
        <v>0.27386740881616511</v>
      </c>
      <c r="F23" s="362">
        <f>'SF Savings - Front'!J78</f>
        <v>0.13083442879282617</v>
      </c>
      <c r="G23" s="362">
        <f>'SF Savings - Front'!K78</f>
        <v>0.5708077794810037</v>
      </c>
      <c r="H23" s="362">
        <f>'SF Savings - Front'!L78</f>
        <v>7.552879448873831E-2</v>
      </c>
    </row>
    <row r="24" spans="1:8" x14ac:dyDescent="0.2">
      <c r="A24" s="547"/>
      <c r="B24" s="361" t="s">
        <v>1540</v>
      </c>
      <c r="C24" s="358" t="s">
        <v>1010</v>
      </c>
      <c r="D24" s="358" t="s">
        <v>1010</v>
      </c>
      <c r="E24" s="358" t="s">
        <v>1010</v>
      </c>
      <c r="F24" s="358" t="s">
        <v>1010</v>
      </c>
      <c r="G24" s="358" t="s">
        <v>1010</v>
      </c>
      <c r="H24" s="358" t="s">
        <v>1010</v>
      </c>
    </row>
    <row r="25" spans="1:8" x14ac:dyDescent="0.2">
      <c r="A25" s="547"/>
      <c r="B25" s="361" t="s">
        <v>1557</v>
      </c>
      <c r="C25" s="358">
        <f>'Savings Average'!D72</f>
        <v>3.841166501027641</v>
      </c>
      <c r="D25" s="358">
        <f>'Savings Average'!E72</f>
        <v>1.0523743838431894E-2</v>
      </c>
      <c r="E25" s="358">
        <f>'Savings Average'!F72</f>
        <v>0</v>
      </c>
      <c r="F25" s="358" t="e">
        <f>'Savings Average'!#REF!</f>
        <v>#REF!</v>
      </c>
      <c r="G25" s="358" t="e">
        <f>'Savings Average'!#REF!</f>
        <v>#REF!</v>
      </c>
      <c r="H25" s="358" t="e">
        <f>'Savings Average'!#REF!</f>
        <v>#REF!</v>
      </c>
    </row>
    <row r="28" spans="1:8" ht="38.25" customHeight="1" x14ac:dyDescent="0.2">
      <c r="A28" s="543" t="s">
        <v>1034</v>
      </c>
      <c r="B28" s="544" t="s">
        <v>1485</v>
      </c>
      <c r="C28" s="544"/>
      <c r="D28" s="544"/>
      <c r="E28" s="544" t="s">
        <v>1996</v>
      </c>
      <c r="F28" s="544"/>
      <c r="G28" s="544"/>
    </row>
    <row r="29" spans="1:8" ht="25.5" x14ac:dyDescent="0.2">
      <c r="A29" s="543"/>
      <c r="B29" s="363" t="s">
        <v>1047</v>
      </c>
      <c r="C29" s="363" t="s">
        <v>1046</v>
      </c>
      <c r="D29" s="363" t="s">
        <v>1557</v>
      </c>
      <c r="E29" s="363" t="s">
        <v>1047</v>
      </c>
      <c r="F29" s="363" t="s">
        <v>1046</v>
      </c>
      <c r="G29" s="363" t="s">
        <v>1557</v>
      </c>
    </row>
    <row r="30" spans="1:8" x14ac:dyDescent="0.2">
      <c r="A30" s="364" t="s">
        <v>1995</v>
      </c>
      <c r="B30" s="359">
        <v>4.7</v>
      </c>
      <c r="C30" s="359">
        <v>8.4</v>
      </c>
      <c r="D30" s="359">
        <v>5.92</v>
      </c>
      <c r="E30" s="367" t="s">
        <v>1010</v>
      </c>
      <c r="F30" s="367" t="s">
        <v>1010</v>
      </c>
      <c r="G30" s="367" t="s">
        <v>1010</v>
      </c>
    </row>
    <row r="31" spans="1:8" x14ac:dyDescent="0.2">
      <c r="A31" s="364" t="s">
        <v>1988</v>
      </c>
      <c r="B31" s="359">
        <v>3.7</v>
      </c>
      <c r="C31" s="359">
        <v>4.3</v>
      </c>
      <c r="D31" s="359">
        <v>3.93</v>
      </c>
      <c r="E31" s="367">
        <f>'SF Savings - Front'!H85</f>
        <v>3.2947806901891168</v>
      </c>
      <c r="F31" s="367">
        <f>'SF Savings - Top'!H85</f>
        <v>2.4037927926377534</v>
      </c>
      <c r="G31" s="366">
        <f>'Savings Average'!H79</f>
        <v>2.4826325697890108</v>
      </c>
    </row>
    <row r="32" spans="1:8" x14ac:dyDescent="0.2">
      <c r="A32" s="364" t="s">
        <v>1989</v>
      </c>
      <c r="B32" s="365">
        <v>3.2</v>
      </c>
      <c r="C32" s="365">
        <v>3.5</v>
      </c>
      <c r="D32" s="359">
        <v>3.21</v>
      </c>
      <c r="E32" s="367">
        <f>'SF Savings - Front'!H86</f>
        <v>4.0372706048152533</v>
      </c>
      <c r="F32" s="367">
        <f>'SF Savings - Top'!H86</f>
        <v>3.5917766560395714</v>
      </c>
      <c r="G32" s="366">
        <f>'Savings Average'!H80</f>
        <v>3.3851623159247173</v>
      </c>
    </row>
    <row r="33" spans="1:8" x14ac:dyDescent="0.2">
      <c r="A33" s="364" t="s">
        <v>1990</v>
      </c>
      <c r="B33" s="365">
        <v>3.2</v>
      </c>
      <c r="C33" s="367" t="s">
        <v>1010</v>
      </c>
      <c r="D33" s="359">
        <v>3.2</v>
      </c>
      <c r="E33" s="367">
        <f>'SF Savings - Front'!H87</f>
        <v>4.0372706048152533</v>
      </c>
      <c r="F33" s="367">
        <f>'SF Savings - Top'!H87</f>
        <v>8.7892060584225256</v>
      </c>
      <c r="G33" s="366">
        <f>'Savings Average'!H81</f>
        <v>3.3933918750279894</v>
      </c>
    </row>
    <row r="36" spans="1:8" ht="13.5" thickBot="1" x14ac:dyDescent="0.25"/>
    <row r="37" spans="1:8" ht="25.5" customHeight="1" thickBot="1" x14ac:dyDescent="0.25">
      <c r="A37" s="517" t="s">
        <v>1034</v>
      </c>
      <c r="B37" s="519" t="s">
        <v>1998</v>
      </c>
      <c r="C37" s="538" t="s">
        <v>1991</v>
      </c>
      <c r="D37" s="539"/>
      <c r="E37" s="540"/>
      <c r="F37" s="521" t="s">
        <v>1999</v>
      </c>
      <c r="G37" s="541"/>
      <c r="H37" s="522"/>
    </row>
    <row r="38" spans="1:8" ht="26.25" thickBot="1" x14ac:dyDescent="0.25">
      <c r="A38" s="518"/>
      <c r="B38" s="520"/>
      <c r="C38" s="370" t="s">
        <v>1541</v>
      </c>
      <c r="D38" s="370" t="s">
        <v>1540</v>
      </c>
      <c r="E38" s="370" t="s">
        <v>1557</v>
      </c>
      <c r="F38" s="370" t="s">
        <v>1541</v>
      </c>
      <c r="G38" s="370" t="s">
        <v>1540</v>
      </c>
      <c r="H38" s="370" t="s">
        <v>1557</v>
      </c>
    </row>
    <row r="39" spans="1:8" ht="13.5" thickBot="1" x14ac:dyDescent="0.25">
      <c r="A39" s="513" t="s">
        <v>1988</v>
      </c>
      <c r="B39" s="371" t="s">
        <v>2000</v>
      </c>
      <c r="C39" s="374">
        <f>'SF Savings - Front'!$B$35</f>
        <v>202.89695542250365</v>
      </c>
      <c r="D39" s="374">
        <f>'SF Savings - Top'!$B$35</f>
        <v>133.00349486004336</v>
      </c>
      <c r="E39" s="374">
        <f>'Savings Average'!$B$36</f>
        <v>149.25192887989334</v>
      </c>
      <c r="F39" s="374" t="e">
        <f>'MF Savings - Front'!$B$35</f>
        <v>#REF!</v>
      </c>
      <c r="G39" s="374" t="e">
        <f>'MF Savings - Top'!$B$35</f>
        <v>#REF!</v>
      </c>
      <c r="H39" s="374" t="e">
        <f>'MF Savings Average'!$B$35</f>
        <v>#REF!</v>
      </c>
    </row>
    <row r="40" spans="1:8" ht="13.5" thickBot="1" x14ac:dyDescent="0.25">
      <c r="A40" s="514"/>
      <c r="B40" s="371" t="s">
        <v>2001</v>
      </c>
      <c r="C40" s="374">
        <f>'SF Savings - Front'!$C$35</f>
        <v>75.824193079552174</v>
      </c>
      <c r="D40" s="374">
        <f>'SF Savings - Top'!$C$35</f>
        <v>100.97770111919635</v>
      </c>
      <c r="E40" s="374">
        <f>'Savings Average'!$C$36</f>
        <v>70.603782097038902</v>
      </c>
      <c r="F40" s="374" t="e">
        <f>'MF Savings - Front'!$C$35</f>
        <v>#REF!</v>
      </c>
      <c r="G40" s="374" t="e">
        <f>'MF Savings - Top'!$C$35</f>
        <v>#REF!</v>
      </c>
      <c r="H40" s="374" t="e">
        <f>'MF Savings Average'!$C$35</f>
        <v>#REF!</v>
      </c>
    </row>
    <row r="41" spans="1:8" ht="13.5" thickBot="1" x14ac:dyDescent="0.25">
      <c r="A41" s="514"/>
      <c r="B41" s="371" t="s">
        <v>2002</v>
      </c>
      <c r="C41" s="374">
        <f>'SF Savings - Front'!$D$35</f>
        <v>128.97370417450537</v>
      </c>
      <c r="D41" s="374">
        <f>'SF Savings - Top'!$D$35</f>
        <v>60.574844313355726</v>
      </c>
      <c r="E41" s="374">
        <f>'Savings Average'!$D$36</f>
        <v>88.038177013664296</v>
      </c>
      <c r="F41" s="374" t="e">
        <f>'MF Savings - Front'!$D$35</f>
        <v>#REF!</v>
      </c>
      <c r="G41" s="374" t="e">
        <f>'MF Savings - Top'!$D$35</f>
        <v>#REF!</v>
      </c>
      <c r="H41" s="374" t="e">
        <f>'MF Savings Average'!$D$35</f>
        <v>#REF!</v>
      </c>
    </row>
    <row r="42" spans="1:8" ht="13.5" thickBot="1" x14ac:dyDescent="0.25">
      <c r="A42" s="515"/>
      <c r="B42" s="371" t="s">
        <v>2003</v>
      </c>
      <c r="C42" s="374">
        <f>'SF Savings - Front'!$E$35</f>
        <v>1.9009418315537445</v>
      </c>
      <c r="D42" s="374">
        <f>'SF Savings - Top'!$E$35</f>
        <v>28.549050572508605</v>
      </c>
      <c r="E42" s="374">
        <f>'Savings Average'!$E$36</f>
        <v>9.3900302308097636</v>
      </c>
      <c r="F42" s="374" t="e">
        <f>'MF Savings - Front'!$E$35</f>
        <v>#REF!</v>
      </c>
      <c r="G42" s="374" t="e">
        <f>'MF Savings - Top'!$E$35</f>
        <v>#REF!</v>
      </c>
      <c r="H42" s="374" t="e">
        <f>'MF Savings Average'!$E$35</f>
        <v>#REF!</v>
      </c>
    </row>
    <row r="43" spans="1:8" ht="13.5" thickBot="1" x14ac:dyDescent="0.25">
      <c r="A43" s="513" t="s">
        <v>1989</v>
      </c>
      <c r="B43" s="371" t="s">
        <v>2000</v>
      </c>
      <c r="C43" s="374">
        <f>'SF Savings - Front'!$B$36</f>
        <v>264.21624764188857</v>
      </c>
      <c r="D43" s="374">
        <f>'SF Savings - Top'!$B$36</f>
        <v>267.15384658476563</v>
      </c>
      <c r="E43" s="374">
        <f>'Savings Average'!$B$37</f>
        <v>222.13272425960639</v>
      </c>
      <c r="F43" s="374" t="e">
        <f>'MF Savings - Front'!$B$36</f>
        <v>#REF!</v>
      </c>
      <c r="G43" s="374" t="e">
        <f>'MF Savings - Top'!$B$36</f>
        <v>#REF!</v>
      </c>
      <c r="H43" s="374" t="e">
        <f>'MF Savings Average'!$B$36</f>
        <v>#REF!</v>
      </c>
    </row>
    <row r="44" spans="1:8" ht="13.5" thickBot="1" x14ac:dyDescent="0.25">
      <c r="A44" s="514"/>
      <c r="B44" s="371" t="s">
        <v>2001</v>
      </c>
      <c r="C44" s="374">
        <f>'SF Savings - Front'!$C$36</f>
        <v>94.497974421618437</v>
      </c>
      <c r="D44" s="374">
        <f>'SF Savings - Top'!$C$36</f>
        <v>175.3330063789607</v>
      </c>
      <c r="E44" s="374">
        <f>'Savings Average'!$C$37</f>
        <v>80.931005504595817</v>
      </c>
      <c r="F44" s="374" t="e">
        <f>'MF Savings - Front'!$C$36</f>
        <v>#REF!</v>
      </c>
      <c r="G44" s="374" t="e">
        <f>'MF Savings - Top'!$C$36</f>
        <v>#REF!</v>
      </c>
      <c r="H44" s="374" t="e">
        <f>'MF Savings Average'!$C$36</f>
        <v>#REF!</v>
      </c>
    </row>
    <row r="45" spans="1:8" ht="13.5" thickBot="1" x14ac:dyDescent="0.25">
      <c r="A45" s="514"/>
      <c r="B45" s="371" t="s">
        <v>2002</v>
      </c>
      <c r="C45" s="374">
        <f>'SF Savings - Front'!$D$36</f>
        <v>164.4753186275417</v>
      </c>
      <c r="D45" s="374">
        <f>'SF Savings - Top'!$D$36</f>
        <v>125.67635517897588</v>
      </c>
      <c r="E45" s="374">
        <f>'Savings Average'!$D$37</f>
        <v>137.52234667234165</v>
      </c>
      <c r="F45" s="374" t="e">
        <f>'MF Savings - Front'!$D$36</f>
        <v>#REF!</v>
      </c>
      <c r="G45" s="374" t="e">
        <f>'MF Savings - Top'!$D$36</f>
        <v>#REF!</v>
      </c>
      <c r="H45" s="374" t="e">
        <f>'MF Savings Average'!$D$36</f>
        <v>#REF!</v>
      </c>
    </row>
    <row r="46" spans="1:8" ht="13.5" thickBot="1" x14ac:dyDescent="0.25">
      <c r="A46" s="515"/>
      <c r="B46" s="371" t="s">
        <v>2003</v>
      </c>
      <c r="C46" s="374">
        <f>'SF Savings - Front'!$E$36</f>
        <v>-5.2429545927284948</v>
      </c>
      <c r="D46" s="374">
        <f>'SF Savings - Top'!$E$36</f>
        <v>33.855514973170912</v>
      </c>
      <c r="E46" s="374">
        <f>'Savings Average'!$E$37</f>
        <v>-3.6793720826689906</v>
      </c>
      <c r="F46" s="374" t="e">
        <f>'MF Savings - Front'!$E$36</f>
        <v>#REF!</v>
      </c>
      <c r="G46" s="374" t="e">
        <f>'MF Savings - Top'!$E$36</f>
        <v>#REF!</v>
      </c>
      <c r="H46" s="374" t="e">
        <f>'MF Savings Average'!$E$36</f>
        <v>#REF!</v>
      </c>
    </row>
    <row r="47" spans="1:8" ht="13.5" thickBot="1" x14ac:dyDescent="0.25">
      <c r="A47" s="513" t="s">
        <v>1990</v>
      </c>
      <c r="B47" s="371" t="s">
        <v>2000</v>
      </c>
      <c r="C47" s="374">
        <f>'SF Savings - Front'!$B$37</f>
        <v>289.20595919704874</v>
      </c>
      <c r="D47" s="371" t="s">
        <v>1010</v>
      </c>
      <c r="E47" s="374">
        <f>'Savings Average'!$B$38</f>
        <v>243.08233165704536</v>
      </c>
      <c r="F47" s="374" t="e">
        <f>'MF Savings - Front'!$B$37</f>
        <v>#REF!</v>
      </c>
      <c r="G47" s="371" t="s">
        <v>1010</v>
      </c>
      <c r="H47" s="374" t="e">
        <f>'MF Savings Average'!$B$37</f>
        <v>#REF!</v>
      </c>
    </row>
    <row r="48" spans="1:8" ht="13.5" thickBot="1" x14ac:dyDescent="0.25">
      <c r="A48" s="514"/>
      <c r="B48" s="371" t="s">
        <v>2001</v>
      </c>
      <c r="C48" s="374">
        <f>'SF Savings - Front'!$C$37</f>
        <v>117.08577772712391</v>
      </c>
      <c r="D48" s="371" t="s">
        <v>1010</v>
      </c>
      <c r="E48" s="374">
        <f>'Savings Average'!$C$38</f>
        <v>98.412508278903658</v>
      </c>
      <c r="F48" s="374" t="e">
        <f>'MF Savings - Front'!$C$37</f>
        <v>#REF!</v>
      </c>
      <c r="G48" s="371" t="s">
        <v>1010</v>
      </c>
      <c r="H48" s="374" t="e">
        <f>'MF Savings Average'!$C$37</f>
        <v>#REF!</v>
      </c>
    </row>
    <row r="49" spans="1:8" ht="13.5" thickBot="1" x14ac:dyDescent="0.25">
      <c r="A49" s="514"/>
      <c r="B49" s="371" t="s">
        <v>2002</v>
      </c>
      <c r="C49" s="374">
        <f>'SF Savings - Front'!$D$37</f>
        <v>170.34038143879738</v>
      </c>
      <c r="D49" s="371" t="s">
        <v>1010</v>
      </c>
      <c r="E49" s="374">
        <f>'Savings Average'!$D$38</f>
        <v>143.17387238649923</v>
      </c>
      <c r="F49" s="374" t="e">
        <f>'MF Savings - Front'!$D$37</f>
        <v>#REF!</v>
      </c>
      <c r="G49" s="371" t="s">
        <v>1010</v>
      </c>
      <c r="H49" s="374" t="e">
        <f>'MF Savings Average'!$D$37</f>
        <v>#REF!</v>
      </c>
    </row>
    <row r="50" spans="1:8" ht="13.5" thickBot="1" x14ac:dyDescent="0.25">
      <c r="A50" s="515"/>
      <c r="B50" s="371" t="s">
        <v>2003</v>
      </c>
      <c r="C50" s="374">
        <f>'SF Savings - Front'!$E$37</f>
        <v>-1.7798000311274933</v>
      </c>
      <c r="D50" s="371" t="s">
        <v>1010</v>
      </c>
      <c r="E50" s="374">
        <f>'Savings Average'!$E$38</f>
        <v>-1.4959509916425233</v>
      </c>
      <c r="F50" s="374" t="e">
        <f>'MF Savings - Front'!$E$37</f>
        <v>#REF!</v>
      </c>
      <c r="G50" s="371" t="s">
        <v>1010</v>
      </c>
      <c r="H50" s="374" t="e">
        <f>'MF Savings Average'!$E$37</f>
        <v>#REF!</v>
      </c>
    </row>
    <row r="51" spans="1:8" ht="13.5" thickBot="1" x14ac:dyDescent="0.25"/>
    <row r="52" spans="1:8" ht="13.5" thickBot="1" x14ac:dyDescent="0.25">
      <c r="A52" s="517" t="s">
        <v>1034</v>
      </c>
      <c r="B52" s="519" t="s">
        <v>1998</v>
      </c>
      <c r="C52" s="538" t="s">
        <v>1992</v>
      </c>
      <c r="D52" s="539"/>
      <c r="E52" s="540"/>
      <c r="F52" s="521" t="s">
        <v>2004</v>
      </c>
      <c r="G52" s="541"/>
      <c r="H52" s="522"/>
    </row>
    <row r="53" spans="1:8" ht="26.25" thickBot="1" x14ac:dyDescent="0.25">
      <c r="A53" s="518"/>
      <c r="B53" s="520"/>
      <c r="C53" s="370" t="s">
        <v>1541</v>
      </c>
      <c r="D53" s="370" t="s">
        <v>1540</v>
      </c>
      <c r="E53" s="370" t="s">
        <v>1557</v>
      </c>
      <c r="F53" s="370" t="s">
        <v>1541</v>
      </c>
      <c r="G53" s="370" t="s">
        <v>1540</v>
      </c>
      <c r="H53" s="370" t="s">
        <v>1557</v>
      </c>
    </row>
    <row r="54" spans="1:8" ht="13.5" thickBot="1" x14ac:dyDescent="0.25">
      <c r="A54" s="513" t="s">
        <v>1988</v>
      </c>
      <c r="B54" s="371" t="s">
        <v>2000</v>
      </c>
      <c r="C54" s="373">
        <f>'SF Savings - Front'!$G$35</f>
        <v>0.63011476839286851</v>
      </c>
      <c r="D54" s="373">
        <f>'SF Savings - Top'!$G$35</f>
        <v>0.41305433186348872</v>
      </c>
      <c r="E54" s="373">
        <f>'Savings Average'!$G$36</f>
        <v>2.24875003879563E-2</v>
      </c>
      <c r="F54" s="373" t="e">
        <f>'MF Savings - Front'!$G$35</f>
        <v>#REF!</v>
      </c>
      <c r="G54" s="373" t="e">
        <f>'MF Savings - Top'!$G$35</f>
        <v>#REF!</v>
      </c>
      <c r="H54" s="373" t="e">
        <f>'MF Savings Average'!$G$35</f>
        <v>#REF!</v>
      </c>
    </row>
    <row r="55" spans="1:8" ht="13.5" thickBot="1" x14ac:dyDescent="0.25">
      <c r="A55" s="514"/>
      <c r="B55" s="371" t="s">
        <v>2001</v>
      </c>
      <c r="C55" s="373">
        <f>'SF Savings - Front'!$H$35</f>
        <v>0.23547886049550365</v>
      </c>
      <c r="D55" s="373">
        <f>'SF Savings - Top'!$H$35</f>
        <v>0.31359534509067188</v>
      </c>
      <c r="E55" s="373">
        <f>'Savings Average'!$H$36</f>
        <v>1.0637735734564658E-2</v>
      </c>
      <c r="F55" s="373" t="e">
        <f>'MF Savings - Front'!$H$35</f>
        <v>#REF!</v>
      </c>
      <c r="G55" s="373" t="e">
        <f>'MF Savings - Top'!$H$35</f>
        <v>#REF!</v>
      </c>
      <c r="H55" s="373" t="e">
        <f>'MF Savings Average'!$H$35</f>
        <v>#REF!</v>
      </c>
    </row>
    <row r="56" spans="1:8" ht="13.5" thickBot="1" x14ac:dyDescent="0.25">
      <c r="A56" s="514"/>
      <c r="B56" s="371" t="s">
        <v>2002</v>
      </c>
      <c r="C56" s="373">
        <f>'SF Savings - Front'!$I$35</f>
        <v>0.40053945395809121</v>
      </c>
      <c r="D56" s="373">
        <f>'SF Savings - Top'!$I$35</f>
        <v>0.18812063451352709</v>
      </c>
      <c r="E56" s="373">
        <f>'Savings Average'!$I$36</f>
        <v>1.3264542405632166E-2</v>
      </c>
      <c r="F56" s="373" t="e">
        <f>'MF Savings - Front'!$I$35</f>
        <v>#REF!</v>
      </c>
      <c r="G56" s="373" t="e">
        <f>'MF Savings - Top'!$I$35</f>
        <v>#REF!</v>
      </c>
      <c r="H56" s="373" t="e">
        <f>'MF Savings Average'!$I$35</f>
        <v>#REF!</v>
      </c>
    </row>
    <row r="57" spans="1:8" ht="13.5" thickBot="1" x14ac:dyDescent="0.25">
      <c r="A57" s="515"/>
      <c r="B57" s="371" t="s">
        <v>2003</v>
      </c>
      <c r="C57" s="373">
        <f>'SF Savings - Front'!$J$35</f>
        <v>5.9035460607259147E-3</v>
      </c>
      <c r="D57" s="373">
        <f>'SF Savings - Top'!$J$35</f>
        <v>8.8661647740709948E-2</v>
      </c>
      <c r="E57" s="373">
        <f>'Savings Average'!$J$36</f>
        <v>1.41477775224051E-3</v>
      </c>
      <c r="F57" s="373" t="e">
        <f>'MF Savings - Front'!$J$35</f>
        <v>#REF!</v>
      </c>
      <c r="G57" s="373" t="e">
        <f>'MF Savings - Top'!$J$35</f>
        <v>#REF!</v>
      </c>
      <c r="H57" s="373" t="e">
        <f>'MF Savings Average'!$J$35</f>
        <v>#REF!</v>
      </c>
    </row>
    <row r="58" spans="1:8" ht="13.5" thickBot="1" x14ac:dyDescent="0.25">
      <c r="A58" s="513" t="s">
        <v>1989</v>
      </c>
      <c r="B58" s="371" t="s">
        <v>2000</v>
      </c>
      <c r="C58" s="373">
        <f>'SF Savings - Front'!$G$36</f>
        <v>0.82054735292511982</v>
      </c>
      <c r="D58" s="373">
        <f>'SF Savings - Top'!$G$36</f>
        <v>0.82967033100858889</v>
      </c>
      <c r="E58" s="373">
        <f>'Savings Average'!$G$37</f>
        <v>3.3468309324065457E-2</v>
      </c>
      <c r="F58" s="373" t="e">
        <f>'MF Savings - Front'!$G$36</f>
        <v>#REF!</v>
      </c>
      <c r="G58" s="373" t="e">
        <f>'MF Savings - Top'!$G$36</f>
        <v>#REF!</v>
      </c>
      <c r="H58" s="373" t="e">
        <f>'MF Savings Average'!$G$36</f>
        <v>#REF!</v>
      </c>
    </row>
    <row r="59" spans="1:8" ht="13.5" thickBot="1" x14ac:dyDescent="0.25">
      <c r="A59" s="514"/>
      <c r="B59" s="371" t="s">
        <v>2001</v>
      </c>
      <c r="C59" s="373">
        <f>'SF Savings - Front'!$H$36</f>
        <v>0.29347197025347338</v>
      </c>
      <c r="D59" s="373">
        <f>'SF Savings - Top'!$H$36</f>
        <v>0.5445124421706854</v>
      </c>
      <c r="E59" s="373">
        <f>'Savings Average'!$H$37</f>
        <v>1.2193718575971227E-2</v>
      </c>
      <c r="F59" s="373" t="e">
        <f>'MF Savings - Front'!$H$36</f>
        <v>#REF!</v>
      </c>
      <c r="G59" s="373" t="e">
        <f>'MF Savings - Top'!$H$36</f>
        <v>#REF!</v>
      </c>
      <c r="H59" s="373" t="e">
        <f>'MF Savings Average'!$H$36</f>
        <v>#REF!</v>
      </c>
    </row>
    <row r="60" spans="1:8" ht="13.5" thickBot="1" x14ac:dyDescent="0.25">
      <c r="A60" s="514"/>
      <c r="B60" s="371" t="s">
        <v>2002</v>
      </c>
      <c r="C60" s="373">
        <f>'SF Savings - Front'!$I$36</f>
        <v>0.51079291499236557</v>
      </c>
      <c r="D60" s="373">
        <f>'SF Savings - Top'!$I$36</f>
        <v>0.39029923968626051</v>
      </c>
      <c r="E60" s="373">
        <f>'Savings Average'!$I$37</f>
        <v>2.0720226849701762E-2</v>
      </c>
      <c r="F60" s="373" t="e">
        <f>'MF Savings - Front'!$I$36</f>
        <v>#REF!</v>
      </c>
      <c r="G60" s="373" t="e">
        <f>'MF Savings - Top'!$I$36</f>
        <v>#REF!</v>
      </c>
      <c r="H60" s="373" t="e">
        <f>'MF Savings Average'!$I$36</f>
        <v>#REF!</v>
      </c>
    </row>
    <row r="61" spans="1:8" ht="13.5" thickBot="1" x14ac:dyDescent="0.25">
      <c r="A61" s="515"/>
      <c r="B61" s="371" t="s">
        <v>2003</v>
      </c>
      <c r="C61" s="373">
        <f>'SF Savings - Front'!$J$36</f>
        <v>-1.628246767928104E-2</v>
      </c>
      <c r="D61" s="373">
        <f>'SF Savings - Top'!$J$36</f>
        <v>0.10514135084835687</v>
      </c>
      <c r="E61" s="373">
        <f>'Savings Average'!$J$37</f>
        <v>-5.543638983924777E-4</v>
      </c>
      <c r="F61" s="373" t="e">
        <f>'MF Savings - Front'!$J$36</f>
        <v>#REF!</v>
      </c>
      <c r="G61" s="373" t="e">
        <f>'MF Savings - Top'!$J$36</f>
        <v>#REF!</v>
      </c>
      <c r="H61" s="373" t="e">
        <f>'MF Savings Average'!$J$36</f>
        <v>#REF!</v>
      </c>
    </row>
    <row r="62" spans="1:8" ht="13.5" thickBot="1" x14ac:dyDescent="0.25">
      <c r="A62" s="513" t="s">
        <v>1990</v>
      </c>
      <c r="B62" s="371" t="s">
        <v>2000</v>
      </c>
      <c r="C62" s="373">
        <f>'SF Savings - Front'!$G$37</f>
        <v>0.89815515278586566</v>
      </c>
      <c r="D62" s="373" t="s">
        <v>1010</v>
      </c>
      <c r="E62" s="373">
        <f>'Savings Average'!$G$38</f>
        <v>3.6624746282790124E-2</v>
      </c>
      <c r="F62" s="373" t="e">
        <f>'MF Savings - Front'!$G$37</f>
        <v>#REF!</v>
      </c>
      <c r="G62" s="373" t="s">
        <v>1010</v>
      </c>
      <c r="H62" s="373" t="e">
        <f>'MF Savings Average'!$G$37</f>
        <v>#REF!</v>
      </c>
    </row>
    <row r="63" spans="1:8" ht="13.5" thickBot="1" x14ac:dyDescent="0.25">
      <c r="A63" s="514"/>
      <c r="B63" s="371" t="s">
        <v>2001</v>
      </c>
      <c r="C63" s="373">
        <f>'SF Savings - Front'!$H$37</f>
        <v>0.36362042772398728</v>
      </c>
      <c r="D63" s="373" t="s">
        <v>1010</v>
      </c>
      <c r="E63" s="373">
        <f>'Savings Average'!$H$38</f>
        <v>1.4827622897138534E-2</v>
      </c>
      <c r="F63" s="373" t="e">
        <f>'MF Savings - Front'!$H$37</f>
        <v>#REF!</v>
      </c>
      <c r="G63" s="373" t="s">
        <v>1010</v>
      </c>
      <c r="H63" s="373" t="e">
        <f>'MF Savings Average'!$H$37</f>
        <v>#REF!</v>
      </c>
    </row>
    <row r="64" spans="1:8" ht="13.5" thickBot="1" x14ac:dyDescent="0.25">
      <c r="A64" s="514"/>
      <c r="B64" s="371" t="s">
        <v>2002</v>
      </c>
      <c r="C64" s="373">
        <f>'SF Savings - Front'!$I$37</f>
        <v>0.52900739577266265</v>
      </c>
      <c r="D64" s="373" t="s">
        <v>1010</v>
      </c>
      <c r="E64" s="373">
        <f>'Savings Average'!$I$38</f>
        <v>2.1571731333720423E-2</v>
      </c>
      <c r="F64" s="373" t="e">
        <f>'MF Savings - Front'!$I$37</f>
        <v>#REF!</v>
      </c>
      <c r="G64" s="373" t="s">
        <v>1010</v>
      </c>
      <c r="H64" s="373" t="e">
        <f>'MF Savings Average'!$I$37</f>
        <v>#REF!</v>
      </c>
    </row>
    <row r="65" spans="1:8" ht="13.5" thickBot="1" x14ac:dyDescent="0.25">
      <c r="A65" s="515"/>
      <c r="B65" s="371" t="s">
        <v>2003</v>
      </c>
      <c r="C65" s="373">
        <f>'SF Savings - Front'!$J$37</f>
        <v>-5.5273292892158181E-3</v>
      </c>
      <c r="D65" s="373" t="s">
        <v>1010</v>
      </c>
      <c r="E65" s="373">
        <f>'Savings Average'!$J$38</f>
        <v>-2.2539205193117433E-4</v>
      </c>
      <c r="F65" s="373" t="e">
        <f>'MF Savings - Front'!$J$37</f>
        <v>#REF!</v>
      </c>
      <c r="G65" s="373" t="s">
        <v>1010</v>
      </c>
      <c r="H65" s="373" t="e">
        <f>'MF Savings Average'!$J$37</f>
        <v>#REF!</v>
      </c>
    </row>
    <row r="68" spans="1:8" x14ac:dyDescent="0.2">
      <c r="A68" s="372" t="s">
        <v>2005</v>
      </c>
    </row>
    <row r="69" spans="1:8" ht="13.5" thickBot="1" x14ac:dyDescent="0.25"/>
    <row r="70" spans="1:8" ht="13.5" thickBot="1" x14ac:dyDescent="0.25">
      <c r="A70" s="523" t="s">
        <v>1034</v>
      </c>
      <c r="B70" s="550" t="s">
        <v>1994</v>
      </c>
      <c r="C70" s="521" t="s">
        <v>2055</v>
      </c>
      <c r="D70" s="541"/>
      <c r="E70" s="522"/>
      <c r="F70" s="521" t="s">
        <v>2015</v>
      </c>
      <c r="G70" s="541"/>
      <c r="H70" s="522"/>
    </row>
    <row r="71" spans="1:8" ht="13.5" thickBot="1" x14ac:dyDescent="0.25">
      <c r="A71" s="552"/>
      <c r="B71" s="551"/>
      <c r="C71" s="370" t="s">
        <v>1287</v>
      </c>
      <c r="D71" s="370" t="s">
        <v>1288</v>
      </c>
      <c r="E71" s="370" t="s">
        <v>1273</v>
      </c>
      <c r="F71" s="370" t="s">
        <v>1287</v>
      </c>
      <c r="G71" s="370" t="s">
        <v>1288</v>
      </c>
      <c r="H71" s="370" t="s">
        <v>1273</v>
      </c>
    </row>
    <row r="72" spans="1:8" ht="13.5" thickBot="1" x14ac:dyDescent="0.25">
      <c r="A72" s="513" t="s">
        <v>1988</v>
      </c>
      <c r="B72" s="384" t="s">
        <v>1541</v>
      </c>
      <c r="C72" s="386">
        <f>'SF Savings - Front'!D76</f>
        <v>0.12190723597034736</v>
      </c>
      <c r="D72" s="386">
        <f>'SF Savings - Front'!E76</f>
        <v>9.3328346102961895E-2</v>
      </c>
      <c r="E72" s="386">
        <f>'SF Savings - Front'!F76</f>
        <v>0.20219063131802142</v>
      </c>
      <c r="F72" s="386">
        <f>'SF Savings - Front'!J76</f>
        <v>9.3672069880207168E-2</v>
      </c>
      <c r="G72" s="386">
        <f>'SF Savings - Front'!K76</f>
        <v>0.41168129540427706</v>
      </c>
      <c r="H72" s="386">
        <f>'SF Savings - Front'!L76</f>
        <v>5.5761343441263482E-2</v>
      </c>
    </row>
    <row r="73" spans="1:8" ht="13.5" thickBot="1" x14ac:dyDescent="0.25">
      <c r="A73" s="514"/>
      <c r="B73" s="384" t="s">
        <v>1540</v>
      </c>
      <c r="C73" s="387">
        <f>'SF Savings - Top'!D76</f>
        <v>3.9904565793245056E-2</v>
      </c>
      <c r="D73" s="387">
        <f>'SF Savings - Top'!E76</f>
        <v>4.3718658221214651E-2</v>
      </c>
      <c r="E73" s="387">
        <f>'SF Savings - Top'!F76</f>
        <v>5.0957540668287726E-2</v>
      </c>
      <c r="F73" s="387">
        <f>'SF Savings - Top'!J76</f>
        <v>3.496538495041257E-2</v>
      </c>
      <c r="G73" s="387">
        <f>'SF Savings - Top'!K76</f>
        <v>0.14161313668664255</v>
      </c>
      <c r="H73" s="387">
        <f>'SF Savings - Top'!L76</f>
        <v>1.4053375804822854E-2</v>
      </c>
    </row>
    <row r="74" spans="1:8" ht="13.5" thickBot="1" x14ac:dyDescent="0.25">
      <c r="A74" s="515"/>
      <c r="B74" s="384" t="s">
        <v>1557</v>
      </c>
      <c r="C74" s="387">
        <f>'Savings Average'!D70</f>
        <v>2.110634680799885</v>
      </c>
      <c r="D74" s="387">
        <f>'Savings Average'!E70</f>
        <v>5.7825607693147534E-3</v>
      </c>
      <c r="E74" s="387">
        <f>'Savings Average'!F70</f>
        <v>0</v>
      </c>
      <c r="F74" s="387" t="e">
        <f>'Savings Average'!#REF!</f>
        <v>#REF!</v>
      </c>
      <c r="G74" s="387" t="e">
        <f>'Savings Average'!#REF!</f>
        <v>#REF!</v>
      </c>
      <c r="H74" s="387" t="e">
        <f>'Savings Average'!#REF!</f>
        <v>#REF!</v>
      </c>
    </row>
    <row r="75" spans="1:8" ht="13.5" thickBot="1" x14ac:dyDescent="0.25">
      <c r="A75" s="513" t="s">
        <v>1989</v>
      </c>
      <c r="B75" s="384" t="s">
        <v>1541</v>
      </c>
      <c r="C75" s="386">
        <f>'SF Savings - Front'!D77</f>
        <v>0.16299140309449539</v>
      </c>
      <c r="D75" s="386">
        <f>'SF Savings - Front'!E77</f>
        <v>0.1250281051147745</v>
      </c>
      <c r="E75" s="386">
        <f>'SF Savings - Front'!F77</f>
        <v>0.2700456350826646</v>
      </c>
      <c r="F75" s="386">
        <f>'SF Savings - Front'!J77</f>
        <v>0.12532137081916961</v>
      </c>
      <c r="G75" s="386">
        <f>'SF Savings - Front'!K77</f>
        <v>0.55055130112110173</v>
      </c>
      <c r="H75" s="386">
        <f>'SF Savings - Front'!L77</f>
        <v>7.4474802835814841E-2</v>
      </c>
    </row>
    <row r="76" spans="1:8" ht="13.5" thickBot="1" x14ac:dyDescent="0.25">
      <c r="A76" s="514"/>
      <c r="B76" s="384" t="s">
        <v>1540</v>
      </c>
      <c r="C76" s="387">
        <f>'SF Savings - Top'!D77</f>
        <v>0.10311603486924592</v>
      </c>
      <c r="D76" s="387">
        <f>'SF Savings - Top'!E77</f>
        <v>0.10049863517498439</v>
      </c>
      <c r="E76" s="387">
        <f>'SF Savings - Top'!F77</f>
        <v>0.14609986677756867</v>
      </c>
      <c r="F76" s="387">
        <f>'SF Savings - Top'!J77</f>
        <v>8.6277009497887497E-2</v>
      </c>
      <c r="G76" s="387">
        <f>'SF Savings - Top'!K77</f>
        <v>0.35944462692162071</v>
      </c>
      <c r="H76" s="387">
        <f>'SF Savings - Top'!L77</f>
        <v>4.0292296408595871E-2</v>
      </c>
    </row>
    <row r="77" spans="1:8" ht="13.5" thickBot="1" x14ac:dyDescent="0.25">
      <c r="A77" s="515"/>
      <c r="B77" s="384" t="s">
        <v>1557</v>
      </c>
      <c r="C77" s="387">
        <f>'Savings Average'!D72</f>
        <v>3.841166501027641</v>
      </c>
      <c r="D77" s="387">
        <f>'Savings Average'!E72</f>
        <v>1.0523743838431894E-2</v>
      </c>
      <c r="E77" s="387">
        <f>'Savings Average'!F72</f>
        <v>0</v>
      </c>
      <c r="F77" s="387" t="e">
        <f>'Savings Average'!#REF!</f>
        <v>#REF!</v>
      </c>
      <c r="G77" s="387" t="e">
        <f>'Savings Average'!#REF!</f>
        <v>#REF!</v>
      </c>
      <c r="H77" s="387" t="e">
        <f>'Savings Average'!#REF!</f>
        <v>#REF!</v>
      </c>
    </row>
    <row r="78" spans="1:8" ht="13.5" thickBot="1" x14ac:dyDescent="0.25">
      <c r="A78" s="513" t="s">
        <v>1990</v>
      </c>
      <c r="B78" s="384" t="s">
        <v>1541</v>
      </c>
      <c r="C78" s="386">
        <f>'SF Savings - Front'!D78</f>
        <v>0.16832084804237268</v>
      </c>
      <c r="D78" s="386">
        <f>'SF Savings - Front'!E78</f>
        <v>0.13344756617653658</v>
      </c>
      <c r="E78" s="386">
        <f>'SF Savings - Front'!F78</f>
        <v>0.27386740881616511</v>
      </c>
      <c r="F78" s="386">
        <f>'SF Savings - Front'!J78</f>
        <v>0.13083442879282617</v>
      </c>
      <c r="G78" s="386">
        <f>'SF Savings - Front'!K78</f>
        <v>0.5708077794810037</v>
      </c>
      <c r="H78" s="386">
        <f>'SF Savings - Front'!L78</f>
        <v>7.552879448873831E-2</v>
      </c>
    </row>
    <row r="79" spans="1:8" ht="13.5" thickBot="1" x14ac:dyDescent="0.25">
      <c r="A79" s="514"/>
      <c r="B79" s="384" t="s">
        <v>1540</v>
      </c>
      <c r="C79" s="385" t="s">
        <v>1010</v>
      </c>
      <c r="D79" s="385" t="s">
        <v>1010</v>
      </c>
      <c r="E79" s="385" t="s">
        <v>1010</v>
      </c>
      <c r="F79" s="385" t="s">
        <v>1010</v>
      </c>
      <c r="G79" s="385" t="s">
        <v>1010</v>
      </c>
      <c r="H79" s="385" t="s">
        <v>1010</v>
      </c>
    </row>
    <row r="80" spans="1:8" ht="13.5" thickBot="1" x14ac:dyDescent="0.25">
      <c r="A80" s="515"/>
      <c r="B80" s="384" t="s">
        <v>1557</v>
      </c>
      <c r="C80" s="387">
        <f>'Savings Average'!D72</f>
        <v>3.841166501027641</v>
      </c>
      <c r="D80" s="387">
        <f>'Savings Average'!E72</f>
        <v>1.0523743838431894E-2</v>
      </c>
      <c r="E80" s="387">
        <f>'Savings Average'!F72</f>
        <v>0</v>
      </c>
      <c r="F80" s="387" t="e">
        <f>'Savings Average'!#REF!</f>
        <v>#REF!</v>
      </c>
      <c r="G80" s="387" t="e">
        <f>'Savings Average'!#REF!</f>
        <v>#REF!</v>
      </c>
      <c r="H80" s="387" t="e">
        <f>'Savings Average'!#REF!</f>
        <v>#REF!</v>
      </c>
    </row>
    <row r="82" spans="1:9" ht="29.25" customHeight="1" x14ac:dyDescent="0.2">
      <c r="A82" s="509" t="s">
        <v>1034</v>
      </c>
      <c r="B82" s="516" t="s">
        <v>1994</v>
      </c>
      <c r="C82" s="510" t="s">
        <v>2017</v>
      </c>
      <c r="D82" s="516" t="s">
        <v>2015</v>
      </c>
      <c r="E82" s="516"/>
      <c r="F82" s="516"/>
      <c r="G82" s="512" t="s">
        <v>2016</v>
      </c>
      <c r="H82" s="512"/>
      <c r="I82" s="512"/>
    </row>
    <row r="83" spans="1:9" ht="25.5" x14ac:dyDescent="0.2">
      <c r="A83" s="509"/>
      <c r="B83" s="516"/>
      <c r="C83" s="510"/>
      <c r="D83" s="389" t="s">
        <v>1541</v>
      </c>
      <c r="E83" s="389" t="s">
        <v>1540</v>
      </c>
      <c r="F83" s="389" t="s">
        <v>1557</v>
      </c>
      <c r="G83" s="389" t="s">
        <v>1541</v>
      </c>
      <c r="H83" s="389" t="s">
        <v>1540</v>
      </c>
      <c r="I83" s="389" t="s">
        <v>1557</v>
      </c>
    </row>
    <row r="84" spans="1:9" ht="13.5" customHeight="1" x14ac:dyDescent="0.2">
      <c r="A84" s="511" t="s">
        <v>1988</v>
      </c>
      <c r="B84" s="390" t="s">
        <v>2000</v>
      </c>
      <c r="C84" s="361" t="s">
        <v>1010</v>
      </c>
      <c r="D84" s="362">
        <v>0</v>
      </c>
      <c r="E84" s="362">
        <v>0</v>
      </c>
      <c r="F84" s="362">
        <v>0</v>
      </c>
      <c r="G84" s="362">
        <v>0</v>
      </c>
      <c r="H84" s="362">
        <v>0</v>
      </c>
      <c r="I84" s="362">
        <v>0</v>
      </c>
    </row>
    <row r="85" spans="1:9" ht="13.5" customHeight="1" x14ac:dyDescent="0.2">
      <c r="A85" s="511"/>
      <c r="B85" s="390" t="s">
        <v>2006</v>
      </c>
      <c r="C85" s="361" t="s">
        <v>2018</v>
      </c>
      <c r="D85" s="362">
        <f>'SF Savings - Front'!C50</f>
        <v>0.54646116572438208</v>
      </c>
      <c r="E85" s="362">
        <f>'SF Savings - Top'!C50</f>
        <v>0.13772308288726387</v>
      </c>
      <c r="F85" s="362">
        <f>'Savings Average'!C51</f>
        <v>3.3821691746205191</v>
      </c>
      <c r="G85" s="362" t="e">
        <f>'MF Savings - Front'!C50</f>
        <v>#REF!</v>
      </c>
      <c r="H85" s="362" t="e">
        <f>'MF Savings - Top'!C50</f>
        <v>#REF!</v>
      </c>
      <c r="I85" s="362" t="e">
        <f>'MF Savings Average'!C50</f>
        <v>#REF!</v>
      </c>
    </row>
    <row r="86" spans="1:9" ht="15.75" customHeight="1" x14ac:dyDescent="0.2">
      <c r="A86" s="511"/>
      <c r="B86" s="390" t="s">
        <v>2007</v>
      </c>
      <c r="C86" s="361" t="s">
        <v>1114</v>
      </c>
      <c r="D86" s="362">
        <f>D85</f>
        <v>0.54646116572438208</v>
      </c>
      <c r="E86" s="362">
        <f t="shared" ref="E86:F87" si="0">E85</f>
        <v>0.13772308288726387</v>
      </c>
      <c r="F86" s="362">
        <f t="shared" si="0"/>
        <v>3.3821691746205191</v>
      </c>
      <c r="G86" s="362" t="e">
        <f>G85</f>
        <v>#REF!</v>
      </c>
      <c r="H86" s="362" t="e">
        <f t="shared" ref="H86:H87" si="1">H85</f>
        <v>#REF!</v>
      </c>
      <c r="I86" s="362" t="e">
        <f t="shared" ref="I86:I87" si="2">I85</f>
        <v>#REF!</v>
      </c>
    </row>
    <row r="87" spans="1:9" ht="15.75" customHeight="1" x14ac:dyDescent="0.2">
      <c r="A87" s="511"/>
      <c r="B87" s="390" t="s">
        <v>2008</v>
      </c>
      <c r="C87" s="361" t="s">
        <v>1273</v>
      </c>
      <c r="D87" s="362">
        <f>D86</f>
        <v>0.54646116572438208</v>
      </c>
      <c r="E87" s="362">
        <f t="shared" si="0"/>
        <v>0.13772308288726387</v>
      </c>
      <c r="F87" s="362">
        <f t="shared" si="0"/>
        <v>3.3821691746205191</v>
      </c>
      <c r="G87" s="362" t="e">
        <f>G86</f>
        <v>#REF!</v>
      </c>
      <c r="H87" s="362" t="e">
        <f t="shared" si="1"/>
        <v>#REF!</v>
      </c>
      <c r="I87" s="362" t="e">
        <f t="shared" si="2"/>
        <v>#REF!</v>
      </c>
    </row>
    <row r="88" spans="1:9" ht="15.75" customHeight="1" x14ac:dyDescent="0.2">
      <c r="A88" s="511"/>
      <c r="B88" s="390" t="s">
        <v>2009</v>
      </c>
      <c r="C88" s="361" t="s">
        <v>2018</v>
      </c>
      <c r="D88" s="362">
        <f>'SF Savings - Front'!D50</f>
        <v>0.25230005650941845</v>
      </c>
      <c r="E88" s="362">
        <f>'SF Savings - Top'!D50</f>
        <v>0.24719898431584508</v>
      </c>
      <c r="F88" s="362">
        <f>'Savings Average'!D51</f>
        <v>2.0892253511944006</v>
      </c>
      <c r="G88" s="362" t="e">
        <f>'MF Savings - Front'!D50</f>
        <v>#REF!</v>
      </c>
      <c r="H88" s="362" t="e">
        <f>'MF Savings - Top'!D50</f>
        <v>#REF!</v>
      </c>
      <c r="I88" s="362" t="e">
        <f>'MF Savings Average'!D50</f>
        <v>#REF!</v>
      </c>
    </row>
    <row r="89" spans="1:9" ht="15.75" customHeight="1" x14ac:dyDescent="0.2">
      <c r="A89" s="511"/>
      <c r="B89" s="390" t="s">
        <v>2010</v>
      </c>
      <c r="C89" s="361" t="s">
        <v>2018</v>
      </c>
      <c r="D89" s="362">
        <f>'SF Savings - Front'!E50</f>
        <v>0.79876122223380075</v>
      </c>
      <c r="E89" s="362">
        <f>'SF Savings - Top'!E50</f>
        <v>0.38492206720310951</v>
      </c>
      <c r="F89" s="362">
        <f>'Savings Average'!E51</f>
        <v>5.4713945258149224</v>
      </c>
      <c r="G89" s="362" t="e">
        <f>'MF Savings - Front'!E50</f>
        <v>#REF!</v>
      </c>
      <c r="H89" s="362" t="e">
        <f>'MF Savings - Top'!E50</f>
        <v>#REF!</v>
      </c>
      <c r="I89" s="362" t="e">
        <f>'MF Savings Average'!E50</f>
        <v>#REF!</v>
      </c>
    </row>
    <row r="90" spans="1:9" ht="15.75" customHeight="1" x14ac:dyDescent="0.2">
      <c r="A90" s="511"/>
      <c r="B90" s="390" t="s">
        <v>2011</v>
      </c>
      <c r="C90" s="361" t="s">
        <v>1273</v>
      </c>
      <c r="D90" s="362">
        <f>D89</f>
        <v>0.79876122223380075</v>
      </c>
      <c r="E90" s="362">
        <f t="shared" ref="E90" si="3">E89</f>
        <v>0.38492206720310951</v>
      </c>
      <c r="F90" s="362">
        <f t="shared" ref="F90" si="4">F89</f>
        <v>5.4713945258149224</v>
      </c>
      <c r="G90" s="362" t="e">
        <f t="shared" ref="G90" si="5">G89</f>
        <v>#REF!</v>
      </c>
      <c r="H90" s="362" t="e">
        <f t="shared" ref="H90" si="6">H89</f>
        <v>#REF!</v>
      </c>
      <c r="I90" s="362" t="e">
        <f t="shared" ref="I90" si="7">I89</f>
        <v>#REF!</v>
      </c>
    </row>
    <row r="91" spans="1:9" ht="15.75" customHeight="1" x14ac:dyDescent="0.2">
      <c r="A91" s="511"/>
      <c r="B91" s="390" t="s">
        <v>2012</v>
      </c>
      <c r="C91" s="361" t="s">
        <v>1114</v>
      </c>
      <c r="D91" s="362">
        <f>D88</f>
        <v>0.25230005650941845</v>
      </c>
      <c r="E91" s="362">
        <f t="shared" ref="E91:I91" si="8">E88</f>
        <v>0.24719898431584508</v>
      </c>
      <c r="F91" s="362">
        <f t="shared" si="8"/>
        <v>2.0892253511944006</v>
      </c>
      <c r="G91" s="362" t="e">
        <f t="shared" si="8"/>
        <v>#REF!</v>
      </c>
      <c r="H91" s="362" t="e">
        <f t="shared" si="8"/>
        <v>#REF!</v>
      </c>
      <c r="I91" s="362" t="e">
        <f t="shared" si="8"/>
        <v>#REF!</v>
      </c>
    </row>
    <row r="92" spans="1:9" ht="15.75" customHeight="1" x14ac:dyDescent="0.2">
      <c r="A92" s="511"/>
      <c r="B92" s="390" t="s">
        <v>2013</v>
      </c>
      <c r="C92" s="361" t="s">
        <v>1114</v>
      </c>
      <c r="D92" s="362">
        <f>D89</f>
        <v>0.79876122223380075</v>
      </c>
      <c r="E92" s="362">
        <f t="shared" ref="E92:I92" si="9">E89</f>
        <v>0.38492206720310951</v>
      </c>
      <c r="F92" s="362">
        <f t="shared" si="9"/>
        <v>5.4713945258149224</v>
      </c>
      <c r="G92" s="362" t="e">
        <f t="shared" si="9"/>
        <v>#REF!</v>
      </c>
      <c r="H92" s="362" t="e">
        <f t="shared" si="9"/>
        <v>#REF!</v>
      </c>
      <c r="I92" s="362" t="e">
        <f t="shared" si="9"/>
        <v>#REF!</v>
      </c>
    </row>
    <row r="93" spans="1:9" ht="15.75" customHeight="1" x14ac:dyDescent="0.2">
      <c r="A93" s="511"/>
      <c r="B93" s="390" t="s">
        <v>2014</v>
      </c>
      <c r="C93" s="361" t="s">
        <v>1273</v>
      </c>
      <c r="D93" s="362">
        <f>D92</f>
        <v>0.79876122223380075</v>
      </c>
      <c r="E93" s="362">
        <f t="shared" ref="E93:I93" si="10">E92</f>
        <v>0.38492206720310951</v>
      </c>
      <c r="F93" s="362">
        <f t="shared" si="10"/>
        <v>5.4713945258149224</v>
      </c>
      <c r="G93" s="362" t="e">
        <f t="shared" si="10"/>
        <v>#REF!</v>
      </c>
      <c r="H93" s="362" t="e">
        <f t="shared" si="10"/>
        <v>#REF!</v>
      </c>
      <c r="I93" s="362" t="e">
        <f t="shared" si="10"/>
        <v>#REF!</v>
      </c>
    </row>
    <row r="94" spans="1:9" x14ac:dyDescent="0.2">
      <c r="A94" s="511" t="s">
        <v>1989</v>
      </c>
      <c r="B94" s="390" t="s">
        <v>2000</v>
      </c>
      <c r="C94" s="361" t="s">
        <v>1010</v>
      </c>
      <c r="D94" s="362">
        <v>0</v>
      </c>
      <c r="E94" s="362">
        <v>0</v>
      </c>
      <c r="F94" s="362">
        <v>0</v>
      </c>
      <c r="G94" s="362">
        <v>0</v>
      </c>
      <c r="H94" s="362">
        <v>0</v>
      </c>
      <c r="I94" s="362">
        <v>0</v>
      </c>
    </row>
    <row r="95" spans="1:9" x14ac:dyDescent="0.2">
      <c r="A95" s="511"/>
      <c r="B95" s="390" t="s">
        <v>2006</v>
      </c>
      <c r="C95" s="361" t="s">
        <v>2018</v>
      </c>
      <c r="D95" s="362">
        <f>'SF Savings - Front'!C51</f>
        <v>0.72985306779098513</v>
      </c>
      <c r="E95" s="362">
        <f>'SF Savings - Top'!C51</f>
        <v>0.39486450480423929</v>
      </c>
      <c r="F95" s="362">
        <f>'Savings Average'!C52</f>
        <v>6.0722104729967254</v>
      </c>
      <c r="G95" s="362" t="e">
        <f>'MF Savings - Front'!C51</f>
        <v>#REF!</v>
      </c>
      <c r="H95" s="362" t="e">
        <f>'MF Savings - Top'!C51</f>
        <v>#REF!</v>
      </c>
      <c r="I95" s="362" t="e">
        <f>'MF Savings Average'!C51</f>
        <v>#REF!</v>
      </c>
    </row>
    <row r="96" spans="1:9" x14ac:dyDescent="0.2">
      <c r="A96" s="511"/>
      <c r="B96" s="390" t="s">
        <v>2007</v>
      </c>
      <c r="C96" s="361" t="s">
        <v>1114</v>
      </c>
      <c r="D96" s="362">
        <f>D95</f>
        <v>0.72985306779098513</v>
      </c>
      <c r="E96" s="362">
        <f t="shared" ref="E96:E97" si="11">E95</f>
        <v>0.39486450480423929</v>
      </c>
      <c r="F96" s="362">
        <f t="shared" ref="F96:F97" si="12">F95</f>
        <v>6.0722104729967254</v>
      </c>
      <c r="G96" s="362" t="e">
        <f>G95</f>
        <v>#REF!</v>
      </c>
      <c r="H96" s="362" t="e">
        <f t="shared" ref="H96:H97" si="13">H95</f>
        <v>#REF!</v>
      </c>
      <c r="I96" s="362" t="e">
        <f t="shared" ref="I96:I97" si="14">I95</f>
        <v>#REF!</v>
      </c>
    </row>
    <row r="97" spans="1:9" x14ac:dyDescent="0.2">
      <c r="A97" s="511"/>
      <c r="B97" s="390" t="s">
        <v>2008</v>
      </c>
      <c r="C97" s="361" t="s">
        <v>1273</v>
      </c>
      <c r="D97" s="362">
        <f>D96</f>
        <v>0.72985306779098513</v>
      </c>
      <c r="E97" s="362">
        <f t="shared" si="11"/>
        <v>0.39486450480423929</v>
      </c>
      <c r="F97" s="362">
        <f t="shared" si="12"/>
        <v>6.0722104729967254</v>
      </c>
      <c r="G97" s="362" t="e">
        <f>G96</f>
        <v>#REF!</v>
      </c>
      <c r="H97" s="362" t="e">
        <f t="shared" si="13"/>
        <v>#REF!</v>
      </c>
      <c r="I97" s="362" t="e">
        <f t="shared" si="14"/>
        <v>#REF!</v>
      </c>
    </row>
    <row r="98" spans="1:9" x14ac:dyDescent="0.2">
      <c r="A98" s="511"/>
      <c r="B98" s="390" t="s">
        <v>2009</v>
      </c>
      <c r="C98" s="361" t="s">
        <v>2018</v>
      </c>
      <c r="D98" s="362">
        <f>'SF Savings - Front'!D51</f>
        <v>0.34041579072596595</v>
      </c>
      <c r="E98" s="362">
        <f>'SF Savings - Top'!D51</f>
        <v>0.48286267816796058</v>
      </c>
      <c r="F98" s="362">
        <f>'Savings Average'!D52</f>
        <v>2.8877521870533478</v>
      </c>
      <c r="G98" s="362" t="e">
        <f>'MF Savings - Front'!D51</f>
        <v>#REF!</v>
      </c>
      <c r="H98" s="362" t="e">
        <f>'MF Savings - Top'!D51</f>
        <v>#REF!</v>
      </c>
      <c r="I98" s="362" t="e">
        <f>'MF Savings Average'!D51</f>
        <v>#REF!</v>
      </c>
    </row>
    <row r="99" spans="1:9" x14ac:dyDescent="0.2">
      <c r="A99" s="511"/>
      <c r="B99" s="390" t="s">
        <v>2010</v>
      </c>
      <c r="C99" s="361" t="s">
        <v>2018</v>
      </c>
      <c r="D99" s="362">
        <f>'SF Savings - Front'!E51</f>
        <v>1.0702688585169513</v>
      </c>
      <c r="E99" s="362">
        <f>'SF Savings - Top'!E51</f>
        <v>0.8777271829722002</v>
      </c>
      <c r="F99" s="362">
        <f>'Savings Average'!E52</f>
        <v>8.9599626600500741</v>
      </c>
      <c r="G99" s="362" t="e">
        <f>'MF Savings - Front'!E51</f>
        <v>#REF!</v>
      </c>
      <c r="H99" s="362" t="e">
        <f>'MF Savings - Top'!E51</f>
        <v>#REF!</v>
      </c>
      <c r="I99" s="362" t="e">
        <f>'MF Savings Average'!E51</f>
        <v>#REF!</v>
      </c>
    </row>
    <row r="100" spans="1:9" x14ac:dyDescent="0.2">
      <c r="A100" s="511"/>
      <c r="B100" s="390" t="s">
        <v>2011</v>
      </c>
      <c r="C100" s="361" t="s">
        <v>1273</v>
      </c>
      <c r="D100" s="362">
        <f>D99</f>
        <v>1.0702688585169513</v>
      </c>
      <c r="E100" s="362">
        <f t="shared" ref="E100" si="15">E99</f>
        <v>0.8777271829722002</v>
      </c>
      <c r="F100" s="362">
        <f t="shared" ref="F100" si="16">F99</f>
        <v>8.9599626600500741</v>
      </c>
      <c r="G100" s="362" t="e">
        <f t="shared" ref="G100" si="17">G99</f>
        <v>#REF!</v>
      </c>
      <c r="H100" s="362" t="e">
        <f t="shared" ref="H100" si="18">H99</f>
        <v>#REF!</v>
      </c>
      <c r="I100" s="362" t="e">
        <f t="shared" ref="I100" si="19">I99</f>
        <v>#REF!</v>
      </c>
    </row>
    <row r="101" spans="1:9" x14ac:dyDescent="0.2">
      <c r="A101" s="511"/>
      <c r="B101" s="390" t="s">
        <v>2012</v>
      </c>
      <c r="C101" s="361" t="s">
        <v>1114</v>
      </c>
      <c r="D101" s="362">
        <f>D98</f>
        <v>0.34041579072596595</v>
      </c>
      <c r="E101" s="362">
        <f t="shared" ref="E101:I101" si="20">E98</f>
        <v>0.48286267816796058</v>
      </c>
      <c r="F101" s="362">
        <f t="shared" si="20"/>
        <v>2.8877521870533478</v>
      </c>
      <c r="G101" s="362" t="e">
        <f t="shared" si="20"/>
        <v>#REF!</v>
      </c>
      <c r="H101" s="362" t="e">
        <f t="shared" si="20"/>
        <v>#REF!</v>
      </c>
      <c r="I101" s="362" t="e">
        <f t="shared" si="20"/>
        <v>#REF!</v>
      </c>
    </row>
    <row r="102" spans="1:9" x14ac:dyDescent="0.2">
      <c r="A102" s="511"/>
      <c r="B102" s="390" t="s">
        <v>2013</v>
      </c>
      <c r="C102" s="361" t="s">
        <v>1114</v>
      </c>
      <c r="D102" s="362">
        <f>D99</f>
        <v>1.0702688585169513</v>
      </c>
      <c r="E102" s="362">
        <f t="shared" ref="E102:I102" si="21">E99</f>
        <v>0.8777271829722002</v>
      </c>
      <c r="F102" s="362">
        <f t="shared" si="21"/>
        <v>8.9599626600500741</v>
      </c>
      <c r="G102" s="362" t="e">
        <f t="shared" si="21"/>
        <v>#REF!</v>
      </c>
      <c r="H102" s="362" t="e">
        <f t="shared" si="21"/>
        <v>#REF!</v>
      </c>
      <c r="I102" s="362" t="e">
        <f t="shared" si="21"/>
        <v>#REF!</v>
      </c>
    </row>
    <row r="103" spans="1:9" x14ac:dyDescent="0.2">
      <c r="A103" s="511"/>
      <c r="B103" s="390" t="s">
        <v>2014</v>
      </c>
      <c r="C103" s="361" t="s">
        <v>1273</v>
      </c>
      <c r="D103" s="362">
        <f>D102</f>
        <v>1.0702688585169513</v>
      </c>
      <c r="E103" s="362">
        <f t="shared" ref="E103" si="22">E102</f>
        <v>0.8777271829722002</v>
      </c>
      <c r="F103" s="362">
        <f t="shared" ref="F103" si="23">F102</f>
        <v>8.9599626600500741</v>
      </c>
      <c r="G103" s="362" t="e">
        <f t="shared" ref="G103" si="24">G102</f>
        <v>#REF!</v>
      </c>
      <c r="H103" s="362" t="e">
        <f t="shared" ref="H103" si="25">H102</f>
        <v>#REF!</v>
      </c>
      <c r="I103" s="362" t="e">
        <f t="shared" ref="I103" si="26">I102</f>
        <v>#REF!</v>
      </c>
    </row>
    <row r="104" spans="1:9" x14ac:dyDescent="0.2">
      <c r="A104" s="511" t="s">
        <v>1990</v>
      </c>
      <c r="B104" s="390" t="s">
        <v>2000</v>
      </c>
      <c r="C104" s="361" t="s">
        <v>1010</v>
      </c>
      <c r="D104" s="362">
        <v>0</v>
      </c>
      <c r="E104" s="362" t="s">
        <v>1010</v>
      </c>
      <c r="F104" s="362">
        <v>0</v>
      </c>
      <c r="G104" s="362">
        <v>0</v>
      </c>
      <c r="H104" s="362" t="s">
        <v>1010</v>
      </c>
      <c r="I104" s="362">
        <v>0</v>
      </c>
    </row>
    <row r="105" spans="1:9" x14ac:dyDescent="0.2">
      <c r="A105" s="511"/>
      <c r="B105" s="390" t="s">
        <v>2006</v>
      </c>
      <c r="C105" s="361" t="s">
        <v>2018</v>
      </c>
      <c r="D105" s="362">
        <f>'SF Savings - Front'!C52</f>
        <v>0.74018218598963526</v>
      </c>
      <c r="E105" s="362" t="s">
        <v>1010</v>
      </c>
      <c r="F105" s="362">
        <f>'Savings Average'!C53</f>
        <v>6.2213521505889311</v>
      </c>
      <c r="G105" s="362" t="e">
        <f>'MF Savings - Front'!C52</f>
        <v>#REF!</v>
      </c>
      <c r="H105" s="362" t="s">
        <v>1010</v>
      </c>
      <c r="I105" s="362" t="e">
        <f>'MF Savings Average'!C52</f>
        <v>#REF!</v>
      </c>
    </row>
    <row r="106" spans="1:9" x14ac:dyDescent="0.2">
      <c r="A106" s="511"/>
      <c r="B106" s="390" t="s">
        <v>2007</v>
      </c>
      <c r="C106" s="361" t="s">
        <v>1114</v>
      </c>
      <c r="D106" s="362">
        <f>D105</f>
        <v>0.74018218598963526</v>
      </c>
      <c r="E106" s="362" t="s">
        <v>1010</v>
      </c>
      <c r="F106" s="362">
        <f t="shared" ref="F106:F107" si="27">F105</f>
        <v>6.2213521505889311</v>
      </c>
      <c r="G106" s="362" t="e">
        <f>G105</f>
        <v>#REF!</v>
      </c>
      <c r="H106" s="362" t="s">
        <v>1010</v>
      </c>
      <c r="I106" s="362" t="e">
        <f t="shared" ref="I106:I107" si="28">I105</f>
        <v>#REF!</v>
      </c>
    </row>
    <row r="107" spans="1:9" x14ac:dyDescent="0.2">
      <c r="A107" s="511"/>
      <c r="B107" s="390" t="s">
        <v>2008</v>
      </c>
      <c r="C107" s="361" t="s">
        <v>1273</v>
      </c>
      <c r="D107" s="362">
        <f>D106</f>
        <v>0.74018218598963526</v>
      </c>
      <c r="E107" s="362" t="s">
        <v>1010</v>
      </c>
      <c r="F107" s="362">
        <f t="shared" si="27"/>
        <v>6.2213521505889311</v>
      </c>
      <c r="G107" s="362" t="e">
        <f>G106</f>
        <v>#REF!</v>
      </c>
      <c r="H107" s="362" t="s">
        <v>1010</v>
      </c>
      <c r="I107" s="362" t="e">
        <f t="shared" si="28"/>
        <v>#REF!</v>
      </c>
    </row>
    <row r="108" spans="1:9" x14ac:dyDescent="0.2">
      <c r="A108" s="511"/>
      <c r="B108" s="390" t="s">
        <v>2009</v>
      </c>
      <c r="C108" s="361" t="s">
        <v>2018</v>
      </c>
      <c r="D108" s="362">
        <f>'SF Savings - Front'!D52</f>
        <v>0.40568821688891199</v>
      </c>
      <c r="E108" s="362" t="s">
        <v>1010</v>
      </c>
      <c r="F108" s="362">
        <f>'Savings Average'!D53</f>
        <v>3.4098757149037411</v>
      </c>
      <c r="G108" s="362" t="e">
        <f>'MF Savings - Front'!D52</f>
        <v>#REF!</v>
      </c>
      <c r="H108" s="362" t="s">
        <v>1010</v>
      </c>
      <c r="I108" s="362" t="e">
        <f>'MF Savings Average'!D52</f>
        <v>#REF!</v>
      </c>
    </row>
    <row r="109" spans="1:9" x14ac:dyDescent="0.2">
      <c r="A109" s="511"/>
      <c r="B109" s="390" t="s">
        <v>2010</v>
      </c>
      <c r="C109" s="361" t="s">
        <v>2018</v>
      </c>
      <c r="D109" s="362">
        <f>'SF Savings - Front'!E52</f>
        <v>1.1458704028785476</v>
      </c>
      <c r="E109" s="362" t="s">
        <v>1010</v>
      </c>
      <c r="F109" s="362">
        <f>'Savings Average'!E53</f>
        <v>9.631227865492674</v>
      </c>
      <c r="G109" s="362" t="e">
        <f>'MF Savings - Front'!E52</f>
        <v>#REF!</v>
      </c>
      <c r="H109" s="362" t="s">
        <v>1010</v>
      </c>
      <c r="I109" s="362" t="e">
        <f>'MF Savings Average'!E52</f>
        <v>#REF!</v>
      </c>
    </row>
    <row r="110" spans="1:9" x14ac:dyDescent="0.2">
      <c r="A110" s="511"/>
      <c r="B110" s="390" t="s">
        <v>2011</v>
      </c>
      <c r="C110" s="361" t="s">
        <v>1273</v>
      </c>
      <c r="D110" s="362">
        <f>D109</f>
        <v>1.1458704028785476</v>
      </c>
      <c r="E110" s="362" t="s">
        <v>1010</v>
      </c>
      <c r="F110" s="362">
        <f t="shared" ref="F110" si="29">F109</f>
        <v>9.631227865492674</v>
      </c>
      <c r="G110" s="362" t="e">
        <f t="shared" ref="G110" si="30">G109</f>
        <v>#REF!</v>
      </c>
      <c r="H110" s="362" t="s">
        <v>1010</v>
      </c>
      <c r="I110" s="362" t="e">
        <f t="shared" ref="I110" si="31">I109</f>
        <v>#REF!</v>
      </c>
    </row>
    <row r="111" spans="1:9" x14ac:dyDescent="0.2">
      <c r="A111" s="511"/>
      <c r="B111" s="390" t="s">
        <v>2012</v>
      </c>
      <c r="C111" s="361" t="s">
        <v>1114</v>
      </c>
      <c r="D111" s="362">
        <f>D108</f>
        <v>0.40568821688891199</v>
      </c>
      <c r="E111" s="362" t="s">
        <v>1010</v>
      </c>
      <c r="F111" s="362">
        <f t="shared" ref="F111:I111" si="32">F108</f>
        <v>3.4098757149037411</v>
      </c>
      <c r="G111" s="362" t="e">
        <f t="shared" si="32"/>
        <v>#REF!</v>
      </c>
      <c r="H111" s="362" t="s">
        <v>1010</v>
      </c>
      <c r="I111" s="362" t="e">
        <f t="shared" si="32"/>
        <v>#REF!</v>
      </c>
    </row>
    <row r="112" spans="1:9" x14ac:dyDescent="0.2">
      <c r="A112" s="511"/>
      <c r="B112" s="390" t="s">
        <v>2013</v>
      </c>
      <c r="C112" s="361" t="s">
        <v>1114</v>
      </c>
      <c r="D112" s="362">
        <f>D109</f>
        <v>1.1458704028785476</v>
      </c>
      <c r="E112" s="362" t="s">
        <v>1010</v>
      </c>
      <c r="F112" s="362">
        <f t="shared" ref="F112:I112" si="33">F109</f>
        <v>9.631227865492674</v>
      </c>
      <c r="G112" s="362" t="e">
        <f t="shared" si="33"/>
        <v>#REF!</v>
      </c>
      <c r="H112" s="362" t="s">
        <v>1010</v>
      </c>
      <c r="I112" s="362" t="e">
        <f t="shared" si="33"/>
        <v>#REF!</v>
      </c>
    </row>
    <row r="113" spans="1:9" x14ac:dyDescent="0.2">
      <c r="A113" s="511"/>
      <c r="B113" s="390" t="s">
        <v>2014</v>
      </c>
      <c r="C113" s="361" t="s">
        <v>1273</v>
      </c>
      <c r="D113" s="362">
        <f>D112</f>
        <v>1.1458704028785476</v>
      </c>
      <c r="E113" s="362" t="s">
        <v>1010</v>
      </c>
      <c r="F113" s="362">
        <f t="shared" ref="F113" si="34">F112</f>
        <v>9.631227865492674</v>
      </c>
      <c r="G113" s="362" t="e">
        <f t="shared" ref="G113" si="35">G112</f>
        <v>#REF!</v>
      </c>
      <c r="H113" s="362" t="s">
        <v>1010</v>
      </c>
      <c r="I113" s="362" t="e">
        <f t="shared" ref="I113" si="36">I112</f>
        <v>#REF!</v>
      </c>
    </row>
    <row r="115" spans="1:9" ht="13.5" thickBot="1" x14ac:dyDescent="0.25">
      <c r="A115" s="372" t="s">
        <v>9</v>
      </c>
    </row>
    <row r="116" spans="1:9" ht="12.75" customHeight="1" x14ac:dyDescent="0.2">
      <c r="A116" s="523" t="s">
        <v>1034</v>
      </c>
      <c r="B116" s="526" t="s">
        <v>2019</v>
      </c>
      <c r="C116" s="527"/>
      <c r="D116" s="528"/>
      <c r="E116" s="532" t="s">
        <v>2020</v>
      </c>
      <c r="F116" s="527"/>
      <c r="G116" s="528"/>
    </row>
    <row r="117" spans="1:9" ht="13.5" thickBot="1" x14ac:dyDescent="0.25">
      <c r="A117" s="524"/>
      <c r="B117" s="529" t="s">
        <v>1996</v>
      </c>
      <c r="C117" s="530"/>
      <c r="D117" s="531"/>
      <c r="E117" s="533"/>
      <c r="F117" s="530"/>
      <c r="G117" s="531"/>
    </row>
    <row r="118" spans="1:9" ht="26.25" thickBot="1" x14ac:dyDescent="0.25">
      <c r="A118" s="525"/>
      <c r="B118" s="391" t="s">
        <v>1047</v>
      </c>
      <c r="C118" s="391" t="s">
        <v>1046</v>
      </c>
      <c r="D118" s="391" t="s">
        <v>1557</v>
      </c>
      <c r="E118" s="391" t="s">
        <v>1047</v>
      </c>
      <c r="F118" s="391" t="s">
        <v>1046</v>
      </c>
      <c r="G118" s="391" t="s">
        <v>1557</v>
      </c>
    </row>
    <row r="119" spans="1:9" ht="13.5" thickBot="1" x14ac:dyDescent="0.25">
      <c r="A119" s="392" t="s">
        <v>1995</v>
      </c>
      <c r="B119" s="393" t="s">
        <v>1010</v>
      </c>
      <c r="C119" s="393" t="s">
        <v>1010</v>
      </c>
      <c r="D119" s="393" t="s">
        <v>1010</v>
      </c>
      <c r="E119" s="393" t="s">
        <v>1010</v>
      </c>
      <c r="F119" s="393" t="s">
        <v>1010</v>
      </c>
      <c r="G119" s="393" t="s">
        <v>1010</v>
      </c>
    </row>
    <row r="120" spans="1:9" ht="13.5" thickBot="1" x14ac:dyDescent="0.25">
      <c r="A120" s="392" t="s">
        <v>1988</v>
      </c>
      <c r="B120" s="394">
        <f>'SF Savings - Front'!H85</f>
        <v>3.2947806901891168</v>
      </c>
      <c r="C120" s="394">
        <f>'SF Savings - Top'!H85</f>
        <v>2.4037927926377534</v>
      </c>
      <c r="D120" s="395">
        <f>'Savings Average'!H79</f>
        <v>2.4826325697890108</v>
      </c>
      <c r="E120" s="394" t="e">
        <f>'MF Savings - Front'!H85</f>
        <v>#REF!</v>
      </c>
      <c r="F120" s="394" t="e">
        <f>'MF Savings - Top'!H85</f>
        <v>#REF!</v>
      </c>
      <c r="G120" s="395" t="e">
        <f>'MF Savings Average'!H85</f>
        <v>#REF!</v>
      </c>
    </row>
    <row r="121" spans="1:9" ht="13.5" thickBot="1" x14ac:dyDescent="0.25">
      <c r="A121" s="392" t="s">
        <v>1989</v>
      </c>
      <c r="B121" s="394">
        <f>'SF Savings - Front'!H86</f>
        <v>4.0372706048152533</v>
      </c>
      <c r="C121" s="394">
        <f>'SF Savings - Top'!H86</f>
        <v>3.5917766560395714</v>
      </c>
      <c r="D121" s="395">
        <f>'Savings Average'!H80</f>
        <v>3.3851623159247173</v>
      </c>
      <c r="E121" s="394" t="e">
        <f>'MF Savings - Front'!H86</f>
        <v>#REF!</v>
      </c>
      <c r="F121" s="394" t="e">
        <f>'MF Savings - Top'!H86</f>
        <v>#REF!</v>
      </c>
      <c r="G121" s="395" t="e">
        <f>'MF Savings Average'!H86</f>
        <v>#REF!</v>
      </c>
    </row>
    <row r="122" spans="1:9" ht="13.5" thickBot="1" x14ac:dyDescent="0.25">
      <c r="A122" s="392" t="s">
        <v>1990</v>
      </c>
      <c r="B122" s="394">
        <f>'SF Savings - Front'!H87</f>
        <v>4.0372706048152533</v>
      </c>
      <c r="C122" s="394">
        <f>'SF Savings - Top'!H87</f>
        <v>8.7892060584225256</v>
      </c>
      <c r="D122" s="395">
        <f>'Savings Average'!H81</f>
        <v>3.3933918750279894</v>
      </c>
      <c r="E122" s="394" t="e">
        <f>'MF Savings - Front'!H87</f>
        <v>#REF!</v>
      </c>
      <c r="F122" s="394" t="e">
        <f>'MF Savings - Top'!H87</f>
        <v>#REF!</v>
      </c>
      <c r="G122" s="395" t="e">
        <f>'MF Savings Average'!H87</f>
        <v>#REF!</v>
      </c>
    </row>
    <row r="127" spans="1:9" x14ac:dyDescent="0.2">
      <c r="A127" s="372" t="s">
        <v>2033</v>
      </c>
    </row>
    <row r="128" spans="1:9" ht="13.5" thickBot="1" x14ac:dyDescent="0.25"/>
    <row r="129" spans="1:8" ht="42" customHeight="1" thickBot="1" x14ac:dyDescent="0.25">
      <c r="A129" s="517" t="s">
        <v>1034</v>
      </c>
      <c r="B129" s="534" t="s">
        <v>1998</v>
      </c>
      <c r="C129" s="521" t="s">
        <v>2058</v>
      </c>
      <c r="D129" s="522"/>
      <c r="E129" s="521" t="s">
        <v>2034</v>
      </c>
      <c r="F129" s="522"/>
      <c r="G129" s="536" t="s">
        <v>2035</v>
      </c>
      <c r="H129" s="537"/>
    </row>
    <row r="130" spans="1:8" ht="13.5" thickBot="1" x14ac:dyDescent="0.25">
      <c r="A130" s="518"/>
      <c r="B130" s="535"/>
      <c r="C130" s="370" t="s">
        <v>1541</v>
      </c>
      <c r="D130" s="370" t="s">
        <v>1540</v>
      </c>
      <c r="E130" s="370" t="s">
        <v>1541</v>
      </c>
      <c r="F130" s="370" t="s">
        <v>1540</v>
      </c>
      <c r="G130" s="380" t="s">
        <v>1541</v>
      </c>
      <c r="H130" s="442" t="s">
        <v>1540</v>
      </c>
    </row>
    <row r="131" spans="1:8" ht="13.5" thickBot="1" x14ac:dyDescent="0.25">
      <c r="A131" s="513" t="s">
        <v>1988</v>
      </c>
      <c r="B131" s="371" t="s">
        <v>2000</v>
      </c>
      <c r="C131" s="374">
        <f>'SF Retro Savings - Front'!$B$35</f>
        <v>729.42054513084747</v>
      </c>
      <c r="D131" s="374">
        <f>'SF Retro Savings - Top'!$B$35</f>
        <v>1009.8334276489928</v>
      </c>
      <c r="E131" s="374" t="e">
        <f>'MF Retro Savings - Front'!$B$35</f>
        <v>#REF!</v>
      </c>
      <c r="F131" s="374" t="e">
        <f>'MF Retro Savings - Top'!$B$35</f>
        <v>#REF!</v>
      </c>
      <c r="G131" s="441">
        <f>'SF Retro Savings - Front'!$B$39</f>
        <v>0.20461711680073352</v>
      </c>
      <c r="H131" s="441">
        <f>'SF Retro Savings - Top'!$B$39</f>
        <v>0.14779856240981132</v>
      </c>
    </row>
    <row r="132" spans="1:8" ht="13.5" thickBot="1" x14ac:dyDescent="0.25">
      <c r="A132" s="514"/>
      <c r="B132" s="371" t="s">
        <v>2001</v>
      </c>
      <c r="C132" s="374">
        <f>'SF Retro Savings - Front'!$C$35</f>
        <v>477.82473188569435</v>
      </c>
      <c r="D132" s="374">
        <f>'SF Retro Savings - Top'!$C$35</f>
        <v>622.16535743023587</v>
      </c>
      <c r="E132" s="374" t="e">
        <f>'MF Retro Savings - Front'!$C$35</f>
        <v>#REF!</v>
      </c>
      <c r="F132" s="374" t="e">
        <f>'MF Retro Savings - Top'!$C$35</f>
        <v>#REF!</v>
      </c>
      <c r="G132" s="441">
        <f>'SF Retro Savings - Front'!$C$39</f>
        <v>0.14776083652766805</v>
      </c>
      <c r="H132" s="441">
        <f>'SF Retro Savings - Top'!$C$39</f>
        <v>0.11348073507123191</v>
      </c>
    </row>
    <row r="133" spans="1:8" ht="13.5" thickBot="1" x14ac:dyDescent="0.25">
      <c r="A133" s="514"/>
      <c r="B133" s="371" t="s">
        <v>2002</v>
      </c>
      <c r="C133" s="374">
        <f>'SF Retro Savings - Front'!$D$35</f>
        <v>305.60840168874654</v>
      </c>
      <c r="D133" s="374">
        <f>'SF Retro Savings - Top'!$D$35</f>
        <v>460.00727903525666</v>
      </c>
      <c r="E133" s="374" t="e">
        <f>'MF Retro Savings - Front'!$D$35</f>
        <v>#REF!</v>
      </c>
      <c r="F133" s="374" t="e">
        <f>'MF Retro Savings - Top'!$D$35</f>
        <v>#REF!</v>
      </c>
      <c r="G133" s="441">
        <f>'SF Retro Savings - Front'!$D$39</f>
        <v>0.28807512007908959</v>
      </c>
      <c r="H133" s="441">
        <f>'SF Retro Savings - Top'!$D$39</f>
        <v>0.19138431287065943</v>
      </c>
    </row>
    <row r="134" spans="1:8" ht="13.5" thickBot="1" x14ac:dyDescent="0.25">
      <c r="A134" s="515"/>
      <c r="B134" s="371" t="s">
        <v>2003</v>
      </c>
      <c r="C134" s="374">
        <f>'SF Retro Savings - Front'!$E$35</f>
        <v>54.012588443593316</v>
      </c>
      <c r="D134" s="374">
        <f>'SF Retro Savings - Top'!$E$35</f>
        <v>72.339208816499323</v>
      </c>
      <c r="E134" s="374" t="e">
        <f>'MF Retro Savings - Front'!$E$35</f>
        <v>#REF!</v>
      </c>
      <c r="F134" s="374" t="e">
        <f>'MF Retro Savings - Top'!$E$35</f>
        <v>#REF!</v>
      </c>
      <c r="G134" s="441">
        <f>'SF Retro Savings - Front'!$E$39</f>
        <v>0.17384892117540349</v>
      </c>
      <c r="H134" s="441">
        <f>'SF Retro Savings - Top'!$E$39</f>
        <v>0.1298055423114893</v>
      </c>
    </row>
    <row r="135" spans="1:8" ht="13.5" thickBot="1" x14ac:dyDescent="0.25">
      <c r="A135" s="513" t="s">
        <v>1989</v>
      </c>
      <c r="B135" s="371" t="s">
        <v>2000</v>
      </c>
      <c r="C135" s="374">
        <f>'SF Retro Savings - Front'!$B$36</f>
        <v>815.29715205179696</v>
      </c>
      <c r="D135" s="374">
        <f>'SF Retro Savings - Top'!$B$36</f>
        <v>1095.7100345699423</v>
      </c>
      <c r="E135" s="374" t="e">
        <f>'MF Retro Savings - Front'!$B$36</f>
        <v>#REF!</v>
      </c>
      <c r="F135" s="374" t="e">
        <f>'MF Retro Savings - Top'!$B$36</f>
        <v>#REF!</v>
      </c>
      <c r="G135" s="441">
        <f>'SF Retro Savings - Front'!$B$40</f>
        <v>0.27245615135608126</v>
      </c>
      <c r="H135" s="441">
        <f>'SF Retro Savings - Top'!$B$40</f>
        <v>0.2027294788322275</v>
      </c>
    </row>
    <row r="136" spans="1:8" ht="13.5" thickBot="1" x14ac:dyDescent="0.25">
      <c r="A136" s="514"/>
      <c r="B136" s="371" t="s">
        <v>2001</v>
      </c>
      <c r="C136" s="374">
        <f>'SF Retro Savings - Front'!$C$36</f>
        <v>489.47341494302219</v>
      </c>
      <c r="D136" s="374">
        <f>'SF Retro Savings - Top'!$C$36</f>
        <v>633.81404048756372</v>
      </c>
      <c r="E136" s="374" t="e">
        <f>'MF Retro Savings - Front'!$C$36</f>
        <v>#REF!</v>
      </c>
      <c r="F136" s="374" t="e">
        <f>'MF Retro Savings - Top'!$C$36</f>
        <v>#REF!</v>
      </c>
      <c r="G136" s="441">
        <f>'SF Retro Savings - Front'!$C$40</f>
        <v>0.16534300542965485</v>
      </c>
      <c r="H136" s="441">
        <f>'SF Retro Savings - Top'!$C$40</f>
        <v>0.12768888086218372</v>
      </c>
    </row>
    <row r="137" spans="1:8" ht="13.5" thickBot="1" x14ac:dyDescent="0.25">
      <c r="A137" s="514"/>
      <c r="B137" s="371" t="s">
        <v>2002</v>
      </c>
      <c r="C137" s="374">
        <f>'SF Retro Savings - Front'!$D$36</f>
        <v>364.21975365136109</v>
      </c>
      <c r="D137" s="374">
        <f>'SF Retro Savings - Top'!$D$36</f>
        <v>518.61863099787115</v>
      </c>
      <c r="E137" s="374" t="e">
        <f>'MF Retro Savings - Front'!$D$36</f>
        <v>#REF!</v>
      </c>
      <c r="F137" s="374" t="e">
        <f>'MF Retro Savings - Top'!$D$36</f>
        <v>#REF!</v>
      </c>
      <c r="G137" s="441">
        <f>'SF Retro Savings - Front'!$D$40</f>
        <v>0.37758069213341178</v>
      </c>
      <c r="H137" s="441">
        <f>'SF Retro Savings - Top'!$D$40</f>
        <v>0.26517047104099539</v>
      </c>
    </row>
    <row r="138" spans="1:8" ht="13.5" thickBot="1" x14ac:dyDescent="0.25">
      <c r="A138" s="515"/>
      <c r="B138" s="371" t="s">
        <v>2003</v>
      </c>
      <c r="C138" s="374">
        <f>'SF Retro Savings - Front'!$E$36</f>
        <v>38.39601654258621</v>
      </c>
      <c r="D138" s="374">
        <f>'SF Retro Savings - Top'!$E$36</f>
        <v>56.722636915492217</v>
      </c>
      <c r="E138" s="374" t="e">
        <f>'MF Retro Savings - Front'!$E$36</f>
        <v>#REF!</v>
      </c>
      <c r="F138" s="374" t="e">
        <f>'MF Retro Savings - Top'!$E$36</f>
        <v>#REF!</v>
      </c>
      <c r="G138" s="441">
        <f>'SF Retro Savings - Front'!$E$40</f>
        <v>-9.58269220086434E-2</v>
      </c>
      <c r="H138" s="441">
        <f>'SF Retro Savings - Top'!$E$40</f>
        <v>-6.4866026735510812E-2</v>
      </c>
    </row>
    <row r="139" spans="1:8" ht="13.5" thickBot="1" x14ac:dyDescent="0.25">
      <c r="A139" s="513" t="s">
        <v>1990</v>
      </c>
      <c r="B139" s="371" t="s">
        <v>2000</v>
      </c>
      <c r="C139" s="374">
        <f>'SF Retro Savings - Front'!$B$37</f>
        <v>840.22184016416031</v>
      </c>
      <c r="D139" s="374">
        <f>'SF Retro Savings - Top'!$B$37</f>
        <v>1120.6347226823057</v>
      </c>
      <c r="E139" s="374" t="e">
        <f>'MF Retro Savings - Front'!$B$37</f>
        <v>#REF!</v>
      </c>
      <c r="F139" s="463" t="e">
        <f>'MF Retro Savings - Top'!$B$37</f>
        <v>#REF!</v>
      </c>
      <c r="G139" s="441">
        <f>'SF Retro Savings - Front'!$B$41</f>
        <v>0.28930732342014887</v>
      </c>
      <c r="H139" s="441">
        <f>'SF Retro Savings - Top'!$B$41</f>
        <v>0.21691486684904193</v>
      </c>
    </row>
    <row r="140" spans="1:8" ht="13.5" thickBot="1" x14ac:dyDescent="0.25">
      <c r="A140" s="514"/>
      <c r="B140" s="371" t="s">
        <v>2001</v>
      </c>
      <c r="C140" s="374">
        <f>'SF Retro Savings - Front'!$C$37</f>
        <v>510.27194334113921</v>
      </c>
      <c r="D140" s="374">
        <f>'SF Retro Savings - Top'!$C$37</f>
        <v>654.61256888568073</v>
      </c>
      <c r="E140" s="374" t="e">
        <f>'MF Retro Savings - Front'!$C$37</f>
        <v>#REF!</v>
      </c>
      <c r="F140" s="463" t="e">
        <f>'MF Retro Savings - Top'!$C$37</f>
        <v>#REF!</v>
      </c>
      <c r="G140" s="441">
        <f>'SF Retro Savings - Front'!$C$41</f>
        <v>0.19286286373991479</v>
      </c>
      <c r="H140" s="441">
        <f>'SF Retro Savings - Top'!$C$41</f>
        <v>0.15033702827678225</v>
      </c>
    </row>
    <row r="141" spans="1:8" ht="13.5" thickBot="1" x14ac:dyDescent="0.25">
      <c r="A141" s="514"/>
      <c r="B141" s="371" t="s">
        <v>2002</v>
      </c>
      <c r="C141" s="374">
        <f>'SF Retro Savings - Front'!$D$37</f>
        <v>370.94362742675219</v>
      </c>
      <c r="D141" s="374">
        <f>'SF Retro Savings - Top'!$D$37</f>
        <v>525.34250477326225</v>
      </c>
      <c r="E141" s="374" t="e">
        <f>'MF Retro Savings - Front'!$D$37</f>
        <v>#REF!</v>
      </c>
      <c r="F141" s="463" t="e">
        <f>'MF Retro Savings - Top'!$D$37</f>
        <v>#REF!</v>
      </c>
      <c r="G141" s="441">
        <f>'SF Retro Savings - Front'!$D$41</f>
        <v>0.38597205019992109</v>
      </c>
      <c r="H141" s="441">
        <f>'SF Retro Savings - Top'!$D$41</f>
        <v>0.2725343391894266</v>
      </c>
    </row>
    <row r="142" spans="1:8" ht="13.5" thickBot="1" x14ac:dyDescent="0.25">
      <c r="A142" s="515"/>
      <c r="B142" s="371" t="s">
        <v>2003</v>
      </c>
      <c r="C142" s="374">
        <f>'SF Retro Savings - Front'!$E$37</f>
        <v>40.993730603731038</v>
      </c>
      <c r="D142" s="374">
        <f>'SF Retro Savings - Top'!$E$37</f>
        <v>59.320350976637044</v>
      </c>
      <c r="E142" s="374" t="e">
        <f>'MF Retro Savings - Front'!$E$37</f>
        <v>#REF!</v>
      </c>
      <c r="F142" s="463" t="e">
        <f>'MF Retro Savings - Top'!$E$37</f>
        <v>#REF!</v>
      </c>
      <c r="G142" s="441">
        <f>'SF Retro Savings - Front'!$E$41</f>
        <v>-3.6492189649759997E-2</v>
      </c>
      <c r="H142" s="441">
        <f>'SF Retro Savings - Top'!$E$41</f>
        <v>-2.5218174994138091E-2</v>
      </c>
    </row>
    <row r="144" spans="1:8" ht="13.5" thickBot="1" x14ac:dyDescent="0.25">
      <c r="A144" s="372" t="s">
        <v>1547</v>
      </c>
    </row>
    <row r="145" spans="1:6" ht="28.5" customHeight="1" thickBot="1" x14ac:dyDescent="0.25">
      <c r="A145" s="517" t="s">
        <v>1034</v>
      </c>
      <c r="B145" s="519" t="s">
        <v>1998</v>
      </c>
      <c r="C145" s="521" t="s">
        <v>2036</v>
      </c>
      <c r="D145" s="522"/>
      <c r="E145" s="521" t="s">
        <v>2037</v>
      </c>
      <c r="F145" s="522"/>
    </row>
    <row r="146" spans="1:6" ht="13.5" thickBot="1" x14ac:dyDescent="0.25">
      <c r="A146" s="518"/>
      <c r="B146" s="520"/>
      <c r="C146" s="370" t="s">
        <v>1541</v>
      </c>
      <c r="D146" s="370" t="s">
        <v>1540</v>
      </c>
      <c r="E146" s="370" t="s">
        <v>1541</v>
      </c>
      <c r="F146" s="370" t="s">
        <v>1540</v>
      </c>
    </row>
    <row r="147" spans="1:6" ht="13.5" thickBot="1" x14ac:dyDescent="0.25">
      <c r="A147" s="513" t="s">
        <v>1988</v>
      </c>
      <c r="B147" s="371" t="s">
        <v>2000</v>
      </c>
      <c r="C147" s="373">
        <f>'SF Retro Savings - Front'!$G$35</f>
        <v>2.2652811960585324</v>
      </c>
      <c r="D147" s="373">
        <f>'SF Retro Savings - Top'!$G$35</f>
        <v>3.1361286572950089</v>
      </c>
      <c r="E147" s="373" t="e">
        <f>'MF Retro Savings - Front'!$G$35</f>
        <v>#REF!</v>
      </c>
      <c r="F147" s="373" t="e">
        <f>'MF Retro Savings - Top'!$G$35</f>
        <v>#REF!</v>
      </c>
    </row>
    <row r="148" spans="1:6" ht="13.5" thickBot="1" x14ac:dyDescent="0.25">
      <c r="A148" s="514"/>
      <c r="B148" s="371" t="s">
        <v>2001</v>
      </c>
      <c r="C148" s="373">
        <f>'SF Retro Savings - Front'!$H$35</f>
        <v>1.4839277387754484</v>
      </c>
      <c r="D148" s="373">
        <f>'SF Retro Savings - Top'!$H$35</f>
        <v>1.9321905510255772</v>
      </c>
      <c r="E148" s="373" t="e">
        <f>'MF Retro Savings - Front'!$H$35</f>
        <v>#REF!</v>
      </c>
      <c r="F148" s="373" t="e">
        <f>'MF Retro Savings - Top'!$H$35</f>
        <v>#REF!</v>
      </c>
    </row>
    <row r="149" spans="1:6" ht="13.5" thickBot="1" x14ac:dyDescent="0.25">
      <c r="A149" s="514"/>
      <c r="B149" s="371" t="s">
        <v>2002</v>
      </c>
      <c r="C149" s="373">
        <f>'SF Retro Savings - Front'!$I$35</f>
        <v>0.94909441518244264</v>
      </c>
      <c r="D149" s="373">
        <f>'SF Retro Savings - Top'!$I$35</f>
        <v>1.4285940342709833</v>
      </c>
      <c r="E149" s="373" t="e">
        <f>'MF Retro Savings - Front'!$I$35</f>
        <v>#REF!</v>
      </c>
      <c r="F149" s="373" t="e">
        <f>'MF Retro Savings - Top'!$I$35</f>
        <v>#REF!</v>
      </c>
    </row>
    <row r="150" spans="1:6" ht="13.5" thickBot="1" x14ac:dyDescent="0.25">
      <c r="A150" s="515"/>
      <c r="B150" s="371" t="s">
        <v>2003</v>
      </c>
      <c r="C150" s="373">
        <f>'SF Retro Savings - Front'!$J$35</f>
        <v>0.16774095789935811</v>
      </c>
      <c r="D150" s="373">
        <f>'SF Retro Savings - Top'!$J$35</f>
        <v>0.22465592800155068</v>
      </c>
      <c r="E150" s="373" t="e">
        <f>'MF Retro Savings - Front'!$J$35</f>
        <v>#REF!</v>
      </c>
      <c r="F150" s="373" t="e">
        <f>'MF Retro Savings - Top'!$J$35</f>
        <v>#REF!</v>
      </c>
    </row>
    <row r="151" spans="1:6" ht="13.5" thickBot="1" x14ac:dyDescent="0.25">
      <c r="A151" s="513" t="s">
        <v>1989</v>
      </c>
      <c r="B151" s="371" t="s">
        <v>2000</v>
      </c>
      <c r="C151" s="373">
        <f>'SF Retro Savings - Front'!$G$36</f>
        <v>2.5319787330801149</v>
      </c>
      <c r="D151" s="373">
        <f>'SF Retro Savings - Top'!$G$36</f>
        <v>3.4028261943165909</v>
      </c>
      <c r="E151" s="373" t="e">
        <f>'MF Retro Savings - Front'!$G$36</f>
        <v>#REF!</v>
      </c>
      <c r="F151" s="373" t="e">
        <f>'MF Retro Savings - Top'!$G$36</f>
        <v>#REF!</v>
      </c>
    </row>
    <row r="152" spans="1:6" ht="13.5" thickBot="1" x14ac:dyDescent="0.25">
      <c r="A152" s="514"/>
      <c r="B152" s="371" t="s">
        <v>2001</v>
      </c>
      <c r="C152" s="373">
        <f>'SF Retro Savings - Front'!$H$36</f>
        <v>1.5201037731149758</v>
      </c>
      <c r="D152" s="373">
        <f>'SF Retro Savings - Top'!$H$36</f>
        <v>1.9683665853651047</v>
      </c>
      <c r="E152" s="373" t="e">
        <f>'MF Retro Savings - Front'!$H$36</f>
        <v>#REF!</v>
      </c>
      <c r="F152" s="373" t="e">
        <f>'MF Retro Savings - Top'!$H$36</f>
        <v>#REF!</v>
      </c>
    </row>
    <row r="153" spans="1:6" ht="13.5" thickBot="1" x14ac:dyDescent="0.25">
      <c r="A153" s="514"/>
      <c r="B153" s="371" t="s">
        <v>2002</v>
      </c>
      <c r="C153" s="373">
        <f>'SF Retro Savings - Front'!$I$36</f>
        <v>1.1311172473644755</v>
      </c>
      <c r="D153" s="373">
        <f>'SF Retro Savings - Top'!$I$36</f>
        <v>1.610616866453016</v>
      </c>
      <c r="E153" s="373" t="e">
        <f>'MF Retro Savings - Front'!$I$36</f>
        <v>#REF!</v>
      </c>
      <c r="F153" s="373" t="e">
        <f>'MF Retro Savings - Top'!$I$36</f>
        <v>#REF!</v>
      </c>
    </row>
    <row r="154" spans="1:6" ht="13.5" thickBot="1" x14ac:dyDescent="0.25">
      <c r="A154" s="515"/>
      <c r="B154" s="371" t="s">
        <v>2003</v>
      </c>
      <c r="C154" s="373">
        <f>'SF Retro Savings - Front'!$J$36</f>
        <v>0.11924228739933605</v>
      </c>
      <c r="D154" s="373">
        <f>'SF Retro Savings - Top'!$J$36</f>
        <v>0.17615725750152864</v>
      </c>
      <c r="E154" s="373" t="e">
        <f>'MF Retro Savings - Front'!$J$36</f>
        <v>#REF!</v>
      </c>
      <c r="F154" s="373" t="e">
        <f>'MF Retro Savings - Top'!$J$36</f>
        <v>#REF!</v>
      </c>
    </row>
    <row r="155" spans="1:6" ht="13.5" thickBot="1" x14ac:dyDescent="0.25">
      <c r="A155" s="513" t="s">
        <v>1990</v>
      </c>
      <c r="B155" s="371" t="s">
        <v>2000</v>
      </c>
      <c r="C155" s="373">
        <f>'SF Retro Savings - Front'!$G$37</f>
        <v>2.6093845967831064</v>
      </c>
      <c r="D155" s="373">
        <f>'SF Retro Savings - Top'!$G$37</f>
        <v>3.4802320580195829</v>
      </c>
      <c r="E155" s="373" t="e">
        <f>'MF Retro Savings - Front'!$G$37</f>
        <v>#REF!</v>
      </c>
      <c r="F155" s="373" t="e">
        <f>'MF Retro Savings - Top'!$G$37</f>
        <v>#REF!</v>
      </c>
    </row>
    <row r="156" spans="1:6" ht="13.5" thickBot="1" x14ac:dyDescent="0.25">
      <c r="A156" s="514"/>
      <c r="B156" s="371" t="s">
        <v>2001</v>
      </c>
      <c r="C156" s="373">
        <f>'SF Retro Savings - Front'!$H$37</f>
        <v>1.5846954762147181</v>
      </c>
      <c r="D156" s="373">
        <f>'SF Retro Savings - Top'!$H$37</f>
        <v>2.0329582884648469</v>
      </c>
      <c r="E156" s="373" t="e">
        <f>'MF Retro Savings - Front'!$H$37</f>
        <v>#REF!</v>
      </c>
      <c r="F156" s="373" t="e">
        <f>'MF Retro Savings - Top'!$H$37</f>
        <v>#REF!</v>
      </c>
    </row>
    <row r="157" spans="1:6" ht="13.5" thickBot="1" x14ac:dyDescent="0.25">
      <c r="A157" s="514"/>
      <c r="B157" s="371" t="s">
        <v>2002</v>
      </c>
      <c r="C157" s="373">
        <f>'SF Retro Savings - Front'!$I$37</f>
        <v>1.1519988429402241</v>
      </c>
      <c r="D157" s="373">
        <f>'SF Retro Savings - Top'!$I$37</f>
        <v>1.6314984620287647</v>
      </c>
      <c r="E157" s="373" t="e">
        <f>'MF Retro Savings - Front'!$I$37</f>
        <v>#REF!</v>
      </c>
      <c r="F157" s="373" t="e">
        <f>'MF Retro Savings - Top'!$I$37</f>
        <v>#REF!</v>
      </c>
    </row>
    <row r="158" spans="1:6" ht="13.5" thickBot="1" x14ac:dyDescent="0.25">
      <c r="A158" s="515"/>
      <c r="B158" s="371" t="s">
        <v>2003</v>
      </c>
      <c r="C158" s="373">
        <f>'SF Retro Savings - Front'!$J$37</f>
        <v>0.12730972237183552</v>
      </c>
      <c r="D158" s="373">
        <f>'SF Retro Savings - Top'!$J$37</f>
        <v>0.18422469247402809</v>
      </c>
      <c r="E158" s="373" t="e">
        <f>'MF Retro Savings - Front'!$J$37</f>
        <v>#REF!</v>
      </c>
      <c r="F158" s="373" t="e">
        <f>'MF Retro Savings - Top'!$J37</f>
        <v>#REF!</v>
      </c>
    </row>
    <row r="161" spans="1:17" x14ac:dyDescent="0.2">
      <c r="A161" s="372" t="s">
        <v>2005</v>
      </c>
    </row>
    <row r="162" spans="1:17" ht="30" customHeight="1" x14ac:dyDescent="0.2">
      <c r="A162" s="509" t="s">
        <v>1034</v>
      </c>
      <c r="B162" s="516" t="s">
        <v>1994</v>
      </c>
      <c r="C162" s="510" t="s">
        <v>2017</v>
      </c>
      <c r="D162" s="512" t="s">
        <v>2056</v>
      </c>
      <c r="E162" s="512"/>
      <c r="F162" s="512" t="s">
        <v>2057</v>
      </c>
      <c r="G162" s="512"/>
      <c r="H162" s="512" t="s">
        <v>2035</v>
      </c>
      <c r="I162" s="512"/>
    </row>
    <row r="163" spans="1:17" x14ac:dyDescent="0.2">
      <c r="A163" s="509"/>
      <c r="B163" s="516"/>
      <c r="C163" s="510"/>
      <c r="D163" s="389" t="s">
        <v>1541</v>
      </c>
      <c r="E163" s="389" t="s">
        <v>1540</v>
      </c>
      <c r="F163" s="389" t="s">
        <v>1541</v>
      </c>
      <c r="G163" s="389" t="s">
        <v>1540</v>
      </c>
      <c r="H163" s="389" t="s">
        <v>1541</v>
      </c>
      <c r="I163" s="389" t="s">
        <v>1540</v>
      </c>
      <c r="K163" s="372" t="s">
        <v>2059</v>
      </c>
    </row>
    <row r="164" spans="1:17" x14ac:dyDescent="0.2">
      <c r="A164" s="511" t="s">
        <v>1988</v>
      </c>
      <c r="B164" s="390" t="s">
        <v>2000</v>
      </c>
      <c r="C164" s="361" t="s">
        <v>1010</v>
      </c>
      <c r="D164" s="362">
        <v>0</v>
      </c>
      <c r="E164" s="362">
        <v>0</v>
      </c>
      <c r="F164" s="362">
        <v>0</v>
      </c>
      <c r="G164" s="362">
        <v>0</v>
      </c>
      <c r="H164" s="362" t="s">
        <v>1010</v>
      </c>
      <c r="I164" s="362" t="s">
        <v>1010</v>
      </c>
    </row>
    <row r="165" spans="1:17" x14ac:dyDescent="0.2">
      <c r="A165" s="511"/>
      <c r="B165" s="390" t="s">
        <v>2006</v>
      </c>
      <c r="C165" s="361" t="s">
        <v>2018</v>
      </c>
      <c r="D165" s="362">
        <f>'SF Retro Savings - Front'!$C$55</f>
        <v>1.0819576033631919</v>
      </c>
      <c r="E165" s="362">
        <f>'SF Retro Savings - Top'!$C$53</f>
        <v>1.6671200158073396</v>
      </c>
      <c r="F165" s="362" t="e">
        <f>'MF Retro Savings - Front'!$C$53</f>
        <v>#REF!</v>
      </c>
      <c r="G165" s="362" t="e">
        <f>'MF Retro Savings - Top'!$C$53</f>
        <v>#REF!</v>
      </c>
      <c r="H165" s="444">
        <f>'SF Retro Savings - Front'!$C$59</f>
        <v>3.1259720012200805</v>
      </c>
      <c r="I165" s="444">
        <f>'SF Retro Savings - Top'!$C$57</f>
        <v>2.0287496656217816</v>
      </c>
      <c r="K165" s="372" t="s">
        <v>2060</v>
      </c>
      <c r="O165" s="372" t="s">
        <v>2061</v>
      </c>
    </row>
    <row r="166" spans="1:17" ht="13.5" thickBot="1" x14ac:dyDescent="0.25">
      <c r="A166" s="511"/>
      <c r="B166" s="390" t="s">
        <v>2007</v>
      </c>
      <c r="C166" s="361" t="s">
        <v>1114</v>
      </c>
      <c r="D166" s="362">
        <f>D165</f>
        <v>1.0819576033631919</v>
      </c>
      <c r="E166" s="362">
        <f t="shared" ref="E166" si="37">E165</f>
        <v>1.6671200158073396</v>
      </c>
      <c r="F166" s="362" t="e">
        <f t="shared" ref="F166:G166" si="38">F165</f>
        <v>#REF!</v>
      </c>
      <c r="G166" s="362" t="e">
        <f t="shared" si="38"/>
        <v>#REF!</v>
      </c>
      <c r="H166" s="444">
        <f t="shared" ref="H166:I166" si="39">H165</f>
        <v>3.1259720012200805</v>
      </c>
      <c r="I166" s="444">
        <f t="shared" si="39"/>
        <v>2.0287496656217816</v>
      </c>
      <c r="K166" s="370" t="s">
        <v>1287</v>
      </c>
      <c r="L166" s="370" t="s">
        <v>1288</v>
      </c>
      <c r="M166" s="370" t="s">
        <v>1273</v>
      </c>
      <c r="O166" s="370" t="s">
        <v>1287</v>
      </c>
      <c r="P166" s="370" t="s">
        <v>1288</v>
      </c>
      <c r="Q166" s="370" t="s">
        <v>1273</v>
      </c>
    </row>
    <row r="167" spans="1:17" x14ac:dyDescent="0.2">
      <c r="A167" s="511"/>
      <c r="B167" s="390" t="s">
        <v>2008</v>
      </c>
      <c r="C167" s="361" t="s">
        <v>1273</v>
      </c>
      <c r="D167" s="362">
        <f>D166</f>
        <v>1.0819576033631919</v>
      </c>
      <c r="E167" s="362">
        <f t="shared" ref="E167" si="40">E166</f>
        <v>1.6671200158073396</v>
      </c>
      <c r="F167" s="362" t="e">
        <f t="shared" ref="F167:G167" si="41">F166</f>
        <v>#REF!</v>
      </c>
      <c r="G167" s="362" t="e">
        <f t="shared" si="41"/>
        <v>#REF!</v>
      </c>
      <c r="H167" s="444">
        <f t="shared" ref="H167:I167" si="42">H166</f>
        <v>3.1259720012200805</v>
      </c>
      <c r="I167" s="444">
        <f t="shared" si="42"/>
        <v>2.0287496656217816</v>
      </c>
      <c r="K167" s="465">
        <f>$E$165*('Savings Average'!C57/SUM('Savings Average'!$C$57:$E$57))</f>
        <v>1.6671200158073396</v>
      </c>
      <c r="L167" s="465">
        <f>$E$165*('Savings Average'!D57/SUM('Savings Average'!$C$57:$E$57))</f>
        <v>0</v>
      </c>
      <c r="M167" s="465">
        <f>$E$165*('Savings Average'!E57/SUM('Savings Average'!$C$57:$E$57))</f>
        <v>0</v>
      </c>
      <c r="O167" s="465" t="e">
        <f>$G$165*('MF Savings Average'!C56/SUM('MF Savings Average'!$C$56:$E$56))</f>
        <v>#REF!</v>
      </c>
      <c r="P167" s="465" t="e">
        <f>$G$165*('MF Savings Average'!D56/SUM('MF Savings Average'!$C$56:$E$56))</f>
        <v>#REF!</v>
      </c>
      <c r="Q167" s="465" t="e">
        <f>$G$165*('MF Savings Average'!E56/SUM('MF Savings Average'!$C$56:$E$56))</f>
        <v>#REF!</v>
      </c>
    </row>
    <row r="168" spans="1:17" x14ac:dyDescent="0.2">
      <c r="A168" s="511"/>
      <c r="B168" s="390" t="s">
        <v>2009</v>
      </c>
      <c r="C168" s="361" t="s">
        <v>2018</v>
      </c>
      <c r="D168" s="362">
        <f>'SF Retro Savings - Front'!$D$55</f>
        <v>1.4464708455678903</v>
      </c>
      <c r="E168" s="362">
        <f>'SF Retro Savings - Top'!$D$53</f>
        <v>1.8765566452186822</v>
      </c>
      <c r="F168" s="362" t="e">
        <f>'MF Retro Savings - Front'!$D$53</f>
        <v>#REF!</v>
      </c>
      <c r="G168" s="362" t="e">
        <f>'MF Retro Savings - Top'!$D$53</f>
        <v>#REF!</v>
      </c>
      <c r="H168" s="444">
        <f>'SF Retro Savings - Front'!$D$59</f>
        <v>1.4443604982402272</v>
      </c>
      <c r="I168" s="444">
        <f>'SF Retro Savings - Top'!$D$57</f>
        <v>1.1133292227109592</v>
      </c>
      <c r="O168" s="465"/>
    </row>
    <row r="169" spans="1:17" x14ac:dyDescent="0.2">
      <c r="A169" s="511"/>
      <c r="B169" s="390" t="s">
        <v>2010</v>
      </c>
      <c r="C169" s="361" t="s">
        <v>2018</v>
      </c>
      <c r="D169" s="362">
        <f>'SF Retro Savings - Front'!$E$55</f>
        <v>2.528428448931082</v>
      </c>
      <c r="E169" s="362">
        <f>'SF Retro Savings - Top'!$E$53</f>
        <v>3.5436766610260215</v>
      </c>
      <c r="F169" s="362" t="e">
        <f>'MF Retro Savings - Front'!$E$53</f>
        <v>#REF!</v>
      </c>
      <c r="G169" s="362" t="e">
        <f>'MF Retro Savings - Top'!$E$53</f>
        <v>#REF!</v>
      </c>
      <c r="H169" s="444">
        <f>'SF Retro Savings - Front'!$E$59</f>
        <v>2.1639507054779457</v>
      </c>
      <c r="I169" s="444">
        <f>'SF Retro Savings - Top'!$E$57</f>
        <v>1.5439880805126158</v>
      </c>
    </row>
    <row r="170" spans="1:17" x14ac:dyDescent="0.2">
      <c r="A170" s="511"/>
      <c r="B170" s="390" t="s">
        <v>2011</v>
      </c>
      <c r="C170" s="361" t="s">
        <v>1273</v>
      </c>
      <c r="D170" s="362">
        <f>D169</f>
        <v>2.528428448931082</v>
      </c>
      <c r="E170" s="362">
        <f t="shared" ref="E170" si="43">E169</f>
        <v>3.5436766610260215</v>
      </c>
      <c r="F170" s="362" t="e">
        <f t="shared" ref="F170:G170" si="44">F169</f>
        <v>#REF!</v>
      </c>
      <c r="G170" s="362" t="e">
        <f t="shared" si="44"/>
        <v>#REF!</v>
      </c>
      <c r="H170" s="444">
        <f t="shared" ref="H170:I170" si="45">H169</f>
        <v>2.1639507054779457</v>
      </c>
      <c r="I170" s="444">
        <f t="shared" si="45"/>
        <v>1.5439880805126158</v>
      </c>
    </row>
    <row r="171" spans="1:17" x14ac:dyDescent="0.2">
      <c r="A171" s="511"/>
      <c r="B171" s="390" t="s">
        <v>2012</v>
      </c>
      <c r="C171" s="361" t="s">
        <v>1114</v>
      </c>
      <c r="D171" s="362">
        <f>D168</f>
        <v>1.4464708455678903</v>
      </c>
      <c r="E171" s="362">
        <f t="shared" ref="E171" si="46">E168</f>
        <v>1.8765566452186822</v>
      </c>
      <c r="F171" s="362" t="e">
        <f t="shared" ref="F171:G171" si="47">F168</f>
        <v>#REF!</v>
      </c>
      <c r="G171" s="362" t="e">
        <f t="shared" si="47"/>
        <v>#REF!</v>
      </c>
      <c r="H171" s="444">
        <f t="shared" ref="H171:I171" si="48">H168</f>
        <v>1.4443604982402272</v>
      </c>
      <c r="I171" s="444">
        <f t="shared" si="48"/>
        <v>1.1133292227109592</v>
      </c>
    </row>
    <row r="172" spans="1:17" x14ac:dyDescent="0.2">
      <c r="A172" s="511"/>
      <c r="B172" s="390" t="s">
        <v>2013</v>
      </c>
      <c r="C172" s="361" t="s">
        <v>1114</v>
      </c>
      <c r="D172" s="362">
        <f>D169</f>
        <v>2.528428448931082</v>
      </c>
      <c r="E172" s="362">
        <f t="shared" ref="E172" si="49">E169</f>
        <v>3.5436766610260215</v>
      </c>
      <c r="F172" s="362" t="e">
        <f t="shared" ref="F172:G172" si="50">F169</f>
        <v>#REF!</v>
      </c>
      <c r="G172" s="362" t="e">
        <f t="shared" si="50"/>
        <v>#REF!</v>
      </c>
      <c r="H172" s="444">
        <f t="shared" ref="H172:I172" si="51">H169</f>
        <v>2.1639507054779457</v>
      </c>
      <c r="I172" s="444">
        <f t="shared" si="51"/>
        <v>1.5439880805126158</v>
      </c>
    </row>
    <row r="173" spans="1:17" x14ac:dyDescent="0.2">
      <c r="A173" s="511"/>
      <c r="B173" s="390" t="s">
        <v>2014</v>
      </c>
      <c r="C173" s="361" t="s">
        <v>1273</v>
      </c>
      <c r="D173" s="362">
        <f>D172</f>
        <v>2.528428448931082</v>
      </c>
      <c r="E173" s="362">
        <f t="shared" ref="E173" si="52">E172</f>
        <v>3.5436766610260215</v>
      </c>
      <c r="F173" s="362" t="e">
        <f t="shared" ref="F173:G173" si="53">F172</f>
        <v>#REF!</v>
      </c>
      <c r="G173" s="362" t="e">
        <f t="shared" si="53"/>
        <v>#REF!</v>
      </c>
      <c r="H173" s="444">
        <f t="shared" ref="H173:I173" si="54">H172</f>
        <v>2.1639507054779457</v>
      </c>
      <c r="I173" s="444">
        <f t="shared" si="54"/>
        <v>1.5439880805126158</v>
      </c>
    </row>
    <row r="174" spans="1:17" x14ac:dyDescent="0.2">
      <c r="A174" s="511" t="s">
        <v>1989</v>
      </c>
      <c r="B174" s="390" t="s">
        <v>2000</v>
      </c>
      <c r="C174" s="361" t="s">
        <v>1010</v>
      </c>
      <c r="D174" s="362">
        <v>0</v>
      </c>
      <c r="E174" s="362">
        <v>0</v>
      </c>
      <c r="F174" s="362">
        <v>0</v>
      </c>
      <c r="G174" s="362">
        <v>0</v>
      </c>
      <c r="H174" s="362" t="s">
        <v>1010</v>
      </c>
      <c r="I174" s="362" t="s">
        <v>1010</v>
      </c>
    </row>
    <row r="175" spans="1:17" x14ac:dyDescent="0.2">
      <c r="A175" s="511"/>
      <c r="B175" s="390" t="s">
        <v>2006</v>
      </c>
      <c r="C175" s="361" t="s">
        <v>2018</v>
      </c>
      <c r="D175" s="362">
        <f>'SF Retro Savings - Front'!$C$56</f>
        <v>1.4011658825878333</v>
      </c>
      <c r="E175" s="362">
        <f>'SF Retro Savings - Top'!$C$54</f>
        <v>1.9863282950319809</v>
      </c>
      <c r="F175" s="362" t="e">
        <f>'MF Retro Savings - Front'!$C$54</f>
        <v>#REF!</v>
      </c>
      <c r="G175" s="362" t="e">
        <f>'MF Retro Savings - Top'!$C$54</f>
        <v>#REF!</v>
      </c>
      <c r="H175" s="444">
        <f>'SF Retro Savings - Front'!$C$60</f>
        <v>4.3336842185893598</v>
      </c>
      <c r="I175" s="444">
        <f>'SF Retro Savings - Top'!$C$58</f>
        <v>3.057002454319345</v>
      </c>
    </row>
    <row r="176" spans="1:17" x14ac:dyDescent="0.2">
      <c r="A176" s="511"/>
      <c r="B176" s="390" t="s">
        <v>2007</v>
      </c>
      <c r="C176" s="361" t="s">
        <v>1114</v>
      </c>
      <c r="D176" s="362">
        <f>D175</f>
        <v>1.4011658825878333</v>
      </c>
      <c r="E176" s="362">
        <f t="shared" ref="E176:I177" si="55">E175</f>
        <v>1.9863282950319809</v>
      </c>
      <c r="F176" s="362" t="e">
        <f t="shared" ref="F176" si="56">F175</f>
        <v>#REF!</v>
      </c>
      <c r="G176" s="362" t="e">
        <f t="shared" si="55"/>
        <v>#REF!</v>
      </c>
      <c r="H176" s="444">
        <f t="shared" si="55"/>
        <v>4.3336842185893598</v>
      </c>
      <c r="I176" s="444">
        <f t="shared" si="55"/>
        <v>3.057002454319345</v>
      </c>
      <c r="K176" s="465">
        <f>$E$175*('Savings Average'!C57/SUM('Savings Average'!$C$57:$E$57))</f>
        <v>1.9863282950319809</v>
      </c>
      <c r="L176" s="465">
        <f>$E$175*('Savings Average'!D57/SUM('Savings Average'!$C$57:$E$57))</f>
        <v>0</v>
      </c>
      <c r="M176" s="465">
        <f>$E$175*('Savings Average'!E57/SUM('Savings Average'!$C$57:$E$57))</f>
        <v>0</v>
      </c>
      <c r="O176" s="465" t="e">
        <f>$G$175*('MF Savings Average'!C56/SUM('MF Savings Average'!$C$56:$E$56))</f>
        <v>#REF!</v>
      </c>
      <c r="P176" s="465" t="e">
        <f>$G$175*('MF Savings Average'!D56/SUM('MF Savings Average'!$C$56:$E$56))</f>
        <v>#REF!</v>
      </c>
      <c r="Q176" s="465" t="e">
        <f>$G$175*('MF Savings Average'!E56/SUM('MF Savings Average'!$C$56:$E$56))</f>
        <v>#REF!</v>
      </c>
    </row>
    <row r="177" spans="1:17" x14ac:dyDescent="0.2">
      <c r="A177" s="511"/>
      <c r="B177" s="390" t="s">
        <v>2008</v>
      </c>
      <c r="C177" s="361" t="s">
        <v>1273</v>
      </c>
      <c r="D177" s="362">
        <f>D176</f>
        <v>1.4011658825878333</v>
      </c>
      <c r="E177" s="362">
        <f t="shared" ref="E177:G177" si="57">E176</f>
        <v>1.9863282950319809</v>
      </c>
      <c r="F177" s="362" t="e">
        <f t="shared" ref="F177" si="58">F176</f>
        <v>#REF!</v>
      </c>
      <c r="G177" s="362" t="e">
        <f t="shared" si="57"/>
        <v>#REF!</v>
      </c>
      <c r="H177" s="444">
        <f t="shared" si="55"/>
        <v>4.3336842185893598</v>
      </c>
      <c r="I177" s="444">
        <f t="shared" si="55"/>
        <v>3.057002454319345</v>
      </c>
      <c r="K177" s="465"/>
      <c r="O177" s="465"/>
    </row>
    <row r="178" spans="1:17" x14ac:dyDescent="0.2">
      <c r="A178" s="511"/>
      <c r="B178" s="390" t="s">
        <v>2009</v>
      </c>
      <c r="C178" s="361" t="s">
        <v>2018</v>
      </c>
      <c r="D178" s="362">
        <f>'SF Retro Savings - Front'!$D$56</f>
        <v>1.5395271607406873</v>
      </c>
      <c r="E178" s="362">
        <f>'SF Retro Savings - Top'!$D$54</f>
        <v>1.9696129603914792</v>
      </c>
      <c r="F178" s="362" t="e">
        <f>'MF Retro Savings - Front'!$D$54</f>
        <v>#REF!</v>
      </c>
      <c r="G178" s="362" t="e">
        <f>'MF Retro Savings - Top'!$D$54</f>
        <v>#REF!</v>
      </c>
      <c r="H178" s="444">
        <f>'SF Retro Savings - Front'!$D$60</f>
        <v>1.8757396820878505</v>
      </c>
      <c r="I178" s="444">
        <f>'SF Retro Savings - Top'!$D$58</f>
        <v>1.4661521045634163</v>
      </c>
    </row>
    <row r="179" spans="1:17" x14ac:dyDescent="0.2">
      <c r="A179" s="511"/>
      <c r="B179" s="390" t="s">
        <v>2010</v>
      </c>
      <c r="C179" s="361" t="s">
        <v>2018</v>
      </c>
      <c r="D179" s="362">
        <f>'SF Retro Savings - Front'!$E$56</f>
        <v>2.9406930433285199</v>
      </c>
      <c r="E179" s="362">
        <f>'SF Retro Savings - Top'!$E$54</f>
        <v>3.9559412554234594</v>
      </c>
      <c r="F179" s="362" t="e">
        <f>'MF Retro Savings - Front'!$E$54</f>
        <v>#REF!</v>
      </c>
      <c r="G179" s="362" t="e">
        <f>'MF Retro Savings - Top'!$E$54</f>
        <v>#REF!</v>
      </c>
      <c r="H179" s="444">
        <f>'SF Retro Savings - Front'!$E$60</f>
        <v>3.0468881069982219</v>
      </c>
      <c r="I179" s="444">
        <f>'SF Retro Savings - Top'!$E$58</f>
        <v>2.2649382489606675</v>
      </c>
    </row>
    <row r="180" spans="1:17" x14ac:dyDescent="0.2">
      <c r="A180" s="511"/>
      <c r="B180" s="390" t="s">
        <v>2011</v>
      </c>
      <c r="C180" s="361" t="s">
        <v>1273</v>
      </c>
      <c r="D180" s="362">
        <f>D179</f>
        <v>2.9406930433285199</v>
      </c>
      <c r="E180" s="362">
        <f t="shared" ref="E180:I180" si="59">E179</f>
        <v>3.9559412554234594</v>
      </c>
      <c r="F180" s="362" t="e">
        <f t="shared" ref="F180" si="60">F179</f>
        <v>#REF!</v>
      </c>
      <c r="G180" s="362" t="e">
        <f t="shared" si="59"/>
        <v>#REF!</v>
      </c>
      <c r="H180" s="444">
        <f t="shared" si="59"/>
        <v>3.0468881069982219</v>
      </c>
      <c r="I180" s="444">
        <f t="shared" si="59"/>
        <v>2.2649382489606675</v>
      </c>
    </row>
    <row r="181" spans="1:17" x14ac:dyDescent="0.2">
      <c r="A181" s="511"/>
      <c r="B181" s="390" t="s">
        <v>2012</v>
      </c>
      <c r="C181" s="361" t="s">
        <v>1114</v>
      </c>
      <c r="D181" s="362">
        <f>D178</f>
        <v>1.5395271607406873</v>
      </c>
      <c r="E181" s="362">
        <f t="shared" ref="E181:I182" si="61">E178</f>
        <v>1.9696129603914792</v>
      </c>
      <c r="F181" s="362" t="e">
        <f t="shared" ref="F181" si="62">F178</f>
        <v>#REF!</v>
      </c>
      <c r="G181" s="362" t="e">
        <f t="shared" si="61"/>
        <v>#REF!</v>
      </c>
      <c r="H181" s="444">
        <f t="shared" si="61"/>
        <v>1.8757396820878505</v>
      </c>
      <c r="I181" s="444">
        <f t="shared" si="61"/>
        <v>1.4661521045634163</v>
      </c>
    </row>
    <row r="182" spans="1:17" x14ac:dyDescent="0.2">
      <c r="A182" s="511"/>
      <c r="B182" s="390" t="s">
        <v>2013</v>
      </c>
      <c r="C182" s="361" t="s">
        <v>1114</v>
      </c>
      <c r="D182" s="362">
        <f>D179</f>
        <v>2.9406930433285199</v>
      </c>
      <c r="E182" s="362">
        <f t="shared" ref="E182:G182" si="63">E179</f>
        <v>3.9559412554234594</v>
      </c>
      <c r="F182" s="362" t="e">
        <f t="shared" ref="F182" si="64">F179</f>
        <v>#REF!</v>
      </c>
      <c r="G182" s="362" t="e">
        <f t="shared" si="63"/>
        <v>#REF!</v>
      </c>
      <c r="H182" s="444">
        <f t="shared" si="61"/>
        <v>3.0468881069982219</v>
      </c>
      <c r="I182" s="444">
        <f t="shared" si="61"/>
        <v>2.2649382489606675</v>
      </c>
    </row>
    <row r="183" spans="1:17" x14ac:dyDescent="0.2">
      <c r="A183" s="511"/>
      <c r="B183" s="390" t="s">
        <v>2014</v>
      </c>
      <c r="C183" s="361" t="s">
        <v>1273</v>
      </c>
      <c r="D183" s="362">
        <f>D182</f>
        <v>2.9406930433285199</v>
      </c>
      <c r="E183" s="362">
        <f t="shared" ref="E183:I183" si="65">E182</f>
        <v>3.9559412554234594</v>
      </c>
      <c r="F183" s="362" t="e">
        <f t="shared" ref="F183" si="66">F182</f>
        <v>#REF!</v>
      </c>
      <c r="G183" s="362" t="e">
        <f t="shared" si="65"/>
        <v>#REF!</v>
      </c>
      <c r="H183" s="444">
        <f t="shared" si="65"/>
        <v>3.0468881069982219</v>
      </c>
      <c r="I183" s="444">
        <f t="shared" si="65"/>
        <v>2.2649382489606675</v>
      </c>
    </row>
    <row r="184" spans="1:17" x14ac:dyDescent="0.2">
      <c r="A184" s="511" t="s">
        <v>1990</v>
      </c>
      <c r="B184" s="390" t="s">
        <v>2000</v>
      </c>
      <c r="C184" s="361" t="s">
        <v>1010</v>
      </c>
      <c r="D184" s="362">
        <v>0</v>
      </c>
      <c r="E184" s="362">
        <v>0</v>
      </c>
      <c r="F184" s="362">
        <v>0</v>
      </c>
      <c r="G184" s="362">
        <v>0</v>
      </c>
      <c r="H184" s="362" t="s">
        <v>1010</v>
      </c>
      <c r="I184" s="362" t="s">
        <v>1010</v>
      </c>
    </row>
    <row r="185" spans="1:17" x14ac:dyDescent="0.2">
      <c r="A185" s="511"/>
      <c r="B185" s="390" t="s">
        <v>2006</v>
      </c>
      <c r="C185" s="361" t="s">
        <v>2018</v>
      </c>
      <c r="D185" s="362">
        <f>'SF Retro Savings - Front'!$C$57</f>
        <v>1.4189099372997835</v>
      </c>
      <c r="E185" s="362">
        <f>'SF Retro Savings - Top'!$C$55</f>
        <v>2.004072349743931</v>
      </c>
      <c r="F185" s="362" t="e">
        <f>'MF Retro Savings - Front'!$C$55</f>
        <v>#REF!</v>
      </c>
      <c r="G185" s="362" t="e">
        <f>'MF Retro Savings - Top'!$C$55</f>
        <v>#REF!</v>
      </c>
      <c r="H185" s="444">
        <f>'SF Retro Savings - Front'!$C$61</f>
        <v>4.3845997459347554</v>
      </c>
      <c r="I185" s="444">
        <f>'SF Retro Savings - Top'!$C$59</f>
        <v>3.1043550655164021</v>
      </c>
    </row>
    <row r="186" spans="1:17" x14ac:dyDescent="0.2">
      <c r="A186" s="511"/>
      <c r="B186" s="390" t="s">
        <v>2007</v>
      </c>
      <c r="C186" s="361" t="s">
        <v>1114</v>
      </c>
      <c r="D186" s="362">
        <f t="shared" ref="D186:G187" si="67">D185</f>
        <v>1.4189099372997835</v>
      </c>
      <c r="E186" s="362">
        <f t="shared" si="67"/>
        <v>2.004072349743931</v>
      </c>
      <c r="F186" s="362" t="e">
        <f t="shared" si="67"/>
        <v>#REF!</v>
      </c>
      <c r="G186" s="362" t="e">
        <f t="shared" si="67"/>
        <v>#REF!</v>
      </c>
      <c r="H186" s="444">
        <f t="shared" ref="H186:I187" si="68">H185</f>
        <v>4.3845997459347554</v>
      </c>
      <c r="I186" s="444">
        <f t="shared" si="68"/>
        <v>3.1043550655164021</v>
      </c>
      <c r="K186" s="465">
        <f>$E$185*('Savings Average'!C57/SUM('Savings Average'!$C$57:$E$57))</f>
        <v>2.004072349743931</v>
      </c>
      <c r="L186" s="465">
        <f>$E$185*('Savings Average'!D57/SUM('Savings Average'!$C$57:$E$57))</f>
        <v>0</v>
      </c>
      <c r="M186" s="465">
        <f>$E$185*('Savings Average'!E57/SUM('Savings Average'!$C$57:$E$57))</f>
        <v>0</v>
      </c>
      <c r="O186" s="465" t="e">
        <f>$G$185*('MF Savings Average'!C56/SUM('MF Savings Average'!$C$56:$E$56))</f>
        <v>#REF!</v>
      </c>
      <c r="P186" s="465" t="e">
        <f>$G$185*('MF Savings Average'!D56/SUM('MF Savings Average'!$C$56:$E$56))</f>
        <v>#REF!</v>
      </c>
      <c r="Q186" s="465" t="e">
        <f>$G$185*('MF Savings Average'!E56/SUM('MF Savings Average'!$C$56:$E$56))</f>
        <v>#REF!</v>
      </c>
    </row>
    <row r="187" spans="1:17" x14ac:dyDescent="0.2">
      <c r="A187" s="511"/>
      <c r="B187" s="390" t="s">
        <v>2008</v>
      </c>
      <c r="C187" s="361" t="s">
        <v>1273</v>
      </c>
      <c r="D187" s="362">
        <f t="shared" si="67"/>
        <v>1.4189099372997835</v>
      </c>
      <c r="E187" s="362">
        <f t="shared" si="67"/>
        <v>2.004072349743931</v>
      </c>
      <c r="F187" s="362" t="e">
        <f t="shared" si="67"/>
        <v>#REF!</v>
      </c>
      <c r="G187" s="362" t="e">
        <f t="shared" si="67"/>
        <v>#REF!</v>
      </c>
      <c r="H187" s="444">
        <f t="shared" si="68"/>
        <v>4.3845997459347554</v>
      </c>
      <c r="I187" s="444">
        <f t="shared" si="68"/>
        <v>3.1043550655164021</v>
      </c>
    </row>
    <row r="188" spans="1:17" x14ac:dyDescent="0.2">
      <c r="A188" s="511"/>
      <c r="B188" s="390" t="s">
        <v>2009</v>
      </c>
      <c r="C188" s="361" t="s">
        <v>2018</v>
      </c>
      <c r="D188" s="362">
        <f>'SF Retro Savings - Front'!$D$57</f>
        <v>1.6016465400727737</v>
      </c>
      <c r="E188" s="362">
        <f>'SF Retro Savings - Top'!$D$55</f>
        <v>2.0317323397235656</v>
      </c>
      <c r="F188" s="362" t="e">
        <f>'MF Retro Savings - Front'!$D$55</f>
        <v>#REF!</v>
      </c>
      <c r="G188" s="362" t="e">
        <f>'MF Retro Savings - Top'!$D$55</f>
        <v>#REF!</v>
      </c>
      <c r="H188" s="444">
        <f>'SF Retro Savings - Front'!$D$61</f>
        <v>2.1289814135575802</v>
      </c>
      <c r="I188" s="444">
        <f>'SF Retro Savings - Top'!$D$59</f>
        <v>1.6783095136280026</v>
      </c>
    </row>
    <row r="189" spans="1:17" x14ac:dyDescent="0.2">
      <c r="A189" s="511"/>
      <c r="B189" s="390" t="s">
        <v>2010</v>
      </c>
      <c r="C189" s="361" t="s">
        <v>2018</v>
      </c>
      <c r="D189" s="362">
        <f>'SF Retro Savings - Front'!$E$57</f>
        <v>3.0205564773725566</v>
      </c>
      <c r="E189" s="362">
        <f>'SF Retro Savings - Top'!$E$55</f>
        <v>4.0358046894674962</v>
      </c>
      <c r="F189" s="362" t="e">
        <f>'MF Retro Savings - Front'!$E$55</f>
        <v>#REF!</v>
      </c>
      <c r="G189" s="362" t="e">
        <f>'MF Retro Savings - Top'!$E$55</f>
        <v>#REF!</v>
      </c>
      <c r="H189" s="444">
        <f>'SF Retro Savings - Front'!$E$61</f>
        <v>3.1885607627738968</v>
      </c>
      <c r="I189" s="444">
        <f>'SF Retro Savings - Top'!$E$59</f>
        <v>2.3864454815239005</v>
      </c>
    </row>
    <row r="190" spans="1:17" x14ac:dyDescent="0.2">
      <c r="A190" s="511"/>
      <c r="B190" s="390" t="s">
        <v>2011</v>
      </c>
      <c r="C190" s="361" t="s">
        <v>1273</v>
      </c>
      <c r="D190" s="362">
        <f>D189</f>
        <v>3.0205564773725566</v>
      </c>
      <c r="E190" s="362">
        <f>E189</f>
        <v>4.0358046894674962</v>
      </c>
      <c r="F190" s="362" t="e">
        <f>F189</f>
        <v>#REF!</v>
      </c>
      <c r="G190" s="362" t="e">
        <f>G189</f>
        <v>#REF!</v>
      </c>
      <c r="H190" s="444">
        <f t="shared" ref="H190:I190" si="69">H189</f>
        <v>3.1885607627738968</v>
      </c>
      <c r="I190" s="444">
        <f t="shared" si="69"/>
        <v>2.3864454815239005</v>
      </c>
    </row>
    <row r="191" spans="1:17" x14ac:dyDescent="0.2">
      <c r="A191" s="511"/>
      <c r="B191" s="390" t="s">
        <v>2012</v>
      </c>
      <c r="C191" s="361" t="s">
        <v>1114</v>
      </c>
      <c r="D191" s="362">
        <f t="shared" ref="D191:G192" si="70">D188</f>
        <v>1.6016465400727737</v>
      </c>
      <c r="E191" s="362">
        <f t="shared" si="70"/>
        <v>2.0317323397235656</v>
      </c>
      <c r="F191" s="362" t="e">
        <f t="shared" si="70"/>
        <v>#REF!</v>
      </c>
      <c r="G191" s="362" t="e">
        <f t="shared" si="70"/>
        <v>#REF!</v>
      </c>
      <c r="H191" s="444">
        <f t="shared" ref="H191:I192" si="71">H188</f>
        <v>2.1289814135575802</v>
      </c>
      <c r="I191" s="444">
        <f t="shared" si="71"/>
        <v>1.6783095136280026</v>
      </c>
    </row>
    <row r="192" spans="1:17" x14ac:dyDescent="0.2">
      <c r="A192" s="511"/>
      <c r="B192" s="390" t="s">
        <v>2013</v>
      </c>
      <c r="C192" s="361" t="s">
        <v>1114</v>
      </c>
      <c r="D192" s="362">
        <f t="shared" si="70"/>
        <v>3.0205564773725566</v>
      </c>
      <c r="E192" s="362">
        <f t="shared" si="70"/>
        <v>4.0358046894674962</v>
      </c>
      <c r="F192" s="362" t="e">
        <f t="shared" si="70"/>
        <v>#REF!</v>
      </c>
      <c r="G192" s="362" t="e">
        <f t="shared" si="70"/>
        <v>#REF!</v>
      </c>
      <c r="H192" s="444">
        <f t="shared" si="71"/>
        <v>3.1885607627738968</v>
      </c>
      <c r="I192" s="444">
        <f t="shared" si="71"/>
        <v>2.3864454815239005</v>
      </c>
    </row>
    <row r="193" spans="1:13" x14ac:dyDescent="0.2">
      <c r="A193" s="511"/>
      <c r="B193" s="390" t="s">
        <v>2014</v>
      </c>
      <c r="C193" s="361" t="s">
        <v>1273</v>
      </c>
      <c r="D193" s="362">
        <f>D192</f>
        <v>3.0205564773725566</v>
      </c>
      <c r="E193" s="362">
        <f>E192</f>
        <v>4.0358046894674962</v>
      </c>
      <c r="F193" s="362" t="e">
        <f>F192</f>
        <v>#REF!</v>
      </c>
      <c r="G193" s="362" t="e">
        <f>G192</f>
        <v>#REF!</v>
      </c>
      <c r="H193" s="444">
        <f t="shared" ref="H193:I193" si="72">H192</f>
        <v>3.1885607627738968</v>
      </c>
      <c r="I193" s="444">
        <f t="shared" si="72"/>
        <v>2.3864454815239005</v>
      </c>
    </row>
    <row r="196" spans="1:13" x14ac:dyDescent="0.2">
      <c r="A196" s="372" t="s">
        <v>9</v>
      </c>
    </row>
    <row r="198" spans="1:13" ht="15" customHeight="1" x14ac:dyDescent="0.2">
      <c r="A198" s="509" t="s">
        <v>1034</v>
      </c>
      <c r="B198" s="510" t="s">
        <v>2052</v>
      </c>
      <c r="C198" s="510"/>
      <c r="D198" s="510"/>
      <c r="E198" s="510"/>
      <c r="F198" s="510"/>
      <c r="G198" s="510"/>
      <c r="H198" s="510" t="s">
        <v>2039</v>
      </c>
      <c r="I198" s="510"/>
      <c r="J198" s="510"/>
      <c r="K198" s="510"/>
      <c r="L198" s="510"/>
      <c r="M198" s="510"/>
    </row>
    <row r="199" spans="1:13" ht="15.75" customHeight="1" x14ac:dyDescent="0.2">
      <c r="A199" s="509"/>
      <c r="B199" s="510"/>
      <c r="C199" s="510"/>
      <c r="D199" s="510"/>
      <c r="E199" s="510"/>
      <c r="F199" s="510"/>
      <c r="G199" s="510"/>
      <c r="H199" s="510"/>
      <c r="I199" s="510"/>
      <c r="J199" s="510"/>
      <c r="K199" s="510"/>
      <c r="L199" s="510"/>
      <c r="M199" s="510"/>
    </row>
    <row r="200" spans="1:13" ht="76.5" x14ac:dyDescent="0.2">
      <c r="A200" s="509"/>
      <c r="B200" s="388" t="s">
        <v>2040</v>
      </c>
      <c r="C200" s="388" t="s">
        <v>2041</v>
      </c>
      <c r="D200" s="388" t="s">
        <v>2042</v>
      </c>
      <c r="E200" s="388" t="s">
        <v>2049</v>
      </c>
      <c r="F200" s="388" t="s">
        <v>2050</v>
      </c>
      <c r="G200" s="388" t="s">
        <v>2051</v>
      </c>
      <c r="H200" s="388" t="s">
        <v>2040</v>
      </c>
      <c r="I200" s="388" t="s">
        <v>2041</v>
      </c>
      <c r="J200" s="388" t="s">
        <v>2042</v>
      </c>
      <c r="K200" s="388" t="s">
        <v>2049</v>
      </c>
      <c r="L200" s="388" t="s">
        <v>2050</v>
      </c>
      <c r="M200" s="388" t="s">
        <v>2051</v>
      </c>
    </row>
    <row r="201" spans="1:13" x14ac:dyDescent="0.2">
      <c r="A201" s="461" t="s">
        <v>1988</v>
      </c>
      <c r="B201" s="462">
        <f>'SF Retro Savings - Front'!H94</f>
        <v>13.914725056290441</v>
      </c>
      <c r="C201" s="367">
        <f>'SF Savings - Front'!H85</f>
        <v>3.2947806901891168</v>
      </c>
      <c r="D201" s="367">
        <f>(B201*3+C201*11)/14</f>
        <v>5.5704830543536863</v>
      </c>
      <c r="E201" s="462">
        <f>'SF Retro Savings - Top'!H91</f>
        <v>13.766227073365211</v>
      </c>
      <c r="F201" s="462">
        <f>'SF Savings - Top'!H85</f>
        <v>2.4037927926377534</v>
      </c>
      <c r="G201" s="367">
        <f>(E201*3+F201*11)/14</f>
        <v>4.838600138507922</v>
      </c>
      <c r="H201" s="462" t="e">
        <f>'MF Retro Savings - Front'!H91</f>
        <v>#REF!</v>
      </c>
      <c r="I201" s="367" t="e">
        <f>'MF Savings - Front'!H85</f>
        <v>#REF!</v>
      </c>
      <c r="J201" s="367" t="e">
        <f>(H201*3+I201*11)/14</f>
        <v>#REF!</v>
      </c>
      <c r="K201" s="462" t="e">
        <f>'MF Retro Savings - Top'!H91</f>
        <v>#REF!</v>
      </c>
      <c r="L201" s="462" t="e">
        <f>'MF Savings - Top'!H85</f>
        <v>#REF!</v>
      </c>
      <c r="M201" s="367" t="e">
        <f>(K201*3+L201*11)/14</f>
        <v>#REF!</v>
      </c>
    </row>
    <row r="202" spans="1:13" x14ac:dyDescent="0.2">
      <c r="A202" s="461" t="s">
        <v>1989</v>
      </c>
      <c r="B202" s="462">
        <f>'SF Retro Savings - Front'!H95</f>
        <v>14.988505199650689</v>
      </c>
      <c r="C202" s="367">
        <f>'SF Savings - Front'!H86</f>
        <v>4.0372706048152533</v>
      </c>
      <c r="D202" s="367">
        <f t="shared" ref="D202:D203" si="73">(B202*3+C202*11)/14</f>
        <v>6.3839637322799891</v>
      </c>
      <c r="E202" s="462">
        <f>'SF Retro Savings - Top'!H92</f>
        <v>14.840007216725459</v>
      </c>
      <c r="F202" s="462">
        <f>'SF Savings - Top'!H86</f>
        <v>3.5917766560395714</v>
      </c>
      <c r="G202" s="367">
        <f t="shared" ref="G202:G203" si="74">(E202*3+F202*11)/14</f>
        <v>6.0021117761865463</v>
      </c>
      <c r="H202" s="462" t="e">
        <f>'MF Retro Savings - Front'!H92</f>
        <v>#REF!</v>
      </c>
      <c r="I202" s="367" t="e">
        <f>'MF Savings - Front'!H86</f>
        <v>#REF!</v>
      </c>
      <c r="J202" s="367" t="e">
        <f t="shared" ref="J202:J203" si="75">(H202*3+I202*11)/14</f>
        <v>#REF!</v>
      </c>
      <c r="K202" s="462" t="e">
        <f>'MF Retro Savings - Top'!H92</f>
        <v>#REF!</v>
      </c>
      <c r="L202" s="462" t="e">
        <f>'MF Savings - Top'!H86</f>
        <v>#REF!</v>
      </c>
      <c r="M202" s="367" t="e">
        <f t="shared" ref="M202:M203" si="76">(K202*3+L202*11)/14</f>
        <v>#REF!</v>
      </c>
    </row>
    <row r="203" spans="1:13" x14ac:dyDescent="0.2">
      <c r="A203" s="461" t="s">
        <v>1990</v>
      </c>
      <c r="B203" s="462">
        <f>'SF Retro Savings - Front'!H96</f>
        <v>14.998296275447958</v>
      </c>
      <c r="C203" s="367">
        <f>'SF Savings - Front'!H87</f>
        <v>4.0372706048152533</v>
      </c>
      <c r="D203" s="367">
        <f t="shared" si="73"/>
        <v>6.3860618199508332</v>
      </c>
      <c r="E203" s="462">
        <f>'SF Retro Savings - Top'!H93</f>
        <v>14.849798292522728</v>
      </c>
      <c r="F203" s="462">
        <f>'SF Savings - Top'!H87</f>
        <v>8.7892060584225256</v>
      </c>
      <c r="G203" s="367">
        <f t="shared" si="74"/>
        <v>10.087904394301139</v>
      </c>
      <c r="H203" s="462" t="e">
        <f>'MF Retro Savings - Front'!H93</f>
        <v>#REF!</v>
      </c>
      <c r="I203" s="367" t="e">
        <f>'MF Savings - Front'!H87</f>
        <v>#REF!</v>
      </c>
      <c r="J203" s="367" t="e">
        <f t="shared" si="75"/>
        <v>#REF!</v>
      </c>
      <c r="K203" s="462" t="e">
        <f>'MF Retro Savings - Top'!H93</f>
        <v>#REF!</v>
      </c>
      <c r="L203" s="462" t="e">
        <f>'MF Savings - Top'!H87</f>
        <v>#REF!</v>
      </c>
      <c r="M203" s="367" t="e">
        <f t="shared" si="76"/>
        <v>#REF!</v>
      </c>
    </row>
    <row r="205" spans="1:13" ht="12.75" customHeight="1" x14ac:dyDescent="0.2">
      <c r="A205" s="509" t="s">
        <v>1034</v>
      </c>
      <c r="B205" s="510" t="s">
        <v>2053</v>
      </c>
      <c r="C205" s="510"/>
      <c r="D205" s="510" t="s">
        <v>2054</v>
      </c>
      <c r="E205" s="510"/>
    </row>
    <row r="206" spans="1:13" ht="27.75" customHeight="1" x14ac:dyDescent="0.2">
      <c r="A206" s="509"/>
      <c r="B206" s="510"/>
      <c r="C206" s="510"/>
      <c r="D206" s="510"/>
      <c r="E206" s="510"/>
    </row>
    <row r="207" spans="1:13" x14ac:dyDescent="0.2">
      <c r="A207" s="509"/>
      <c r="B207" s="388" t="s">
        <v>1047</v>
      </c>
      <c r="C207" s="388" t="s">
        <v>1046</v>
      </c>
      <c r="D207" s="388" t="s">
        <v>1047</v>
      </c>
      <c r="E207" s="388" t="s">
        <v>1046</v>
      </c>
    </row>
    <row r="208" spans="1:13" x14ac:dyDescent="0.2">
      <c r="A208" s="461" t="s">
        <v>1988</v>
      </c>
      <c r="B208" s="367">
        <f>D201</f>
        <v>5.5704830543536863</v>
      </c>
      <c r="C208" s="367">
        <f>G201</f>
        <v>4.838600138507922</v>
      </c>
      <c r="D208" s="367" t="e">
        <f>J201</f>
        <v>#REF!</v>
      </c>
      <c r="E208" s="367" t="e">
        <f>M201</f>
        <v>#REF!</v>
      </c>
    </row>
    <row r="209" spans="1:5" x14ac:dyDescent="0.2">
      <c r="A209" s="461" t="s">
        <v>1989</v>
      </c>
      <c r="B209" s="367">
        <f t="shared" ref="B209:B210" si="77">D202</f>
        <v>6.3839637322799891</v>
      </c>
      <c r="C209" s="367">
        <f t="shared" ref="C209:C210" si="78">G202</f>
        <v>6.0021117761865463</v>
      </c>
      <c r="D209" s="367" t="e">
        <f t="shared" ref="D209:D210" si="79">J202</f>
        <v>#REF!</v>
      </c>
      <c r="E209" s="367" t="e">
        <f t="shared" ref="E209:E210" si="80">M202</f>
        <v>#REF!</v>
      </c>
    </row>
    <row r="210" spans="1:5" x14ac:dyDescent="0.2">
      <c r="A210" s="461" t="s">
        <v>1990</v>
      </c>
      <c r="B210" s="367">
        <f t="shared" si="77"/>
        <v>6.3860618199508332</v>
      </c>
      <c r="C210" s="367">
        <f t="shared" si="78"/>
        <v>10.087904394301139</v>
      </c>
      <c r="D210" s="367" t="e">
        <f t="shared" si="79"/>
        <v>#REF!</v>
      </c>
      <c r="E210" s="367" t="e">
        <f t="shared" si="80"/>
        <v>#REF!</v>
      </c>
    </row>
  </sheetData>
  <mergeCells count="82">
    <mergeCell ref="A104:A113"/>
    <mergeCell ref="D82:F82"/>
    <mergeCell ref="G82:I82"/>
    <mergeCell ref="C82:C83"/>
    <mergeCell ref="B82:B83"/>
    <mergeCell ref="A94:A103"/>
    <mergeCell ref="A75:A77"/>
    <mergeCell ref="A78:A80"/>
    <mergeCell ref="A82:A83"/>
    <mergeCell ref="A84:A93"/>
    <mergeCell ref="A70:A71"/>
    <mergeCell ref="B70:B71"/>
    <mergeCell ref="C70:E70"/>
    <mergeCell ref="F70:H70"/>
    <mergeCell ref="A72:A74"/>
    <mergeCell ref="K1:M1"/>
    <mergeCell ref="E1:G1"/>
    <mergeCell ref="B1:D1"/>
    <mergeCell ref="A37:A38"/>
    <mergeCell ref="B37:B38"/>
    <mergeCell ref="C37:E37"/>
    <mergeCell ref="F37:H37"/>
    <mergeCell ref="A39:A42"/>
    <mergeCell ref="A43:A46"/>
    <mergeCell ref="A47:A50"/>
    <mergeCell ref="A52:A53"/>
    <mergeCell ref="B52:B53"/>
    <mergeCell ref="N1:P1"/>
    <mergeCell ref="A28:A29"/>
    <mergeCell ref="B28:D28"/>
    <mergeCell ref="E28:G28"/>
    <mergeCell ref="A8:A9"/>
    <mergeCell ref="A1:A2"/>
    <mergeCell ref="J1:J2"/>
    <mergeCell ref="A15:A16"/>
    <mergeCell ref="C15:E15"/>
    <mergeCell ref="F15:H15"/>
    <mergeCell ref="A17:A19"/>
    <mergeCell ref="A20:A22"/>
    <mergeCell ref="A23:A25"/>
    <mergeCell ref="B15:B16"/>
    <mergeCell ref="B8:D8"/>
    <mergeCell ref="E8:G8"/>
    <mergeCell ref="C52:E52"/>
    <mergeCell ref="F52:H52"/>
    <mergeCell ref="A54:A57"/>
    <mergeCell ref="A58:A61"/>
    <mergeCell ref="A62:A65"/>
    <mergeCell ref="A116:A118"/>
    <mergeCell ref="B116:D116"/>
    <mergeCell ref="B117:D117"/>
    <mergeCell ref="E116:G117"/>
    <mergeCell ref="A129:A130"/>
    <mergeCell ref="B129:B130"/>
    <mergeCell ref="C129:D129"/>
    <mergeCell ref="E129:F129"/>
    <mergeCell ref="G129:H129"/>
    <mergeCell ref="A145:A146"/>
    <mergeCell ref="B145:B146"/>
    <mergeCell ref="C145:D145"/>
    <mergeCell ref="E145:F145"/>
    <mergeCell ref="A131:A134"/>
    <mergeCell ref="A135:A138"/>
    <mergeCell ref="A139:A142"/>
    <mergeCell ref="A147:A150"/>
    <mergeCell ref="A151:A154"/>
    <mergeCell ref="A155:A158"/>
    <mergeCell ref="A162:A163"/>
    <mergeCell ref="B162:B163"/>
    <mergeCell ref="F162:G162"/>
    <mergeCell ref="H162:I162"/>
    <mergeCell ref="A198:A200"/>
    <mergeCell ref="B198:G199"/>
    <mergeCell ref="H198:M199"/>
    <mergeCell ref="C162:C163"/>
    <mergeCell ref="A164:A173"/>
    <mergeCell ref="A174:A183"/>
    <mergeCell ref="A205:A207"/>
    <mergeCell ref="B205:C206"/>
    <mergeCell ref="D205:E206"/>
    <mergeCell ref="A184:A193"/>
    <mergeCell ref="D162:E162"/>
  </mergeCells>
  <pageMargins left="0.7" right="0.7" top="0.75" bottom="0.75" header="0.3" footer="0.3"/>
  <pageSetup orientation="portrait" horizontalDpi="4294967294"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AD81"/>
  <sheetViews>
    <sheetView tabSelected="1" zoomScale="85" zoomScaleNormal="85" workbookViewId="0"/>
  </sheetViews>
  <sheetFormatPr defaultRowHeight="15" x14ac:dyDescent="0.25"/>
  <cols>
    <col min="1" max="1" width="33.140625" customWidth="1"/>
    <col min="2" max="2" width="14.28515625" customWidth="1"/>
    <col min="3" max="3" width="10.5703125" bestFit="1" customWidth="1"/>
    <col min="4" max="4" width="13.42578125" customWidth="1"/>
    <col min="5" max="5" width="12.7109375" customWidth="1"/>
    <col min="6" max="6" width="14.140625" customWidth="1"/>
    <col min="7" max="7" width="11.5703125" customWidth="1"/>
    <col min="8" max="8" width="11.42578125" customWidth="1"/>
    <col min="9" max="9" width="20.5703125" bestFit="1" customWidth="1"/>
    <col min="10" max="10" width="20.42578125" bestFit="1" customWidth="1"/>
    <col min="11" max="11" width="18.85546875" customWidth="1"/>
    <col min="12" max="12" width="11.7109375" bestFit="1" customWidth="1"/>
    <col min="13" max="13" width="11" bestFit="1" customWidth="1"/>
    <col min="14" max="14" width="9.5703125" bestFit="1" customWidth="1"/>
    <col min="21" max="21" width="11.5703125" bestFit="1" customWidth="1"/>
  </cols>
  <sheetData>
    <row r="1" spans="1:11" x14ac:dyDescent="0.25">
      <c r="H1" t="s">
        <v>1550</v>
      </c>
      <c r="I1" t="s">
        <v>1540</v>
      </c>
    </row>
    <row r="2" spans="1:11" x14ac:dyDescent="0.25">
      <c r="F2" s="561" t="s">
        <v>1551</v>
      </c>
      <c r="G2" t="s">
        <v>0</v>
      </c>
      <c r="H2" s="45">
        <f>'CEC List - 8-28-14'!G1315</f>
        <v>0.67061143984220906</v>
      </c>
      <c r="I2" s="45">
        <f>'CEC List - 8-28-14'!F1315</f>
        <v>0.32938856015779094</v>
      </c>
    </row>
    <row r="3" spans="1:11" x14ac:dyDescent="0.25">
      <c r="F3" s="562"/>
      <c r="G3" t="s">
        <v>986</v>
      </c>
      <c r="H3" s="45">
        <f>'CEC List - 8-28-14'!G1316</f>
        <v>0.6171875</v>
      </c>
      <c r="I3" s="45">
        <f>'CEC List - 8-28-14'!F1316</f>
        <v>0.3828125</v>
      </c>
      <c r="J3" s="306"/>
    </row>
    <row r="4" spans="1:11" x14ac:dyDescent="0.25">
      <c r="F4" s="562"/>
      <c r="G4" t="s">
        <v>1552</v>
      </c>
      <c r="H4" s="45">
        <f>'CEC List - 8-28-14'!G1317</f>
        <v>0.97802197802197799</v>
      </c>
      <c r="I4" s="45">
        <f>'CEC List - 8-28-14'!F1317</f>
        <v>2.197802197802198E-2</v>
      </c>
      <c r="J4" s="306"/>
    </row>
    <row r="5" spans="1:11" x14ac:dyDescent="0.25">
      <c r="A5" s="2" t="s">
        <v>12</v>
      </c>
      <c r="F5" s="562"/>
      <c r="G5" t="s">
        <v>992</v>
      </c>
      <c r="H5" s="333">
        <v>1</v>
      </c>
      <c r="I5" s="333">
        <v>0</v>
      </c>
      <c r="J5" s="306"/>
    </row>
    <row r="6" spans="1:11" x14ac:dyDescent="0.25">
      <c r="A6" t="s">
        <v>13</v>
      </c>
      <c r="B6" s="158">
        <f>'RECs - Appliances'!P286</f>
        <v>270.64625850340138</v>
      </c>
      <c r="C6" t="s">
        <v>969</v>
      </c>
      <c r="F6" s="562"/>
    </row>
    <row r="7" spans="1:11" x14ac:dyDescent="0.25">
      <c r="A7" t="s">
        <v>2134</v>
      </c>
      <c r="B7" s="587">
        <v>1.5066807214299079E-4</v>
      </c>
      <c r="F7" s="466"/>
    </row>
    <row r="8" spans="1:11" x14ac:dyDescent="0.25">
      <c r="J8" t="s">
        <v>1553</v>
      </c>
    </row>
    <row r="9" spans="1:11" x14ac:dyDescent="0.25">
      <c r="A9" s="2" t="s">
        <v>983</v>
      </c>
      <c r="J9" s="563" t="s">
        <v>1554</v>
      </c>
      <c r="K9" s="563"/>
    </row>
    <row r="10" spans="1:11" s="14" customFormat="1" ht="44.25" customHeight="1" x14ac:dyDescent="0.25">
      <c r="B10" s="303" t="s">
        <v>1555</v>
      </c>
      <c r="C10" s="303" t="s">
        <v>1556</v>
      </c>
      <c r="D10" s="303" t="s">
        <v>1557</v>
      </c>
      <c r="E10" s="303" t="s">
        <v>968</v>
      </c>
      <c r="F10" s="303" t="s">
        <v>981</v>
      </c>
      <c r="G10" s="14" t="s">
        <v>988</v>
      </c>
      <c r="J10" s="303" t="s">
        <v>1047</v>
      </c>
      <c r="K10" s="303" t="s">
        <v>1046</v>
      </c>
    </row>
    <row r="11" spans="1:11" x14ac:dyDescent="0.25">
      <c r="A11" t="s">
        <v>0</v>
      </c>
      <c r="B11" s="302">
        <v>1.84</v>
      </c>
      <c r="C11" s="302">
        <v>1.29</v>
      </c>
      <c r="D11" s="15">
        <f>(B11*H2)+(C11*I2)</f>
        <v>1.6588362919132151</v>
      </c>
      <c r="E11" s="15">
        <f>AVERAGEIF('CEC List - 8-28-14'!H2:H1312,"&lt;&gt;FALSE",'CEC List - 8-28-14'!$H$2:$H$1312)</f>
        <v>3.4495804729214288</v>
      </c>
      <c r="F11" s="15">
        <f>E11/D11*$B$6</f>
        <v>562.81385508258597</v>
      </c>
      <c r="G11" s="11"/>
      <c r="I11" s="307">
        <f>2.2*H2+1.72*I2</f>
        <v>2.0418934911242603</v>
      </c>
      <c r="J11" s="308" t="s">
        <v>1558</v>
      </c>
      <c r="K11" s="309" t="s">
        <v>1559</v>
      </c>
    </row>
    <row r="12" spans="1:11" x14ac:dyDescent="0.25">
      <c r="A12" t="s">
        <v>1966</v>
      </c>
      <c r="B12" s="302">
        <v>2.38</v>
      </c>
      <c r="C12" s="302">
        <v>2.06</v>
      </c>
      <c r="D12" s="15">
        <f>(B12*H3)+(C12*I3)</f>
        <v>2.2574999999999998</v>
      </c>
      <c r="E12" s="15">
        <f>E11</f>
        <v>3.4495804729214288</v>
      </c>
      <c r="F12" s="15">
        <f t="shared" ref="F12" si="0">E12/D12*$B$6</f>
        <v>413.56192620269263</v>
      </c>
      <c r="G12" s="310">
        <f>F$11-F12</f>
        <v>149.25192887989334</v>
      </c>
      <c r="I12" s="307">
        <f>2.8*H3+2.51*I3</f>
        <v>2.688984375</v>
      </c>
      <c r="J12" s="308" t="s">
        <v>1560</v>
      </c>
      <c r="K12" s="308" t="s">
        <v>1561</v>
      </c>
    </row>
    <row r="13" spans="1:11" x14ac:dyDescent="0.25">
      <c r="A13" t="s">
        <v>1967</v>
      </c>
      <c r="B13" s="329">
        <v>2.74</v>
      </c>
      <c r="C13" s="329">
        <v>2.76</v>
      </c>
      <c r="D13" s="15">
        <f>(B13*H4)+(C13*I4)</f>
        <v>2.7404395604395604</v>
      </c>
      <c r="E13" s="15">
        <f t="shared" ref="E13:E14" si="1">E12</f>
        <v>3.4495804729214288</v>
      </c>
      <c r="F13" s="15">
        <f t="shared" ref="F13:F14" si="2">E13/D13*$B$6</f>
        <v>340.68113082297958</v>
      </c>
      <c r="G13" s="310">
        <f t="shared" ref="G13:G14" si="3">F$11-F13</f>
        <v>222.13272425960639</v>
      </c>
      <c r="I13" s="334">
        <f>3.2*H4+3.2*I4</f>
        <v>3.2</v>
      </c>
      <c r="J13" s="335" t="s">
        <v>1562</v>
      </c>
      <c r="K13" s="336" t="s">
        <v>1563</v>
      </c>
    </row>
    <row r="14" spans="1:11" x14ac:dyDescent="0.25">
      <c r="A14" t="s">
        <v>992</v>
      </c>
      <c r="B14" s="329">
        <v>2.92</v>
      </c>
      <c r="C14" s="329"/>
      <c r="D14" s="330">
        <f t="shared" ref="D14" si="4">(B14*H5)+(C14*I5)</f>
        <v>2.92</v>
      </c>
      <c r="E14" s="15">
        <f t="shared" si="1"/>
        <v>3.4495804729214288</v>
      </c>
      <c r="F14" s="15">
        <f t="shared" si="2"/>
        <v>319.73152342554062</v>
      </c>
      <c r="G14" s="310">
        <f t="shared" si="3"/>
        <v>243.08233165704536</v>
      </c>
      <c r="I14" s="334">
        <f>3.4*H5+3.4*I5</f>
        <v>3.4</v>
      </c>
      <c r="J14" s="335" t="s">
        <v>1968</v>
      </c>
      <c r="K14" s="336" t="s">
        <v>1969</v>
      </c>
    </row>
    <row r="15" spans="1:11" x14ac:dyDescent="0.25">
      <c r="G15" s="14"/>
    </row>
    <row r="16" spans="1:11" x14ac:dyDescent="0.25">
      <c r="A16" s="2" t="s">
        <v>984</v>
      </c>
      <c r="B16" t="s">
        <v>977</v>
      </c>
      <c r="D16" s="311" t="s">
        <v>1564</v>
      </c>
      <c r="E16" s="306"/>
    </row>
    <row r="17" spans="1:27" x14ac:dyDescent="0.25">
      <c r="B17" s="508" t="s">
        <v>6</v>
      </c>
      <c r="C17" s="508"/>
      <c r="D17" s="508"/>
      <c r="E17" s="508" t="s">
        <v>7</v>
      </c>
      <c r="F17" s="508"/>
      <c r="G17" s="508"/>
      <c r="H17" s="508" t="s">
        <v>11</v>
      </c>
      <c r="I17" s="508"/>
      <c r="J17" s="508"/>
    </row>
    <row r="18" spans="1:27" x14ac:dyDescent="0.25">
      <c r="B18" s="302" t="s">
        <v>8</v>
      </c>
      <c r="C18" s="302" t="s">
        <v>9</v>
      </c>
      <c r="D18" s="302" t="s">
        <v>10</v>
      </c>
      <c r="E18" s="302" t="s">
        <v>8</v>
      </c>
      <c r="F18" s="302" t="s">
        <v>9</v>
      </c>
      <c r="G18" s="302" t="s">
        <v>10</v>
      </c>
      <c r="H18" s="302" t="s">
        <v>8</v>
      </c>
      <c r="I18" s="302" t="s">
        <v>9</v>
      </c>
      <c r="J18" s="302" t="s">
        <v>10</v>
      </c>
    </row>
    <row r="19" spans="1:27" x14ac:dyDescent="0.25">
      <c r="A19" t="s">
        <v>0</v>
      </c>
      <c r="B19" s="42">
        <f>'DOE Energy &amp; Water Use (2)'!AC7</f>
        <v>7.4640070970695985E-2</v>
      </c>
      <c r="C19" s="42">
        <f>'DOE Energy &amp; Water Use (2)'!AD7</f>
        <v>0.33482562487930406</v>
      </c>
      <c r="D19" s="42">
        <f>'DOE Energy &amp; Water Use (2)'!AE7</f>
        <v>0.59053430415000008</v>
      </c>
      <c r="E19" s="44">
        <f>'DOE Energy &amp; Water Use (2)'!AC20</f>
        <v>7.6772934113933239E-2</v>
      </c>
      <c r="F19" s="44">
        <f>'DOE Energy &amp; Water Use (2)'!AD20</f>
        <v>0.30026711255735983</v>
      </c>
      <c r="G19" s="44">
        <f>'DOE Energy &amp; Water Use (2)'!AE20</f>
        <v>0.62295995332870691</v>
      </c>
      <c r="H19" s="299">
        <f t="shared" ref="H19:J22" si="5">(E19*$H2)+(B19*$I2)</f>
        <v>7.6070393394168698E-2</v>
      </c>
      <c r="I19" s="299">
        <f t="shared" si="5"/>
        <v>0.31165029117228032</v>
      </c>
      <c r="J19" s="299">
        <f t="shared" si="5"/>
        <v>0.61227931543355107</v>
      </c>
    </row>
    <row r="20" spans="1:27" x14ac:dyDescent="0.25">
      <c r="A20" t="s">
        <v>1966</v>
      </c>
      <c r="B20" s="42">
        <f>'DOE Energy &amp; Water Use (2)'!AC8</f>
        <v>4.1721951219512193E-2</v>
      </c>
      <c r="C20" s="42">
        <f>'DOE Energy &amp; Water Use (2)'!AD8</f>
        <v>0.32921413658536586</v>
      </c>
      <c r="D20" s="42">
        <f>'DOE Energy &amp; Water Use (2)'!AE8</f>
        <v>0.62906391219512192</v>
      </c>
      <c r="E20" s="44">
        <f>'DOE Energy &amp; Water Use (2)'!AC21</f>
        <v>0.10506820560660426</v>
      </c>
      <c r="F20" s="44">
        <f>'DOE Energy &amp; Water Use (2)'!AD21</f>
        <v>0.17486267568664238</v>
      </c>
      <c r="G20" s="44">
        <f>'DOE Energy &amp; Water Use (2)'!AE21</f>
        <v>0.72006911870675328</v>
      </c>
      <c r="H20" s="299">
        <f t="shared" si="5"/>
        <v>8.0818467599045596E-2</v>
      </c>
      <c r="I20" s="299">
        <f t="shared" si="5"/>
        <v>0.23395034431193495</v>
      </c>
      <c r="J20" s="299">
        <f t="shared" si="5"/>
        <v>0.68523118808901939</v>
      </c>
    </row>
    <row r="21" spans="1:27" x14ac:dyDescent="0.25">
      <c r="A21" t="s">
        <v>1967</v>
      </c>
      <c r="B21" s="43">
        <f>'DOE Energy &amp; Water Use (2)'!AC9</f>
        <v>4.2443902439024392E-2</v>
      </c>
      <c r="C21" s="43">
        <f>'DOE Energy &amp; Water Use (2)'!AD9</f>
        <v>0.29037499317073179</v>
      </c>
      <c r="D21" s="43">
        <f>'DOE Energy &amp; Water Use (2)'!AE9</f>
        <v>0.66718110439024381</v>
      </c>
      <c r="E21" s="44">
        <f>'DOE Energy &amp; Water Use (2)'!AC22</f>
        <v>0.13858321469444446</v>
      </c>
      <c r="F21" s="44">
        <f>'DOE Energy &amp; Water Use (2)'!AD22</f>
        <v>9.6115885305555426E-2</v>
      </c>
      <c r="G21" s="44">
        <f>'DOE Energy &amp; Water Use (2)'!AE22</f>
        <v>0.76530090000000017</v>
      </c>
      <c r="H21" s="299">
        <f t="shared" si="5"/>
        <v>0.13647026277674293</v>
      </c>
      <c r="I21" s="299">
        <f t="shared" si="5"/>
        <v>0.10038531624764721</v>
      </c>
      <c r="J21" s="299">
        <f t="shared" si="5"/>
        <v>0.76314442097560986</v>
      </c>
    </row>
    <row r="22" spans="1:27" x14ac:dyDescent="0.25">
      <c r="A22" t="s">
        <v>992</v>
      </c>
      <c r="B22" s="331"/>
      <c r="C22" s="331"/>
      <c r="D22" s="331"/>
      <c r="E22" s="332">
        <f>E21</f>
        <v>0.13858321469444446</v>
      </c>
      <c r="F22" s="332">
        <f t="shared" ref="F22:G22" si="6">F21</f>
        <v>9.6115885305555426E-2</v>
      </c>
      <c r="G22" s="332">
        <f t="shared" si="6"/>
        <v>0.76530090000000017</v>
      </c>
      <c r="H22" s="299">
        <f t="shared" si="5"/>
        <v>0.13858321469444446</v>
      </c>
      <c r="I22" s="299">
        <f t="shared" si="5"/>
        <v>9.6115885305555426E-2</v>
      </c>
      <c r="J22" s="299">
        <f t="shared" si="5"/>
        <v>0.76530090000000017</v>
      </c>
    </row>
    <row r="25" spans="1:27" x14ac:dyDescent="0.25">
      <c r="A25" s="2" t="s">
        <v>2132</v>
      </c>
      <c r="B25" s="556" t="s">
        <v>2136</v>
      </c>
      <c r="C25" s="556"/>
      <c r="D25" s="556"/>
      <c r="E25" s="556"/>
      <c r="L25" s="556" t="s">
        <v>1046</v>
      </c>
      <c r="M25" s="556"/>
      <c r="N25" s="556"/>
      <c r="O25" s="556"/>
      <c r="V25" s="556" t="s">
        <v>1047</v>
      </c>
      <c r="W25" s="556"/>
      <c r="X25" s="556"/>
      <c r="Y25" s="556"/>
    </row>
    <row r="26" spans="1:27" x14ac:dyDescent="0.25">
      <c r="A26" t="s">
        <v>2136</v>
      </c>
      <c r="B26" s="508" t="s">
        <v>1026</v>
      </c>
      <c r="C26" s="508"/>
      <c r="D26" s="508"/>
      <c r="E26" s="508"/>
      <c r="L26" s="508" t="s">
        <v>1026</v>
      </c>
      <c r="M26" s="508"/>
      <c r="N26" s="508"/>
      <c r="O26" s="508"/>
      <c r="V26" s="508" t="s">
        <v>1026</v>
      </c>
      <c r="W26" s="508"/>
      <c r="X26" s="508"/>
      <c r="Y26" s="508"/>
    </row>
    <row r="27" spans="1:27" x14ac:dyDescent="0.25">
      <c r="B27" s="302" t="s">
        <v>970</v>
      </c>
      <c r="C27" s="302" t="s">
        <v>972</v>
      </c>
      <c r="D27" s="302" t="s">
        <v>971</v>
      </c>
      <c r="E27" s="302" t="s">
        <v>973</v>
      </c>
      <c r="L27" s="490" t="s">
        <v>970</v>
      </c>
      <c r="M27" s="490" t="s">
        <v>972</v>
      </c>
      <c r="N27" s="490" t="s">
        <v>971</v>
      </c>
      <c r="O27" s="490" t="s">
        <v>973</v>
      </c>
      <c r="V27" s="490" t="s">
        <v>970</v>
      </c>
      <c r="W27" s="490" t="s">
        <v>972</v>
      </c>
      <c r="X27" s="490" t="s">
        <v>971</v>
      </c>
      <c r="Y27" s="490" t="s">
        <v>973</v>
      </c>
    </row>
    <row r="28" spans="1:27" x14ac:dyDescent="0.25">
      <c r="A28" t="s">
        <v>0</v>
      </c>
      <c r="B28" s="301">
        <f>$F11</f>
        <v>562.81385508258597</v>
      </c>
      <c r="C28" s="301">
        <f>$F11*($H19+$J19)</f>
        <v>387.41275327030451</v>
      </c>
      <c r="D28" s="301">
        <f>$F11*($H19+$I19)</f>
        <v>218.21457317610248</v>
      </c>
      <c r="E28" s="301">
        <f>$F11*$H19</f>
        <v>42.813471363820966</v>
      </c>
      <c r="G28" s="18"/>
      <c r="L28" s="489">
        <f>$F11</f>
        <v>562.81385508258597</v>
      </c>
      <c r="M28" s="489">
        <f>$F11*($B19+$D19)</f>
        <v>374.36935436382913</v>
      </c>
      <c r="N28" s="489">
        <f>$F11*($B19+$C19)</f>
        <v>230.45296680541213</v>
      </c>
      <c r="O28" s="489">
        <f>$F11*$B19</f>
        <v>42.008466086655226</v>
      </c>
      <c r="Q28" s="18"/>
      <c r="V28" s="489">
        <f>$F11</f>
        <v>562.81385508258597</v>
      </c>
      <c r="W28" s="489">
        <f>$F11*($E19+$G19)</f>
        <v>393.81936390966155</v>
      </c>
      <c r="X28" s="489">
        <f>$F11*($E19+$F19)</f>
        <v>212.2033621875886</v>
      </c>
      <c r="Y28" s="489">
        <f>$F11*$E19</f>
        <v>43.20887101466414</v>
      </c>
      <c r="AA28" s="18"/>
    </row>
    <row r="29" spans="1:27" x14ac:dyDescent="0.25">
      <c r="A29" t="s">
        <v>1966</v>
      </c>
      <c r="B29" s="301">
        <f t="shared" ref="B29:B31" si="7">$F12</f>
        <v>413.56192620269263</v>
      </c>
      <c r="C29" s="301">
        <f t="shared" ref="C29:C31" si="8">$F12*($H20+$J20)</f>
        <v>316.8089711732656</v>
      </c>
      <c r="D29" s="301">
        <f t="shared" ref="D29:D31" si="9">$F12*($H20+$I20)</f>
        <v>130.17639616243818</v>
      </c>
      <c r="E29" s="301">
        <f t="shared" ref="E29:E31" si="10">$F12*$H20</f>
        <v>33.423441133011202</v>
      </c>
      <c r="G29" s="18"/>
      <c r="L29" s="489">
        <f t="shared" ref="L29:L31" si="11">$F12</f>
        <v>413.56192620269263</v>
      </c>
      <c r="M29" s="489">
        <f>$F12*($B20+$D20)</f>
        <v>277.41149374329234</v>
      </c>
      <c r="N29" s="489">
        <f>$F12*($B20+$C20)</f>
        <v>153.4050429706765</v>
      </c>
      <c r="O29" s="489">
        <f>$F12*$B20</f>
        <v>17.254610511276244</v>
      </c>
      <c r="Q29" s="18"/>
      <c r="V29" s="489">
        <f t="shared" ref="V29:V31" si="12">$F12</f>
        <v>413.56192620269263</v>
      </c>
      <c r="W29" s="489">
        <f>$F12*($E20+$G20)</f>
        <v>341.24538122476804</v>
      </c>
      <c r="X29" s="489">
        <f>$F12*($E20+$F20)</f>
        <v>115.76875447125236</v>
      </c>
      <c r="Y29" s="489">
        <f>$F12*$E20</f>
        <v>43.452209493327807</v>
      </c>
      <c r="AA29" s="18"/>
    </row>
    <row r="30" spans="1:27" x14ac:dyDescent="0.25">
      <c r="A30" t="s">
        <v>1967</v>
      </c>
      <c r="B30" s="301">
        <f t="shared" si="7"/>
        <v>340.68113082297958</v>
      </c>
      <c r="C30" s="301">
        <f t="shared" si="8"/>
        <v>306.48174776570869</v>
      </c>
      <c r="D30" s="301">
        <f t="shared" si="9"/>
        <v>80.692226503760835</v>
      </c>
      <c r="E30" s="301">
        <f t="shared" si="10"/>
        <v>46.492843446489957</v>
      </c>
      <c r="G30" s="18"/>
      <c r="L30" s="489">
        <f t="shared" si="11"/>
        <v>340.68113082297958</v>
      </c>
      <c r="M30" s="489">
        <f>$F13*($B21+$D21)</f>
        <v>241.7558497868597</v>
      </c>
      <c r="N30" s="489">
        <f>$F13*($B21+$C21)</f>
        <v>113.38511771558693</v>
      </c>
      <c r="O30" s="489">
        <f>$F13*$B21</f>
        <v>14.459836679467051</v>
      </c>
      <c r="Q30" s="18"/>
      <c r="V30" s="489">
        <f t="shared" si="12"/>
        <v>340.68113082297958</v>
      </c>
      <c r="W30" s="489">
        <f>$F13*($E21+$G21)</f>
        <v>307.93626232703116</v>
      </c>
      <c r="X30" s="489">
        <f>$F13*($E21+$F21)</f>
        <v>79.957554791135522</v>
      </c>
      <c r="Y30" s="489">
        <f>$F13*$E21</f>
        <v>47.212686295187098</v>
      </c>
      <c r="AA30" s="18"/>
    </row>
    <row r="31" spans="1:27" x14ac:dyDescent="0.25">
      <c r="A31" t="s">
        <v>992</v>
      </c>
      <c r="B31" s="301">
        <f t="shared" si="7"/>
        <v>319.73152342554062</v>
      </c>
      <c r="C31" s="301">
        <f t="shared" si="8"/>
        <v>289.00024499140085</v>
      </c>
      <c r="D31" s="301">
        <f t="shared" si="9"/>
        <v>75.040700789603264</v>
      </c>
      <c r="E31" s="301">
        <f t="shared" si="10"/>
        <v>44.309422355463489</v>
      </c>
      <c r="G31" s="18"/>
      <c r="L31" s="489">
        <f t="shared" si="11"/>
        <v>319.73152342554062</v>
      </c>
      <c r="M31" s="489">
        <f>$F14*($B22+$D22)</f>
        <v>0</v>
      </c>
      <c r="N31" s="489">
        <f>$F14*($B22+$C22)</f>
        <v>0</v>
      </c>
      <c r="O31" s="489">
        <f>$F14*$B22</f>
        <v>0</v>
      </c>
      <c r="Q31" s="18"/>
      <c r="V31" s="489">
        <f t="shared" si="12"/>
        <v>319.73152342554062</v>
      </c>
      <c r="W31" s="489">
        <f>$F14*($E22+$G22)</f>
        <v>289.00024499140085</v>
      </c>
      <c r="X31" s="489">
        <f>$F14*($E22+$F22)</f>
        <v>75.040700789603264</v>
      </c>
      <c r="Y31" s="489">
        <f>$F14*$E22</f>
        <v>44.309422355463489</v>
      </c>
      <c r="AA31" s="18"/>
    </row>
    <row r="32" spans="1:27" x14ac:dyDescent="0.25">
      <c r="B32" s="18"/>
      <c r="C32" s="18"/>
      <c r="D32" s="18"/>
      <c r="E32" s="18"/>
      <c r="L32" s="18"/>
      <c r="M32" s="18"/>
      <c r="N32" s="18"/>
      <c r="O32" s="18"/>
      <c r="V32" s="18"/>
      <c r="W32" s="18"/>
      <c r="X32" s="18"/>
      <c r="Y32" s="18"/>
    </row>
    <row r="33" spans="1:30" x14ac:dyDescent="0.25">
      <c r="A33" s="2" t="s">
        <v>1011</v>
      </c>
      <c r="B33" s="556" t="s">
        <v>2136</v>
      </c>
      <c r="C33" s="556"/>
      <c r="D33" s="556"/>
      <c r="E33" s="556"/>
      <c r="G33" s="556" t="s">
        <v>2136</v>
      </c>
      <c r="H33" s="556"/>
      <c r="I33" s="556"/>
      <c r="J33" s="556"/>
      <c r="L33" s="556" t="s">
        <v>1046</v>
      </c>
      <c r="M33" s="556"/>
      <c r="N33" s="556"/>
      <c r="O33" s="556"/>
      <c r="Q33" s="556" t="s">
        <v>1046</v>
      </c>
      <c r="R33" s="556"/>
      <c r="S33" s="556"/>
      <c r="T33" s="556"/>
      <c r="V33" s="556" t="s">
        <v>1047</v>
      </c>
      <c r="W33" s="556"/>
      <c r="X33" s="556"/>
      <c r="Y33" s="556"/>
      <c r="AA33" s="556" t="s">
        <v>1047</v>
      </c>
      <c r="AB33" s="556"/>
      <c r="AC33" s="556"/>
      <c r="AD33" s="556"/>
    </row>
    <row r="34" spans="1:30" x14ac:dyDescent="0.25">
      <c r="B34" s="559" t="s">
        <v>1026</v>
      </c>
      <c r="C34" s="559"/>
      <c r="D34" s="559"/>
      <c r="E34" s="559"/>
      <c r="G34" s="557" t="s">
        <v>1547</v>
      </c>
      <c r="H34" s="558"/>
      <c r="I34" s="558"/>
      <c r="J34" s="558"/>
      <c r="L34" s="559" t="s">
        <v>1026</v>
      </c>
      <c r="M34" s="559"/>
      <c r="N34" s="559"/>
      <c r="O34" s="559"/>
      <c r="Q34" s="557" t="s">
        <v>1547</v>
      </c>
      <c r="R34" s="558"/>
      <c r="S34" s="558"/>
      <c r="T34" s="558"/>
      <c r="V34" s="559" t="s">
        <v>1026</v>
      </c>
      <c r="W34" s="559"/>
      <c r="X34" s="559"/>
      <c r="Y34" s="559"/>
      <c r="AA34" s="557" t="s">
        <v>1547</v>
      </c>
      <c r="AB34" s="558"/>
      <c r="AC34" s="558"/>
      <c r="AD34" s="558"/>
    </row>
    <row r="35" spans="1:30" x14ac:dyDescent="0.25">
      <c r="B35" s="304" t="s">
        <v>970</v>
      </c>
      <c r="C35" s="304" t="s">
        <v>972</v>
      </c>
      <c r="D35" s="304" t="s">
        <v>971</v>
      </c>
      <c r="E35" s="304" t="s">
        <v>973</v>
      </c>
      <c r="G35" s="304" t="s">
        <v>970</v>
      </c>
      <c r="H35" s="304" t="s">
        <v>972</v>
      </c>
      <c r="I35" s="304" t="s">
        <v>971</v>
      </c>
      <c r="J35" s="304" t="s">
        <v>973</v>
      </c>
      <c r="L35" s="491" t="s">
        <v>970</v>
      </c>
      <c r="M35" s="491" t="s">
        <v>972</v>
      </c>
      <c r="N35" s="491" t="s">
        <v>971</v>
      </c>
      <c r="O35" s="491" t="s">
        <v>973</v>
      </c>
      <c r="Q35" s="491" t="s">
        <v>970</v>
      </c>
      <c r="R35" s="491" t="s">
        <v>972</v>
      </c>
      <c r="S35" s="491" t="s">
        <v>971</v>
      </c>
      <c r="T35" s="491" t="s">
        <v>973</v>
      </c>
      <c r="V35" s="491" t="s">
        <v>970</v>
      </c>
      <c r="W35" s="491" t="s">
        <v>972</v>
      </c>
      <c r="X35" s="491" t="s">
        <v>971</v>
      </c>
      <c r="Y35" s="491" t="s">
        <v>973</v>
      </c>
      <c r="AA35" s="491" t="s">
        <v>970</v>
      </c>
      <c r="AB35" s="491" t="s">
        <v>972</v>
      </c>
      <c r="AC35" s="491" t="s">
        <v>971</v>
      </c>
      <c r="AD35" s="491" t="s">
        <v>973</v>
      </c>
    </row>
    <row r="36" spans="1:30" x14ac:dyDescent="0.25">
      <c r="A36" t="s">
        <v>1966</v>
      </c>
      <c r="B36" s="304">
        <f>B$28-B29</f>
        <v>149.25192887989334</v>
      </c>
      <c r="C36" s="304">
        <f>C$28-C29</f>
        <v>70.603782097038902</v>
      </c>
      <c r="D36" s="304">
        <f>D$28-D29</f>
        <v>88.038177013664296</v>
      </c>
      <c r="E36" s="304">
        <f>E$28-E29</f>
        <v>9.3900302308097636</v>
      </c>
      <c r="G36" s="312">
        <f>B36*$B$7</f>
        <v>2.24875003879563E-2</v>
      </c>
      <c r="H36" s="312">
        <f t="shared" ref="H36:H38" si="13">C36*$B$7</f>
        <v>1.0637735734564658E-2</v>
      </c>
      <c r="I36" s="312">
        <f t="shared" ref="I36:I38" si="14">D36*$B$7</f>
        <v>1.3264542405632166E-2</v>
      </c>
      <c r="J36" s="312">
        <f t="shared" ref="J36:J38" si="15">E36*$B$7</f>
        <v>1.41477775224051E-3</v>
      </c>
      <c r="L36" s="491">
        <f>L$28-L29</f>
        <v>149.25192887989334</v>
      </c>
      <c r="M36" s="491">
        <f>M$28-M29</f>
        <v>96.957860620536792</v>
      </c>
      <c r="N36" s="491">
        <f>N$28-N29</f>
        <v>77.047923834735627</v>
      </c>
      <c r="O36" s="491">
        <f>O$28-O29</f>
        <v>24.753855575378982</v>
      </c>
      <c r="Q36" s="312">
        <f>L36*$B$7</f>
        <v>2.24875003879563E-2</v>
      </c>
      <c r="R36" s="312">
        <f t="shared" ref="R36:R38" si="16">M36*$B$7</f>
        <v>1.4608453938805083E-2</v>
      </c>
      <c r="S36" s="312">
        <f t="shared" ref="S36:S38" si="17">N36*$B$7</f>
        <v>1.1608662146799608E-2</v>
      </c>
      <c r="T36" s="312">
        <f t="shared" ref="T36:T38" si="18">O36*$B$7</f>
        <v>3.7296156976483752E-3</v>
      </c>
      <c r="V36" s="491">
        <f>V$28-V29</f>
        <v>149.25192887989334</v>
      </c>
      <c r="W36" s="491">
        <f>W$28-W29</f>
        <v>52.573982684893508</v>
      </c>
      <c r="X36" s="491">
        <f>X$28-X29</f>
        <v>96.434607716336231</v>
      </c>
      <c r="Y36" s="491">
        <f>Y$28-Y29</f>
        <v>-0.24333847866366654</v>
      </c>
      <c r="AA36" s="312">
        <f>V36*$B$7</f>
        <v>2.24875003879563E-2</v>
      </c>
      <c r="AB36" s="312">
        <f t="shared" ref="AB36:AB38" si="19">W36*$B$7</f>
        <v>7.9212206160118835E-3</v>
      </c>
      <c r="AC36" s="312">
        <f t="shared" ref="AC36:AC38" si="20">X36*$B$7</f>
        <v>1.4529616432485964E-2</v>
      </c>
      <c r="AD36" s="312">
        <f t="shared" ref="AD36:AD38" si="21">Y36*$B$7</f>
        <v>-3.6663339458462937E-5</v>
      </c>
    </row>
    <row r="37" spans="1:30" x14ac:dyDescent="0.25">
      <c r="A37" t="s">
        <v>1967</v>
      </c>
      <c r="B37" s="304">
        <f t="shared" ref="B37:E37" si="22">B$28-B30</f>
        <v>222.13272425960639</v>
      </c>
      <c r="C37" s="304">
        <f t="shared" si="22"/>
        <v>80.931005504595817</v>
      </c>
      <c r="D37" s="304">
        <f t="shared" si="22"/>
        <v>137.52234667234165</v>
      </c>
      <c r="E37" s="304">
        <f t="shared" si="22"/>
        <v>-3.6793720826689906</v>
      </c>
      <c r="G37" s="312">
        <f t="shared" ref="G37:G38" si="23">B37*$B$7</f>
        <v>3.3468309324065457E-2</v>
      </c>
      <c r="H37" s="312">
        <f t="shared" si="13"/>
        <v>1.2193718575971227E-2</v>
      </c>
      <c r="I37" s="312">
        <f t="shared" si="14"/>
        <v>2.0720226849701762E-2</v>
      </c>
      <c r="J37" s="312">
        <f t="shared" si="15"/>
        <v>-5.543638983924777E-4</v>
      </c>
      <c r="L37" s="491">
        <f t="shared" ref="L37:O37" si="24">L$28-L30</f>
        <v>222.13272425960639</v>
      </c>
      <c r="M37" s="491">
        <f t="shared" si="24"/>
        <v>132.61350457696943</v>
      </c>
      <c r="N37" s="491">
        <f t="shared" si="24"/>
        <v>117.0678490898252</v>
      </c>
      <c r="O37" s="491">
        <f t="shared" si="24"/>
        <v>27.548629407188173</v>
      </c>
      <c r="Q37" s="312">
        <f t="shared" ref="Q37:Q38" si="25">L37*$B$7</f>
        <v>3.3468309324065457E-2</v>
      </c>
      <c r="R37" s="312">
        <f t="shared" si="16"/>
        <v>1.9980621074737668E-2</v>
      </c>
      <c r="S37" s="312">
        <f t="shared" si="17"/>
        <v>1.7638387132290542E-2</v>
      </c>
      <c r="T37" s="312">
        <f t="shared" si="18"/>
        <v>4.150698882962745E-3</v>
      </c>
      <c r="V37" s="491">
        <f t="shared" ref="V37:Y37" si="26">V$28-V30</f>
        <v>222.13272425960639</v>
      </c>
      <c r="W37" s="491">
        <f t="shared" si="26"/>
        <v>85.883101582630388</v>
      </c>
      <c r="X37" s="491">
        <f t="shared" si="26"/>
        <v>132.24580739645307</v>
      </c>
      <c r="Y37" s="491">
        <f t="shared" si="26"/>
        <v>-4.0038152805229572</v>
      </c>
      <c r="AA37" s="312">
        <f t="shared" ref="AA37:AA38" si="27">V37*$B$7</f>
        <v>3.3468309324065457E-2</v>
      </c>
      <c r="AB37" s="312">
        <f t="shared" si="19"/>
        <v>1.2939841345115562E-2</v>
      </c>
      <c r="AC37" s="312">
        <f t="shared" si="20"/>
        <v>1.9925220849416857E-2</v>
      </c>
      <c r="AD37" s="312">
        <f t="shared" si="21"/>
        <v>-6.0324712953304185E-4</v>
      </c>
    </row>
    <row r="38" spans="1:30" x14ac:dyDescent="0.25">
      <c r="A38" t="s">
        <v>992</v>
      </c>
      <c r="B38" s="304">
        <f t="shared" ref="B38:D38" si="28">B$28-B31</f>
        <v>243.08233165704536</v>
      </c>
      <c r="C38" s="304">
        <f t="shared" si="28"/>
        <v>98.412508278903658</v>
      </c>
      <c r="D38" s="304">
        <f t="shared" si="28"/>
        <v>143.17387238649923</v>
      </c>
      <c r="E38" s="304">
        <f>E$28-E31</f>
        <v>-1.4959509916425233</v>
      </c>
      <c r="G38" s="312">
        <f t="shared" si="23"/>
        <v>3.6624746282790124E-2</v>
      </c>
      <c r="H38" s="312">
        <f t="shared" si="13"/>
        <v>1.4827622897138534E-2</v>
      </c>
      <c r="I38" s="312">
        <f t="shared" si="14"/>
        <v>2.1571731333720423E-2</v>
      </c>
      <c r="J38" s="312">
        <f t="shared" si="15"/>
        <v>-2.2539205193117433E-4</v>
      </c>
      <c r="L38" s="491">
        <f t="shared" ref="L38:N38" si="29">L$28-L31</f>
        <v>243.08233165704536</v>
      </c>
      <c r="M38" s="491">
        <f t="shared" si="29"/>
        <v>374.36935436382913</v>
      </c>
      <c r="N38" s="491">
        <f t="shared" si="29"/>
        <v>230.45296680541213</v>
      </c>
      <c r="O38" s="491">
        <f>O$28-O31</f>
        <v>42.008466086655226</v>
      </c>
      <c r="Q38" s="312">
        <f t="shared" si="25"/>
        <v>3.6624746282790124E-2</v>
      </c>
      <c r="R38" s="312">
        <f t="shared" si="16"/>
        <v>5.640550889141429E-2</v>
      </c>
      <c r="S38" s="312">
        <f t="shared" si="17"/>
        <v>3.4721904228204099E-2</v>
      </c>
      <c r="T38" s="312">
        <f t="shared" si="18"/>
        <v>6.3293345989605511E-3</v>
      </c>
      <c r="V38" s="491">
        <f t="shared" ref="V38:X38" si="30">V$28-V31</f>
        <v>243.08233165704536</v>
      </c>
      <c r="W38" s="491">
        <f t="shared" si="30"/>
        <v>104.8191189182607</v>
      </c>
      <c r="X38" s="491">
        <f t="shared" si="30"/>
        <v>137.16266139798535</v>
      </c>
      <c r="Y38" s="491">
        <f>Y$28-Y31</f>
        <v>-1.100551340799349</v>
      </c>
      <c r="AA38" s="312">
        <f t="shared" si="27"/>
        <v>3.6624746282790124E-2</v>
      </c>
      <c r="AB38" s="312">
        <f t="shared" si="19"/>
        <v>1.5792894571141233E-2</v>
      </c>
      <c r="AC38" s="312">
        <f t="shared" si="20"/>
        <v>2.0666033762836274E-2</v>
      </c>
      <c r="AD38" s="312">
        <f t="shared" si="21"/>
        <v>-1.6581794881262156E-4</v>
      </c>
    </row>
    <row r="40" spans="1:30" x14ac:dyDescent="0.25">
      <c r="A40" s="2" t="s">
        <v>1012</v>
      </c>
      <c r="B40" s="556" t="s">
        <v>2136</v>
      </c>
      <c r="C40" s="556"/>
      <c r="D40" s="556"/>
      <c r="E40" s="556"/>
      <c r="L40" s="556" t="s">
        <v>1046</v>
      </c>
      <c r="M40" s="556"/>
      <c r="N40" s="556"/>
      <c r="O40" s="556"/>
      <c r="V40" s="556" t="s">
        <v>1047</v>
      </c>
      <c r="W40" s="556"/>
      <c r="X40" s="556"/>
      <c r="Y40" s="556"/>
    </row>
    <row r="41" spans="1:30" x14ac:dyDescent="0.25">
      <c r="B41" s="508" t="s">
        <v>2133</v>
      </c>
      <c r="C41" s="508"/>
      <c r="D41" s="508"/>
      <c r="E41" s="508"/>
      <c r="L41" s="508" t="s">
        <v>2133</v>
      </c>
      <c r="M41" s="508"/>
      <c r="N41" s="508"/>
      <c r="O41" s="508"/>
      <c r="V41" s="508" t="s">
        <v>2133</v>
      </c>
      <c r="W41" s="508"/>
      <c r="X41" s="508"/>
      <c r="Y41" s="508"/>
    </row>
    <row r="42" spans="1:30" x14ac:dyDescent="0.25">
      <c r="B42" s="302" t="s">
        <v>970</v>
      </c>
      <c r="C42" s="302" t="s">
        <v>972</v>
      </c>
      <c r="D42" s="302" t="s">
        <v>971</v>
      </c>
      <c r="E42" s="302" t="s">
        <v>973</v>
      </c>
      <c r="L42" s="490" t="s">
        <v>970</v>
      </c>
      <c r="M42" s="490" t="s">
        <v>972</v>
      </c>
      <c r="N42" s="490" t="s">
        <v>971</v>
      </c>
      <c r="O42" s="490" t="s">
        <v>973</v>
      </c>
      <c r="V42" s="490" t="s">
        <v>970</v>
      </c>
      <c r="W42" s="490" t="s">
        <v>972</v>
      </c>
      <c r="X42" s="490" t="s">
        <v>971</v>
      </c>
      <c r="Y42" s="490" t="s">
        <v>973</v>
      </c>
    </row>
    <row r="43" spans="1:30" x14ac:dyDescent="0.25">
      <c r="A43" t="s">
        <v>0</v>
      </c>
      <c r="B43" s="301">
        <v>0</v>
      </c>
      <c r="C43" s="301">
        <f>$F11*$I19*1.26*0.03413</f>
        <v>7.5429139021149911</v>
      </c>
      <c r="D43" s="301">
        <f>$F11*$J19*0.03413</f>
        <v>11.761173491468284</v>
      </c>
      <c r="E43" s="301">
        <f>$F11*(($I19*1.26)+$J19)*0.03413</f>
        <v>19.304087393583277</v>
      </c>
      <c r="L43" s="489">
        <v>0</v>
      </c>
      <c r="M43" s="489">
        <f>$F11*$C19*1.26*0.03413</f>
        <v>8.1038296200092788</v>
      </c>
      <c r="N43" s="489">
        <f>$F11*$D19*0.03413</f>
        <v>11.343477116899946</v>
      </c>
      <c r="O43" s="489">
        <f>$F11*(($C19*1.26)+$D19)*0.03413</f>
        <v>19.447306736909226</v>
      </c>
      <c r="V43" s="489">
        <v>0</v>
      </c>
      <c r="W43" s="489">
        <f>$F11*$F19*1.26*0.03413</f>
        <v>7.2674052995022089</v>
      </c>
      <c r="X43" s="489">
        <f>$F11*$G19*0.03413</f>
        <v>11.966336122506261</v>
      </c>
      <c r="Y43" s="489">
        <f>$F11*(($F19*1.26)+$G19)*0.03413</f>
        <v>19.233741422008471</v>
      </c>
    </row>
    <row r="44" spans="1:30" x14ac:dyDescent="0.25">
      <c r="A44" t="s">
        <v>1966</v>
      </c>
      <c r="B44" s="301">
        <v>0</v>
      </c>
      <c r="C44" s="489">
        <f t="shared" ref="C44:C46" si="31">$F12*$I20*1.26*0.03413</f>
        <v>4.160744727494472</v>
      </c>
      <c r="D44" s="489">
        <f t="shared" ref="D44:D46" si="32">$F12*$J20*0.03413</f>
        <v>9.6719481402738836</v>
      </c>
      <c r="E44" s="489">
        <f t="shared" ref="E44:E46" si="33">$F12*(($I20*1.26)+$J20)*0.03413</f>
        <v>13.832692867768355</v>
      </c>
      <c r="L44" s="489">
        <v>0</v>
      </c>
      <c r="M44" s="489">
        <f>$F12*$C20*1.26*0.03413</f>
        <v>5.8549859673975559</v>
      </c>
      <c r="N44" s="489">
        <f>$F12*$D20*0.03413</f>
        <v>8.8791544247087106</v>
      </c>
      <c r="O44" s="489">
        <f>$F12*(($C20*1.26)+$D20)*0.03413</f>
        <v>14.734140392106266</v>
      </c>
      <c r="V44" s="489">
        <v>0</v>
      </c>
      <c r="W44" s="489">
        <f>$F12*$F20*1.26*0.03413</f>
        <v>3.1098862369216729</v>
      </c>
      <c r="X44" s="489">
        <f>$F12*$G20*0.03413</f>
        <v>10.163680951194054</v>
      </c>
      <c r="Y44" s="489">
        <f>$F12*(($F20*1.26)+$G20)*0.03413</f>
        <v>13.273567188115729</v>
      </c>
    </row>
    <row r="45" spans="1:30" x14ac:dyDescent="0.25">
      <c r="A45" t="s">
        <v>1967</v>
      </c>
      <c r="B45" s="301">
        <v>0</v>
      </c>
      <c r="C45" s="489">
        <f t="shared" si="31"/>
        <v>1.4707034291182655</v>
      </c>
      <c r="D45" s="489">
        <f t="shared" si="32"/>
        <v>8.8734213044149364</v>
      </c>
      <c r="E45" s="489">
        <f t="shared" si="33"/>
        <v>10.344124733533203</v>
      </c>
      <c r="L45" s="489">
        <v>0</v>
      </c>
      <c r="M45" s="489">
        <f>$F13*$C21*1.26*0.03413</f>
        <v>4.2541630006210918</v>
      </c>
      <c r="N45" s="489">
        <f>$F13*$D21*0.03413</f>
        <v>7.7576129273553107</v>
      </c>
      <c r="O45" s="489">
        <f>$F13*(($C21*1.26)+$D21)*0.03413</f>
        <v>12.011775927976405</v>
      </c>
      <c r="V45" s="489">
        <v>0</v>
      </c>
      <c r="W45" s="489">
        <f>$F13*$F21*1.26*0.03413</f>
        <v>1.4081537758260672</v>
      </c>
      <c r="X45" s="489">
        <f>$F13*$G21*0.03413</f>
        <v>8.8984956499668382</v>
      </c>
      <c r="Y45" s="489">
        <f>$F13*(($F21*1.26)+$G21)*0.03413</f>
        <v>10.306649425792905</v>
      </c>
    </row>
    <row r="46" spans="1:30" x14ac:dyDescent="0.25">
      <c r="A46" t="s">
        <v>992</v>
      </c>
      <c r="B46" s="301">
        <v>0</v>
      </c>
      <c r="C46" s="489">
        <f t="shared" si="31"/>
        <v>1.32156175152606</v>
      </c>
      <c r="D46" s="489">
        <f t="shared" si="32"/>
        <v>8.3512977765645431</v>
      </c>
      <c r="E46" s="489">
        <f t="shared" si="33"/>
        <v>9.6728595280906031</v>
      </c>
      <c r="L46" s="489">
        <v>0</v>
      </c>
      <c r="M46" s="489">
        <f>$F14*$C22*1.26*0.03413</f>
        <v>0</v>
      </c>
      <c r="N46" s="489">
        <f>$F14*$D22*0.03413</f>
        <v>0</v>
      </c>
      <c r="O46" s="489">
        <f>$F14*(($C22*1.26)+$D22)*0.03413</f>
        <v>0</v>
      </c>
      <c r="V46" s="489">
        <v>0</v>
      </c>
      <c r="W46" s="489">
        <f>$F14*$F22*1.26*0.03413</f>
        <v>1.32156175152606</v>
      </c>
      <c r="X46" s="489">
        <f>$F14*$G22*0.03413</f>
        <v>8.3512977765645431</v>
      </c>
      <c r="Y46" s="489">
        <f>$F14*(($F22*1.26)+$G22)*0.03413</f>
        <v>9.6728595280906031</v>
      </c>
    </row>
    <row r="48" spans="1:30" x14ac:dyDescent="0.25">
      <c r="A48" s="2" t="s">
        <v>1013</v>
      </c>
      <c r="B48" s="556" t="s">
        <v>2136</v>
      </c>
      <c r="C48" s="556"/>
      <c r="D48" s="556"/>
      <c r="E48" s="556"/>
      <c r="G48" s="556" t="s">
        <v>2136</v>
      </c>
      <c r="H48" s="556"/>
      <c r="I48" s="556"/>
      <c r="J48" s="556"/>
      <c r="L48" s="556" t="s">
        <v>1046</v>
      </c>
      <c r="M48" s="556"/>
      <c r="N48" s="556"/>
      <c r="O48" s="556"/>
      <c r="Q48" s="556" t="s">
        <v>1046</v>
      </c>
      <c r="R48" s="556"/>
      <c r="S48" s="556"/>
      <c r="T48" s="556"/>
      <c r="V48" s="556" t="s">
        <v>1047</v>
      </c>
      <c r="W48" s="556"/>
      <c r="X48" s="556"/>
      <c r="Y48" s="556"/>
      <c r="AA48" s="556" t="s">
        <v>1047</v>
      </c>
      <c r="AB48" s="556"/>
      <c r="AC48" s="556"/>
      <c r="AD48" s="556"/>
    </row>
    <row r="49" spans="1:30" x14ac:dyDescent="0.25">
      <c r="B49" s="559" t="s">
        <v>2133</v>
      </c>
      <c r="C49" s="559"/>
      <c r="D49" s="559"/>
      <c r="E49" s="559"/>
      <c r="G49" s="559" t="s">
        <v>2135</v>
      </c>
      <c r="H49" s="559"/>
      <c r="I49" s="559"/>
      <c r="J49" s="559"/>
      <c r="L49" s="559" t="s">
        <v>2133</v>
      </c>
      <c r="M49" s="559"/>
      <c r="N49" s="559"/>
      <c r="O49" s="559"/>
      <c r="Q49" s="559" t="s">
        <v>2135</v>
      </c>
      <c r="R49" s="559"/>
      <c r="S49" s="559"/>
      <c r="T49" s="559"/>
      <c r="V49" s="559" t="s">
        <v>2133</v>
      </c>
      <c r="W49" s="559"/>
      <c r="X49" s="559"/>
      <c r="Y49" s="559"/>
      <c r="AA49" s="559" t="s">
        <v>2135</v>
      </c>
      <c r="AB49" s="559"/>
      <c r="AC49" s="559"/>
      <c r="AD49" s="559"/>
    </row>
    <row r="50" spans="1:30" x14ac:dyDescent="0.25">
      <c r="B50" s="304" t="s">
        <v>970</v>
      </c>
      <c r="C50" s="304" t="s">
        <v>972</v>
      </c>
      <c r="D50" s="304" t="s">
        <v>971</v>
      </c>
      <c r="E50" s="304" t="s">
        <v>973</v>
      </c>
      <c r="G50" s="488" t="s">
        <v>970</v>
      </c>
      <c r="H50" s="488" t="s">
        <v>972</v>
      </c>
      <c r="I50" s="488" t="s">
        <v>971</v>
      </c>
      <c r="J50" s="488" t="s">
        <v>973</v>
      </c>
      <c r="L50" s="491" t="s">
        <v>970</v>
      </c>
      <c r="M50" s="491" t="s">
        <v>972</v>
      </c>
      <c r="N50" s="491" t="s">
        <v>971</v>
      </c>
      <c r="O50" s="491" t="s">
        <v>973</v>
      </c>
      <c r="Q50" s="491" t="s">
        <v>970</v>
      </c>
      <c r="R50" s="491" t="s">
        <v>972</v>
      </c>
      <c r="S50" s="491" t="s">
        <v>971</v>
      </c>
      <c r="T50" s="491" t="s">
        <v>973</v>
      </c>
      <c r="V50" s="491" t="s">
        <v>970</v>
      </c>
      <c r="W50" s="491" t="s">
        <v>972</v>
      </c>
      <c r="X50" s="491" t="s">
        <v>971</v>
      </c>
      <c r="Y50" s="491" t="s">
        <v>973</v>
      </c>
      <c r="AA50" s="491" t="s">
        <v>970</v>
      </c>
      <c r="AB50" s="491" t="s">
        <v>972</v>
      </c>
      <c r="AC50" s="491" t="s">
        <v>971</v>
      </c>
      <c r="AD50" s="491" t="s">
        <v>973</v>
      </c>
    </row>
    <row r="51" spans="1:30" x14ac:dyDescent="0.25">
      <c r="A51" t="s">
        <v>1966</v>
      </c>
      <c r="B51" s="304">
        <f>B$43-B44</f>
        <v>0</v>
      </c>
      <c r="C51" s="304">
        <f>C$43-C44</f>
        <v>3.3821691746205191</v>
      </c>
      <c r="D51" s="304">
        <f>D$43-D44</f>
        <v>2.0892253511944006</v>
      </c>
      <c r="E51" s="304">
        <f>E$43-E44</f>
        <v>5.4713945258149224</v>
      </c>
      <c r="G51" s="488">
        <f>B51/365</f>
        <v>0</v>
      </c>
      <c r="H51" s="493">
        <f t="shared" ref="H51:J53" si="34">C51/365</f>
        <v>9.2662169167685455E-3</v>
      </c>
      <c r="I51" s="493">
        <f t="shared" si="34"/>
        <v>5.7239050717654812E-3</v>
      </c>
      <c r="J51" s="493">
        <f t="shared" si="34"/>
        <v>1.4990121988534034E-2</v>
      </c>
      <c r="L51" s="491">
        <f>L$43-L44</f>
        <v>0</v>
      </c>
      <c r="M51" s="491">
        <f>M$43-M44</f>
        <v>2.2488436526117228</v>
      </c>
      <c r="N51" s="491">
        <f>N$43-N44</f>
        <v>2.4643226921912351</v>
      </c>
      <c r="O51" s="491">
        <f>O$43-O44</f>
        <v>4.7131663448029606</v>
      </c>
      <c r="Q51" s="491">
        <f>L51/365</f>
        <v>0</v>
      </c>
      <c r="R51" s="493">
        <f t="shared" ref="R51:R53" si="35">M51/365</f>
        <v>6.1612154866074595E-3</v>
      </c>
      <c r="S51" s="493">
        <f t="shared" ref="S51:S53" si="36">N51/365</f>
        <v>6.7515690197020141E-3</v>
      </c>
      <c r="T51" s="493">
        <f t="shared" ref="T51:T53" si="37">O51/365</f>
        <v>1.2912784506309481E-2</v>
      </c>
      <c r="V51" s="491">
        <f>V$43-V44</f>
        <v>0</v>
      </c>
      <c r="W51" s="491">
        <f>W$43-W44</f>
        <v>4.1575190625805361</v>
      </c>
      <c r="X51" s="491">
        <f>X$43-X44</f>
        <v>1.8026551713122068</v>
      </c>
      <c r="Y51" s="491">
        <f>Y$43-Y44</f>
        <v>5.9601742338927419</v>
      </c>
      <c r="AA51" s="491">
        <f>V51/365</f>
        <v>0</v>
      </c>
      <c r="AB51" s="493">
        <f t="shared" ref="AB51:AB53" si="38">W51/365</f>
        <v>1.1390463185152154E-2</v>
      </c>
      <c r="AC51" s="493">
        <f t="shared" ref="AC51:AC53" si="39">X51/365</f>
        <v>4.9387812912663198E-3</v>
      </c>
      <c r="AD51" s="493">
        <f t="shared" ref="AD51:AD53" si="40">Y51/365</f>
        <v>1.632924447641847E-2</v>
      </c>
    </row>
    <row r="52" spans="1:30" x14ac:dyDescent="0.25">
      <c r="A52" t="s">
        <v>1967</v>
      </c>
      <c r="B52" s="304">
        <f>B$43-B45</f>
        <v>0</v>
      </c>
      <c r="C52" s="304">
        <f t="shared" ref="C52:E52" si="41">C$43-C45</f>
        <v>6.0722104729967254</v>
      </c>
      <c r="D52" s="304">
        <f t="shared" si="41"/>
        <v>2.8877521870533478</v>
      </c>
      <c r="E52" s="304">
        <f t="shared" si="41"/>
        <v>8.9599626600500741</v>
      </c>
      <c r="G52" s="488">
        <f t="shared" ref="G52:G53" si="42">B52/365</f>
        <v>0</v>
      </c>
      <c r="H52" s="493">
        <f t="shared" si="34"/>
        <v>1.6636193076703356E-2</v>
      </c>
      <c r="I52" s="493">
        <f t="shared" si="34"/>
        <v>7.911649827543419E-3</v>
      </c>
      <c r="J52" s="493">
        <f t="shared" si="34"/>
        <v>2.4547842904246778E-2</v>
      </c>
      <c r="L52" s="491">
        <f>L$43-L45</f>
        <v>0</v>
      </c>
      <c r="M52" s="491">
        <f t="shared" ref="M52:O52" si="43">M$43-M45</f>
        <v>3.849666619388187</v>
      </c>
      <c r="N52" s="491">
        <f t="shared" si="43"/>
        <v>3.585864189544635</v>
      </c>
      <c r="O52" s="491">
        <f t="shared" si="43"/>
        <v>7.4355308089328211</v>
      </c>
      <c r="Q52" s="491">
        <f t="shared" ref="Q52:Q53" si="44">L52/365</f>
        <v>0</v>
      </c>
      <c r="R52" s="493">
        <f t="shared" si="35"/>
        <v>1.0547031833940238E-2</v>
      </c>
      <c r="S52" s="493">
        <f t="shared" si="36"/>
        <v>9.82428545080722E-3</v>
      </c>
      <c r="T52" s="493">
        <f t="shared" si="37"/>
        <v>2.0371317284747455E-2</v>
      </c>
      <c r="V52" s="491">
        <f>V$43-V45</f>
        <v>0</v>
      </c>
      <c r="W52" s="491">
        <f t="shared" ref="W52:Y52" si="45">W$43-W45</f>
        <v>5.859251523676142</v>
      </c>
      <c r="X52" s="491">
        <f t="shared" si="45"/>
        <v>3.067840472539423</v>
      </c>
      <c r="Y52" s="491">
        <f t="shared" si="45"/>
        <v>8.9270919962155659</v>
      </c>
      <c r="AA52" s="491">
        <f t="shared" ref="AA52:AA53" si="46">V52/365</f>
        <v>0</v>
      </c>
      <c r="AB52" s="493">
        <f t="shared" si="38"/>
        <v>1.6052743900482582E-2</v>
      </c>
      <c r="AC52" s="493">
        <f t="shared" si="39"/>
        <v>8.4050423905189676E-3</v>
      </c>
      <c r="AD52" s="493">
        <f t="shared" si="40"/>
        <v>2.4457786291001551E-2</v>
      </c>
    </row>
    <row r="53" spans="1:30" x14ac:dyDescent="0.25">
      <c r="A53" t="s">
        <v>992</v>
      </c>
      <c r="B53" s="304">
        <f>B$43-B46</f>
        <v>0</v>
      </c>
      <c r="C53" s="304">
        <f t="shared" ref="C53:E53" si="47">C$43-C46</f>
        <v>6.2213521505889311</v>
      </c>
      <c r="D53" s="304">
        <f t="shared" si="47"/>
        <v>3.4098757149037411</v>
      </c>
      <c r="E53" s="304">
        <f t="shared" si="47"/>
        <v>9.631227865492674</v>
      </c>
      <c r="G53" s="488">
        <f t="shared" si="42"/>
        <v>0</v>
      </c>
      <c r="H53" s="493">
        <f t="shared" si="34"/>
        <v>1.7044800412572413E-2</v>
      </c>
      <c r="I53" s="493">
        <f t="shared" si="34"/>
        <v>9.3421252463116201E-3</v>
      </c>
      <c r="J53" s="493">
        <f t="shared" si="34"/>
        <v>2.638692565888404E-2</v>
      </c>
      <c r="L53" s="491">
        <f>L$43-L46</f>
        <v>0</v>
      </c>
      <c r="M53" s="491">
        <f t="shared" ref="M53:O53" si="48">M$43-M46</f>
        <v>8.1038296200092788</v>
      </c>
      <c r="N53" s="491">
        <f t="shared" si="48"/>
        <v>11.343477116899946</v>
      </c>
      <c r="O53" s="491">
        <f t="shared" si="48"/>
        <v>19.447306736909226</v>
      </c>
      <c r="Q53" s="491">
        <f t="shared" si="44"/>
        <v>0</v>
      </c>
      <c r="R53" s="493">
        <f t="shared" si="35"/>
        <v>2.220227293153227E-2</v>
      </c>
      <c r="S53" s="493">
        <f t="shared" si="36"/>
        <v>3.1078019498356015E-2</v>
      </c>
      <c r="T53" s="493">
        <f t="shared" si="37"/>
        <v>5.3280292429888292E-2</v>
      </c>
      <c r="V53" s="491">
        <f>V$43-V46</f>
        <v>0</v>
      </c>
      <c r="W53" s="491">
        <f t="shared" ref="W53:Y53" si="49">W$43-W46</f>
        <v>5.9458435479761489</v>
      </c>
      <c r="X53" s="491">
        <f t="shared" si="49"/>
        <v>3.6150383459417181</v>
      </c>
      <c r="Y53" s="491">
        <f t="shared" si="49"/>
        <v>9.5608818939178679</v>
      </c>
      <c r="AA53" s="491">
        <f t="shared" si="46"/>
        <v>0</v>
      </c>
      <c r="AB53" s="493">
        <f t="shared" si="38"/>
        <v>1.6289982323222325E-2</v>
      </c>
      <c r="AC53" s="493">
        <f t="shared" si="39"/>
        <v>9.9042146464156655E-3</v>
      </c>
      <c r="AD53" s="493">
        <f t="shared" si="40"/>
        <v>2.6194196969637994E-2</v>
      </c>
    </row>
    <row r="56" spans="1:30" x14ac:dyDescent="0.25">
      <c r="A56" s="2" t="s">
        <v>2131</v>
      </c>
      <c r="B56" t="s">
        <v>1014</v>
      </c>
      <c r="C56" t="s">
        <v>1018</v>
      </c>
    </row>
    <row r="57" spans="1:30" x14ac:dyDescent="0.25">
      <c r="A57" t="s">
        <v>1016</v>
      </c>
      <c r="B57" s="34">
        <f>'RECS - Water Heating'!O41</f>
        <v>0.43478260869565211</v>
      </c>
      <c r="C57" s="34">
        <f>'RECS - Water Heating'!O40</f>
        <v>0.56521739130434778</v>
      </c>
      <c r="D57" s="300"/>
      <c r="E57" s="300"/>
    </row>
    <row r="58" spans="1:30" x14ac:dyDescent="0.25">
      <c r="A58" t="s">
        <v>1017</v>
      </c>
      <c r="B58" s="34">
        <f>'RECs - Appliances'!P313</f>
        <v>0.90476190476190466</v>
      </c>
      <c r="C58" s="34">
        <f>'RECs - Appliances'!P312</f>
        <v>9.5238095238095233E-2</v>
      </c>
      <c r="D58" s="300"/>
    </row>
    <row r="61" spans="1:30" x14ac:dyDescent="0.25">
      <c r="A61" s="2" t="s">
        <v>982</v>
      </c>
      <c r="B61" s="560" t="s">
        <v>11</v>
      </c>
      <c r="C61" s="560"/>
      <c r="G61" s="560" t="s">
        <v>1046</v>
      </c>
      <c r="H61" s="560"/>
      <c r="L61" s="560" t="s">
        <v>1047</v>
      </c>
      <c r="M61" s="560"/>
    </row>
    <row r="62" spans="1:30" x14ac:dyDescent="0.25">
      <c r="B62" s="1" t="s">
        <v>1014</v>
      </c>
      <c r="C62" s="464" t="s">
        <v>1287</v>
      </c>
      <c r="G62" s="492" t="s">
        <v>1014</v>
      </c>
      <c r="H62" s="492" t="s">
        <v>1287</v>
      </c>
      <c r="L62" s="492" t="s">
        <v>1014</v>
      </c>
      <c r="M62" s="492" t="s">
        <v>1287</v>
      </c>
    </row>
    <row r="63" spans="1:30" x14ac:dyDescent="0.25">
      <c r="A63" t="s">
        <v>0</v>
      </c>
      <c r="B63" s="313">
        <f>$F11*($H19+($I19*$B$57)+($J19*$B$58))</f>
        <v>430.85512265515104</v>
      </c>
      <c r="C63" s="313">
        <f>$F11*0.03413*(($I19*$C$57*1.26)+($J19*$C$58))</f>
        <v>5.3834978796789521</v>
      </c>
      <c r="G63" s="313">
        <f>$F11*($B19+($C19*$B$57)+($D19*$B$58))</f>
        <v>424.6483280495205</v>
      </c>
      <c r="H63" s="313">
        <f>$F11*0.03413*(($C19*$C$57*1.26)+($D19*$C$58))</f>
        <v>5.6607565913870195</v>
      </c>
      <c r="L63" s="313">
        <f>$F11*($E19+($F19*$B$57)+($G19*$B$58))</f>
        <v>433.90375412321066</v>
      </c>
      <c r="M63" s="313">
        <f>$F11*0.03413*(($F19*$C$57*1.26)+($G19*$C$58))</f>
        <v>5.2473149242223407</v>
      </c>
    </row>
    <row r="64" spans="1:30" x14ac:dyDescent="0.25">
      <c r="A64" t="s">
        <v>1966</v>
      </c>
      <c r="B64" s="313">
        <f t="shared" ref="B64:B66" si="50">$F12*($H20+($I20*$B$57)+($J20*$B$58))</f>
        <v>331.8863752609011</v>
      </c>
      <c r="C64" s="313">
        <f t="shared" ref="C64:C66" si="51">$F12*0.03413*(($I20*$C$57*1.26)+($J20*$C$58))</f>
        <v>3.2728631988790671</v>
      </c>
      <c r="G64" s="313">
        <f>$F12*($B20+($C20*$B$57)+($D20*$B$58))</f>
        <v>311.83048792093479</v>
      </c>
      <c r="H64" s="313">
        <f>$F12*0.03413*(($C20*$C$57*1.26)+($D20*$C$58))</f>
        <v>4.1549736493501728</v>
      </c>
      <c r="L64" s="313">
        <f>$F12*($E20+($F20*$B$57)+($G20*$B$58))</f>
        <v>344.32610285151316</v>
      </c>
      <c r="M64" s="313">
        <f>$F12*0.03413*(($F20*$C$57*1.26)+($G20*$C$58))</f>
        <v>2.7257314004855964</v>
      </c>
    </row>
    <row r="65" spans="1:15" x14ac:dyDescent="0.25">
      <c r="A65" t="s">
        <v>1967</v>
      </c>
      <c r="B65" s="313">
        <f t="shared" si="50"/>
        <v>296.590196716729</v>
      </c>
      <c r="C65" s="313">
        <f t="shared" si="51"/>
        <v>1.6763548988661976</v>
      </c>
      <c r="G65" s="313">
        <f>$F13*($B21+($C21*$B$57)+($D21*$B$58))</f>
        <v>263.11960219813318</v>
      </c>
      <c r="H65" s="313">
        <f>$F13*0.03413*(($C21*$C$57*1.26)+($D21*$C$58))</f>
        <v>3.1433471921902738</v>
      </c>
      <c r="L65" s="313">
        <f>$F13*($E21+($F21*$B$57)+($G21*$B$58))</f>
        <v>297.34234490815811</v>
      </c>
      <c r="M65" s="313">
        <f>$F13*0.03413*(($F21*$C$57*1.26)+($G21*$C$58))</f>
        <v>1.6433887799150952</v>
      </c>
    </row>
    <row r="66" spans="1:15" x14ac:dyDescent="0.25">
      <c r="A66" t="s">
        <v>992</v>
      </c>
      <c r="B66" s="313">
        <f t="shared" si="50"/>
        <v>279.05778252745927</v>
      </c>
      <c r="C66" s="313">
        <f t="shared" si="51"/>
        <v>1.5423313786513113</v>
      </c>
      <c r="G66" s="313">
        <f>$F14*($B22+($C22*$B$57)+($D22*$B$58))</f>
        <v>0</v>
      </c>
      <c r="H66" s="313">
        <f>$F14*0.03413*(($C22*$C$57*1.26)+($D22*$C$58))</f>
        <v>0</v>
      </c>
      <c r="L66" s="313">
        <f>$F14*($E22+($F22*$B$57)+($G22*$B$58))</f>
        <v>279.05778252745927</v>
      </c>
      <c r="M66" s="313">
        <f>$F14*0.03413*(($F22*$C$57*1.26)+($G22*$C$58))</f>
        <v>1.5423313786513113</v>
      </c>
    </row>
    <row r="68" spans="1:15" x14ac:dyDescent="0.25">
      <c r="A68" s="2" t="s">
        <v>978</v>
      </c>
    </row>
    <row r="69" spans="1:15" x14ac:dyDescent="0.25">
      <c r="B69" s="314" t="s">
        <v>1014</v>
      </c>
      <c r="C69" s="328" t="s">
        <v>1547</v>
      </c>
      <c r="D69" s="328" t="s">
        <v>1287</v>
      </c>
      <c r="E69" s="494" t="s">
        <v>2135</v>
      </c>
      <c r="G69" s="314" t="s">
        <v>1014</v>
      </c>
      <c r="H69" s="328" t="s">
        <v>1547</v>
      </c>
      <c r="I69" s="328" t="s">
        <v>1287</v>
      </c>
      <c r="J69" s="494" t="s">
        <v>2135</v>
      </c>
      <c r="L69" s="314" t="s">
        <v>1014</v>
      </c>
      <c r="M69" s="328" t="s">
        <v>1547</v>
      </c>
      <c r="N69" s="328" t="s">
        <v>1287</v>
      </c>
      <c r="O69" s="494" t="s">
        <v>2135</v>
      </c>
    </row>
    <row r="70" spans="1:15" x14ac:dyDescent="0.25">
      <c r="A70" t="s">
        <v>1966</v>
      </c>
      <c r="B70" s="487">
        <f>B$63-B64</f>
        <v>98.968747394249931</v>
      </c>
      <c r="C70" s="315">
        <f>B70*$B$7</f>
        <v>1.4911430372298281E-2</v>
      </c>
      <c r="D70" s="46">
        <f>C$63-C64</f>
        <v>2.110634680799885</v>
      </c>
      <c r="E70" s="495">
        <f>D70/365</f>
        <v>5.7825607693147534E-3</v>
      </c>
      <c r="G70" s="487">
        <f>G$63-G64</f>
        <v>112.81784012858571</v>
      </c>
      <c r="H70" s="315">
        <f>G70*$B$7</f>
        <v>1.6998046475510155E-2</v>
      </c>
      <c r="I70" s="46">
        <f>H$63-H64</f>
        <v>1.5057829420368467</v>
      </c>
      <c r="J70" s="495">
        <f>I70/365</f>
        <v>4.1254327179091688E-3</v>
      </c>
      <c r="L70" s="487">
        <f>L$63-L64</f>
        <v>89.577651271697505</v>
      </c>
      <c r="M70" s="315">
        <f>L70*$B$7</f>
        <v>1.3496492024203791E-2</v>
      </c>
      <c r="N70" s="46">
        <f>M$63-M64</f>
        <v>2.5215835237367443</v>
      </c>
      <c r="O70" s="495">
        <f>N70/365</f>
        <v>6.9084480102376555E-3</v>
      </c>
    </row>
    <row r="71" spans="1:15" x14ac:dyDescent="0.25">
      <c r="A71" t="s">
        <v>1967</v>
      </c>
      <c r="B71" s="487">
        <f>B$63-B65</f>
        <v>134.26492593842204</v>
      </c>
      <c r="C71" s="315">
        <f t="shared" ref="C71:C72" si="52">B71*$B$7</f>
        <v>2.0229437547563487E-2</v>
      </c>
      <c r="D71" s="46">
        <f>C$63-C65</f>
        <v>3.7071429808127547</v>
      </c>
      <c r="E71" s="495">
        <f t="shared" ref="E71:E72" si="53">D71/365</f>
        <v>1.0156556111815766E-2</v>
      </c>
      <c r="G71" s="487">
        <f>G$63-G65</f>
        <v>161.52872585138732</v>
      </c>
      <c r="H71" s="315">
        <f t="shared" ref="H71:H72" si="54">G71*$B$7</f>
        <v>2.4337221719742206E-2</v>
      </c>
      <c r="I71" s="46">
        <f>H$63-H65</f>
        <v>2.5174093991967457</v>
      </c>
      <c r="J71" s="495">
        <f t="shared" ref="J71:J72" si="55">I71/365</f>
        <v>6.8970120525938235E-3</v>
      </c>
      <c r="L71" s="487">
        <f>L$63-L65</f>
        <v>136.56140921505255</v>
      </c>
      <c r="M71" s="315">
        <f t="shared" ref="M71:M72" si="56">L71*$B$7</f>
        <v>2.0575444255562025E-2</v>
      </c>
      <c r="N71" s="46">
        <f>M$63-M65</f>
        <v>3.6039261443072457</v>
      </c>
      <c r="O71" s="495">
        <f t="shared" ref="O71:O72" si="57">N71/365</f>
        <v>9.8737702583760155E-3</v>
      </c>
    </row>
    <row r="72" spans="1:15" x14ac:dyDescent="0.25">
      <c r="A72" t="s">
        <v>992</v>
      </c>
      <c r="B72" s="487">
        <f>B$63-B66</f>
        <v>151.79734012769177</v>
      </c>
      <c r="C72" s="315">
        <f t="shared" si="52"/>
        <v>2.2871012593473173E-2</v>
      </c>
      <c r="D72" s="46">
        <f>C$63-C66</f>
        <v>3.841166501027641</v>
      </c>
      <c r="E72" s="495">
        <f t="shared" si="53"/>
        <v>1.0523743838431894E-2</v>
      </c>
      <c r="G72" s="487">
        <f>G$63-G66</f>
        <v>424.6483280495205</v>
      </c>
      <c r="H72" s="315">
        <f t="shared" si="54"/>
        <v>6.398094492596558E-2</v>
      </c>
      <c r="I72" s="46">
        <f>H$63-H66</f>
        <v>5.6607565913870195</v>
      </c>
      <c r="J72" s="495">
        <f t="shared" si="55"/>
        <v>1.5508922168183614E-2</v>
      </c>
      <c r="L72" s="487">
        <f>L$63-L66</f>
        <v>154.84597159575139</v>
      </c>
      <c r="M72" s="315">
        <f t="shared" si="56"/>
        <v>2.3330344019440175E-2</v>
      </c>
      <c r="N72" s="46">
        <f>M$63-M66</f>
        <v>3.7049835455710296</v>
      </c>
      <c r="O72" s="495">
        <f t="shared" si="57"/>
        <v>1.0150639850879533E-2</v>
      </c>
    </row>
    <row r="75" spans="1:15" ht="15.75" thickBot="1" x14ac:dyDescent="0.3"/>
    <row r="76" spans="1:15" x14ac:dyDescent="0.25">
      <c r="A76" s="2" t="s">
        <v>1102</v>
      </c>
      <c r="F76" s="553" t="s">
        <v>2138</v>
      </c>
      <c r="G76" s="554"/>
      <c r="H76" s="555"/>
      <c r="I76" s="553" t="s">
        <v>2137</v>
      </c>
      <c r="J76" s="554"/>
      <c r="K76" s="555"/>
      <c r="L76" s="553" t="s">
        <v>2139</v>
      </c>
      <c r="M76" s="554"/>
      <c r="N76" s="555"/>
    </row>
    <row r="77" spans="1:15" ht="45" x14ac:dyDescent="0.25">
      <c r="A77" s="14"/>
      <c r="B77" s="303" t="s">
        <v>1565</v>
      </c>
      <c r="C77" s="303" t="s">
        <v>1566</v>
      </c>
      <c r="D77" s="303" t="s">
        <v>1557</v>
      </c>
      <c r="E77" s="504" t="s">
        <v>968</v>
      </c>
      <c r="F77" s="496" t="s">
        <v>1104</v>
      </c>
      <c r="G77" s="138" t="s">
        <v>988</v>
      </c>
      <c r="H77" s="497" t="s">
        <v>1467</v>
      </c>
      <c r="I77" s="496" t="s">
        <v>1104</v>
      </c>
      <c r="J77" s="138" t="s">
        <v>988</v>
      </c>
      <c r="K77" s="497" t="s">
        <v>1467</v>
      </c>
      <c r="L77" s="496" t="s">
        <v>1104</v>
      </c>
      <c r="M77" s="138" t="s">
        <v>988</v>
      </c>
      <c r="N77" s="497" t="s">
        <v>1467</v>
      </c>
    </row>
    <row r="78" spans="1:15" x14ac:dyDescent="0.25">
      <c r="A78" t="s">
        <v>0</v>
      </c>
      <c r="B78" s="340">
        <v>4.7</v>
      </c>
      <c r="C78" s="340">
        <v>8.4</v>
      </c>
      <c r="D78" s="343">
        <f>(B78*H2)+(C78*I2)</f>
        <v>5.918737672583827</v>
      </c>
      <c r="E78" s="505">
        <f>E11</f>
        <v>3.4495804729214288</v>
      </c>
      <c r="F78" s="498">
        <f>$D78*$E78*$B$6</f>
        <v>5525.8284774091881</v>
      </c>
      <c r="G78" s="7"/>
      <c r="H78" s="499"/>
      <c r="I78" s="498">
        <f>$B78*$E78*$B$6</f>
        <v>4387.9954274921201</v>
      </c>
      <c r="J78" s="7"/>
      <c r="K78" s="499"/>
      <c r="L78" s="498">
        <f>$C78*$E78*$B$6</f>
        <v>7842.3748065816599</v>
      </c>
      <c r="M78" s="7"/>
      <c r="N78" s="499"/>
    </row>
    <row r="79" spans="1:15" x14ac:dyDescent="0.25">
      <c r="A79" t="s">
        <v>1966</v>
      </c>
      <c r="B79" s="340">
        <v>3.7</v>
      </c>
      <c r="C79" s="340">
        <v>4.3</v>
      </c>
      <c r="D79" s="343">
        <f>(B79*H3)+(C79*I3)</f>
        <v>3.9296875</v>
      </c>
      <c r="E79" s="505">
        <f>E12</f>
        <v>3.4495804729214288</v>
      </c>
      <c r="F79" s="498">
        <f t="shared" ref="F79:F81" si="58">$D79*$E79*$B$6</f>
        <v>3668.819315207008</v>
      </c>
      <c r="G79" s="506">
        <f>F$78-F79</f>
        <v>1857.0091622021801</v>
      </c>
      <c r="H79" s="500">
        <f>G79/748</f>
        <v>2.4826325697890108</v>
      </c>
      <c r="I79" s="498">
        <f t="shared" ref="I79:I81" si="59">$B79*$E79*$B$6</f>
        <v>3454.3793790895411</v>
      </c>
      <c r="J79" s="506">
        <f>I$78-I79</f>
        <v>933.61604840257905</v>
      </c>
      <c r="K79" s="500">
        <f>J79/748</f>
        <v>1.2481497973296511</v>
      </c>
      <c r="L79" s="498">
        <f t="shared" ref="L79:L81" si="60">$C79*$E79*$B$6</f>
        <v>4014.5490081310877</v>
      </c>
      <c r="M79" s="506">
        <f>L$78-L79</f>
        <v>3827.8257984505722</v>
      </c>
      <c r="N79" s="500">
        <f>M79/748</f>
        <v>5.1174141690515667</v>
      </c>
    </row>
    <row r="80" spans="1:15" x14ac:dyDescent="0.25">
      <c r="A80" t="s">
        <v>1967</v>
      </c>
      <c r="B80" s="344">
        <v>3.2</v>
      </c>
      <c r="C80" s="344">
        <v>3.5</v>
      </c>
      <c r="D80" s="343">
        <f>(B80*H4)+(C80*I4)</f>
        <v>3.2065934065934067</v>
      </c>
      <c r="E80" s="505">
        <f>E13</f>
        <v>3.4495804729214288</v>
      </c>
      <c r="F80" s="498">
        <f t="shared" si="58"/>
        <v>2993.7270650974997</v>
      </c>
      <c r="G80" s="506">
        <f t="shared" ref="G80:G81" si="61">F$78-F80</f>
        <v>2532.1014123116884</v>
      </c>
      <c r="H80" s="500">
        <f t="shared" ref="H80:H81" si="62">G80/748</f>
        <v>3.3851623159247173</v>
      </c>
      <c r="I80" s="498">
        <f t="shared" si="59"/>
        <v>2987.5713548882518</v>
      </c>
      <c r="J80" s="506">
        <f t="shared" ref="J80:J81" si="63">I$78-I80</f>
        <v>1400.4240726038684</v>
      </c>
      <c r="K80" s="500">
        <f t="shared" ref="K80:K81" si="64">J80/748</f>
        <v>1.8722246959944764</v>
      </c>
      <c r="L80" s="498">
        <f t="shared" si="60"/>
        <v>3267.6561694090251</v>
      </c>
      <c r="M80" s="506">
        <f t="shared" ref="M80:M81" si="65">L$78-L80</f>
        <v>4574.7186371726348</v>
      </c>
      <c r="N80" s="500">
        <f t="shared" ref="N80:N81" si="66">M80/748</f>
        <v>6.1159340069152872</v>
      </c>
    </row>
    <row r="81" spans="1:14" ht="15.75" thickBot="1" x14ac:dyDescent="0.3">
      <c r="A81" t="s">
        <v>992</v>
      </c>
      <c r="B81" s="344">
        <v>3.2</v>
      </c>
      <c r="C81" s="344"/>
      <c r="D81" s="343">
        <f>(B81*H5)+(C81*I5)</f>
        <v>3.2</v>
      </c>
      <c r="E81" s="505">
        <f>E14</f>
        <v>3.4495804729214288</v>
      </c>
      <c r="F81" s="501">
        <f t="shared" si="58"/>
        <v>2987.5713548882518</v>
      </c>
      <c r="G81" s="502">
        <f t="shared" si="61"/>
        <v>2538.2571225209363</v>
      </c>
      <c r="H81" s="503">
        <f t="shared" si="62"/>
        <v>3.3933918750279894</v>
      </c>
      <c r="I81" s="501">
        <f t="shared" si="59"/>
        <v>2987.5713548882518</v>
      </c>
      <c r="J81" s="502">
        <f t="shared" si="63"/>
        <v>1400.4240726038684</v>
      </c>
      <c r="K81" s="503">
        <f t="shared" si="64"/>
        <v>1.8722246959944764</v>
      </c>
      <c r="L81" s="501">
        <f t="shared" si="60"/>
        <v>0</v>
      </c>
      <c r="M81" s="502">
        <f t="shared" si="65"/>
        <v>7842.3748065816599</v>
      </c>
      <c r="N81" s="503">
        <f t="shared" si="66"/>
        <v>10.484458297569065</v>
      </c>
    </row>
  </sheetData>
  <mergeCells count="47">
    <mergeCell ref="G49:J49"/>
    <mergeCell ref="B40:E40"/>
    <mergeCell ref="B48:E48"/>
    <mergeCell ref="B33:E33"/>
    <mergeCell ref="B17:D17"/>
    <mergeCell ref="E17:G17"/>
    <mergeCell ref="H17:J17"/>
    <mergeCell ref="B34:E34"/>
    <mergeCell ref="G34:J34"/>
    <mergeCell ref="B26:E26"/>
    <mergeCell ref="V34:Y34"/>
    <mergeCell ref="Q33:T33"/>
    <mergeCell ref="V33:Y33"/>
    <mergeCell ref="F2:F6"/>
    <mergeCell ref="J9:K9"/>
    <mergeCell ref="B61:C61"/>
    <mergeCell ref="G61:H61"/>
    <mergeCell ref="L61:M61"/>
    <mergeCell ref="B25:E25"/>
    <mergeCell ref="L25:O25"/>
    <mergeCell ref="L33:O33"/>
    <mergeCell ref="L40:O40"/>
    <mergeCell ref="L48:O48"/>
    <mergeCell ref="G33:J33"/>
    <mergeCell ref="G48:J48"/>
    <mergeCell ref="L41:O41"/>
    <mergeCell ref="L49:O49"/>
    <mergeCell ref="L26:O26"/>
    <mergeCell ref="L34:O34"/>
    <mergeCell ref="B41:E41"/>
    <mergeCell ref="B49:E49"/>
    <mergeCell ref="F76:H76"/>
    <mergeCell ref="I76:K76"/>
    <mergeCell ref="L76:N76"/>
    <mergeCell ref="AA33:AD33"/>
    <mergeCell ref="V25:Y25"/>
    <mergeCell ref="AA48:AD48"/>
    <mergeCell ref="AA34:AD34"/>
    <mergeCell ref="Q49:T49"/>
    <mergeCell ref="V41:Y41"/>
    <mergeCell ref="V49:Y49"/>
    <mergeCell ref="AA49:AD49"/>
    <mergeCell ref="Q48:T48"/>
    <mergeCell ref="V40:Y40"/>
    <mergeCell ref="V48:Y48"/>
    <mergeCell ref="Q34:T34"/>
    <mergeCell ref="V26:Y26"/>
  </mergeCells>
  <pageMargins left="0.7" right="0.7" top="0.75" bottom="0.75" header="0.3" footer="0.3"/>
  <pageSetup orientation="portrait" horizontalDpi="4294967294"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W87"/>
  <sheetViews>
    <sheetView topLeftCell="A19" workbookViewId="0">
      <selection activeCell="I76" sqref="I76"/>
    </sheetView>
  </sheetViews>
  <sheetFormatPr defaultRowHeight="15" x14ac:dyDescent="0.25"/>
  <cols>
    <col min="1" max="1" width="33.140625" customWidth="1"/>
    <col min="2" max="2" width="14.28515625" customWidth="1"/>
    <col min="3" max="3" width="10.5703125" bestFit="1" customWidth="1"/>
    <col min="4" max="4" width="13.42578125" customWidth="1"/>
    <col min="5" max="5" width="12.7109375" customWidth="1"/>
    <col min="6" max="6" width="14.140625" customWidth="1"/>
    <col min="7" max="7" width="11.5703125" customWidth="1"/>
    <col min="8" max="8" width="11.42578125" customWidth="1"/>
    <col min="9" max="9" width="20.5703125" bestFit="1" customWidth="1"/>
    <col min="10" max="10" width="20.42578125" bestFit="1" customWidth="1"/>
    <col min="11" max="11" width="18.85546875" customWidth="1"/>
  </cols>
  <sheetData>
    <row r="1" spans="1:11" x14ac:dyDescent="0.25">
      <c r="H1" t="s">
        <v>1550</v>
      </c>
      <c r="I1" t="s">
        <v>1540</v>
      </c>
    </row>
    <row r="2" spans="1:11" x14ac:dyDescent="0.25">
      <c r="F2" s="561" t="s">
        <v>1551</v>
      </c>
      <c r="G2" t="s">
        <v>0</v>
      </c>
      <c r="H2" s="45">
        <f>'CEC List - 8-28-14'!G1315</f>
        <v>0.67061143984220906</v>
      </c>
      <c r="I2" s="45">
        <f>'CEC List - 8-28-14'!F1315</f>
        <v>0.32938856015779094</v>
      </c>
    </row>
    <row r="3" spans="1:11" x14ac:dyDescent="0.25">
      <c r="F3" s="562"/>
      <c r="G3" t="s">
        <v>986</v>
      </c>
      <c r="H3" s="45">
        <v>1</v>
      </c>
      <c r="I3" s="333">
        <v>0</v>
      </c>
      <c r="J3" s="306"/>
    </row>
    <row r="4" spans="1:11" x14ac:dyDescent="0.25">
      <c r="F4" s="562"/>
      <c r="G4" t="s">
        <v>1552</v>
      </c>
      <c r="H4" s="45">
        <v>1</v>
      </c>
      <c r="I4" s="333">
        <v>0</v>
      </c>
      <c r="J4" s="306"/>
    </row>
    <row r="5" spans="1:11" x14ac:dyDescent="0.25">
      <c r="A5" s="2" t="s">
        <v>12</v>
      </c>
      <c r="F5" s="562"/>
      <c r="G5" t="s">
        <v>992</v>
      </c>
      <c r="H5" s="333">
        <v>1</v>
      </c>
      <c r="I5" s="333">
        <v>0</v>
      </c>
      <c r="J5" s="306"/>
    </row>
    <row r="6" spans="1:11" x14ac:dyDescent="0.25">
      <c r="A6" t="s">
        <v>13</v>
      </c>
      <c r="B6">
        <v>322</v>
      </c>
      <c r="C6" t="s">
        <v>969</v>
      </c>
      <c r="F6" s="562"/>
    </row>
    <row r="7" spans="1:11" x14ac:dyDescent="0.25">
      <c r="J7" t="s">
        <v>1553</v>
      </c>
    </row>
    <row r="8" spans="1:11" x14ac:dyDescent="0.25">
      <c r="A8" s="2" t="s">
        <v>983</v>
      </c>
      <c r="J8" s="563" t="s">
        <v>1554</v>
      </c>
      <c r="K8" s="563"/>
    </row>
    <row r="9" spans="1:11" s="14" customFormat="1" ht="44.25" customHeight="1" x14ac:dyDescent="0.25">
      <c r="B9" s="349" t="s">
        <v>1555</v>
      </c>
      <c r="C9" s="349" t="s">
        <v>1556</v>
      </c>
      <c r="D9" s="349" t="s">
        <v>1557</v>
      </c>
      <c r="E9" s="349" t="s">
        <v>968</v>
      </c>
      <c r="F9" s="349" t="s">
        <v>981</v>
      </c>
      <c r="G9" s="14" t="s">
        <v>988</v>
      </c>
      <c r="J9" s="349" t="s">
        <v>1047</v>
      </c>
      <c r="K9" s="349" t="s">
        <v>1046</v>
      </c>
    </row>
    <row r="10" spans="1:11" x14ac:dyDescent="0.25">
      <c r="A10" t="s">
        <v>0</v>
      </c>
      <c r="B10" s="346">
        <v>1.84</v>
      </c>
      <c r="C10" s="346">
        <v>1.29</v>
      </c>
      <c r="D10" s="15">
        <f>(B10*H2)+(C10*I2)</f>
        <v>1.6588362919132151</v>
      </c>
      <c r="E10" s="15">
        <f>AVERAGEIF('CEC List - 8-28-14'!H2:H1312,"&lt;&gt;FALSE",'CEC List - 8-28-14'!$H$2:$H$1312)</f>
        <v>3.4495804729214288</v>
      </c>
      <c r="F10" s="15">
        <f>E10/D10*$B$6</f>
        <v>669.60490175893233</v>
      </c>
      <c r="G10" s="11"/>
      <c r="I10" s="307">
        <f>2.2*H2+1.72*I2</f>
        <v>2.0418934911242603</v>
      </c>
      <c r="J10" s="308" t="s">
        <v>1558</v>
      </c>
      <c r="K10" s="309" t="s">
        <v>1559</v>
      </c>
    </row>
    <row r="11" spans="1:11" x14ac:dyDescent="0.25">
      <c r="A11" t="s">
        <v>1966</v>
      </c>
      <c r="B11" s="346">
        <v>2.38</v>
      </c>
      <c r="C11" s="346">
        <v>2.0699999999999998</v>
      </c>
      <c r="D11" s="15">
        <f>(B11*H3)+(C11*I3)</f>
        <v>2.38</v>
      </c>
      <c r="E11" s="15">
        <f>E10</f>
        <v>3.4495804729214288</v>
      </c>
      <c r="F11" s="15">
        <f t="shared" ref="F11:F13" si="0">E11/D11*$B$6</f>
        <v>466.70794633642868</v>
      </c>
      <c r="G11" s="310">
        <f>F$10-F11</f>
        <v>202.89695542250365</v>
      </c>
      <c r="I11" s="307">
        <f>2.8*H3+2.51*I3</f>
        <v>2.8</v>
      </c>
      <c r="J11" s="308" t="s">
        <v>1560</v>
      </c>
      <c r="K11" s="308" t="s">
        <v>1561</v>
      </c>
    </row>
    <row r="12" spans="1:11" x14ac:dyDescent="0.25">
      <c r="A12" t="s">
        <v>1967</v>
      </c>
      <c r="B12" s="329">
        <v>2.74</v>
      </c>
      <c r="C12" s="329">
        <v>2.76</v>
      </c>
      <c r="D12" s="15">
        <f>(B12*H4)+(C12*I4)</f>
        <v>2.74</v>
      </c>
      <c r="E12" s="15">
        <f t="shared" ref="E12:E13" si="1">E11</f>
        <v>3.4495804729214288</v>
      </c>
      <c r="F12" s="15">
        <f t="shared" si="0"/>
        <v>405.38865411704376</v>
      </c>
      <c r="G12" s="310">
        <f t="shared" ref="G12:G13" si="2">F$10-F12</f>
        <v>264.21624764188857</v>
      </c>
      <c r="I12" s="334">
        <f>3.2*H4+3.2*I4</f>
        <v>3.2</v>
      </c>
      <c r="J12" s="335" t="s">
        <v>1562</v>
      </c>
      <c r="K12" s="336" t="s">
        <v>1563</v>
      </c>
    </row>
    <row r="13" spans="1:11" x14ac:dyDescent="0.25">
      <c r="A13" t="s">
        <v>992</v>
      </c>
      <c r="B13" s="329">
        <v>2.92</v>
      </c>
      <c r="C13" s="329"/>
      <c r="D13" s="330">
        <f t="shared" ref="D13" si="3">(B13*H5)+(C13*I5)</f>
        <v>2.92</v>
      </c>
      <c r="E13" s="15">
        <f t="shared" si="1"/>
        <v>3.4495804729214288</v>
      </c>
      <c r="F13" s="15">
        <f t="shared" si="0"/>
        <v>380.39894256188359</v>
      </c>
      <c r="G13" s="310">
        <f t="shared" si="2"/>
        <v>289.20595919704874</v>
      </c>
      <c r="I13" s="334">
        <f>3.4*H5+3.4*I5</f>
        <v>3.4</v>
      </c>
      <c r="J13" s="335" t="s">
        <v>1968</v>
      </c>
      <c r="K13" s="336" t="s">
        <v>1969</v>
      </c>
    </row>
    <row r="14" spans="1:11" x14ac:dyDescent="0.25">
      <c r="G14" s="14"/>
    </row>
    <row r="15" spans="1:11" x14ac:dyDescent="0.25">
      <c r="A15" s="2" t="s">
        <v>984</v>
      </c>
      <c r="B15" t="s">
        <v>977</v>
      </c>
      <c r="D15" s="311" t="s">
        <v>1564</v>
      </c>
      <c r="E15" s="306"/>
    </row>
    <row r="16" spans="1:11" x14ac:dyDescent="0.25">
      <c r="B16" s="508" t="s">
        <v>6</v>
      </c>
      <c r="C16" s="508"/>
      <c r="D16" s="508"/>
      <c r="E16" s="508" t="s">
        <v>7</v>
      </c>
      <c r="F16" s="508"/>
      <c r="G16" s="508"/>
      <c r="H16" s="508" t="s">
        <v>11</v>
      </c>
      <c r="I16" s="508"/>
      <c r="J16" s="508"/>
    </row>
    <row r="17" spans="1:10" x14ac:dyDescent="0.25">
      <c r="B17" s="346" t="s">
        <v>8</v>
      </c>
      <c r="C17" s="346" t="s">
        <v>9</v>
      </c>
      <c r="D17" s="346" t="s">
        <v>10</v>
      </c>
      <c r="E17" s="346" t="s">
        <v>8</v>
      </c>
      <c r="F17" s="346" t="s">
        <v>9</v>
      </c>
      <c r="G17" s="346" t="s">
        <v>10</v>
      </c>
      <c r="H17" s="346" t="s">
        <v>8</v>
      </c>
      <c r="I17" s="346" t="s">
        <v>9</v>
      </c>
      <c r="J17" s="346" t="s">
        <v>10</v>
      </c>
    </row>
    <row r="18" spans="1:10" x14ac:dyDescent="0.25">
      <c r="A18" t="s">
        <v>0</v>
      </c>
      <c r="B18" s="42">
        <f>'DOE Energy &amp; Water Use (2)'!AC7</f>
        <v>7.4640070970695985E-2</v>
      </c>
      <c r="C18" s="42">
        <f>'DOE Energy &amp; Water Use (2)'!AD7</f>
        <v>0.33482562487930406</v>
      </c>
      <c r="D18" s="42">
        <f>'DOE Energy &amp; Water Use (2)'!AE7</f>
        <v>0.59053430415000008</v>
      </c>
      <c r="E18" s="44">
        <f>'DOE Energy &amp; Water Use (2)'!AC20</f>
        <v>7.6772934113933239E-2</v>
      </c>
      <c r="F18" s="44">
        <f>'DOE Energy &amp; Water Use (2)'!AD20</f>
        <v>0.30026711255735983</v>
      </c>
      <c r="G18" s="44">
        <f>'DOE Energy &amp; Water Use (2)'!AE20</f>
        <v>0.62295995332870691</v>
      </c>
      <c r="H18" s="299">
        <f t="shared" ref="H18:J21" si="4">(E18*$H2)+(B18*$I2)</f>
        <v>7.6070393394168698E-2</v>
      </c>
      <c r="I18" s="299">
        <f t="shared" si="4"/>
        <v>0.31165029117228032</v>
      </c>
      <c r="J18" s="299">
        <f t="shared" si="4"/>
        <v>0.61227931543355107</v>
      </c>
    </row>
    <row r="19" spans="1:10" x14ac:dyDescent="0.25">
      <c r="A19" t="s">
        <v>1966</v>
      </c>
      <c r="B19" s="42">
        <f>'DOE Energy &amp; Water Use (2)'!AC8</f>
        <v>4.1721951219512193E-2</v>
      </c>
      <c r="C19" s="42">
        <f>'DOE Energy &amp; Water Use (2)'!AD8</f>
        <v>0.32921413658536586</v>
      </c>
      <c r="D19" s="42">
        <f>'DOE Energy &amp; Water Use (2)'!AE8</f>
        <v>0.62906391219512192</v>
      </c>
      <c r="E19" s="44">
        <f>'DOE Energy &amp; Water Use (2)'!AC21</f>
        <v>0.10506820560660426</v>
      </c>
      <c r="F19" s="44">
        <f>'DOE Energy &amp; Water Use (2)'!AD21</f>
        <v>0.17486267568664238</v>
      </c>
      <c r="G19" s="44">
        <f>'DOE Energy &amp; Water Use (2)'!AE21</f>
        <v>0.72006911870675328</v>
      </c>
      <c r="H19" s="299">
        <f t="shared" si="4"/>
        <v>0.10506820560660426</v>
      </c>
      <c r="I19" s="299">
        <f t="shared" si="4"/>
        <v>0.17486267568664238</v>
      </c>
      <c r="J19" s="299">
        <f t="shared" si="4"/>
        <v>0.72006911870675328</v>
      </c>
    </row>
    <row r="20" spans="1:10" x14ac:dyDescent="0.25">
      <c r="A20" t="s">
        <v>1967</v>
      </c>
      <c r="B20" s="43">
        <f>'DOE Energy &amp; Water Use (2)'!AC9</f>
        <v>4.2443902439024392E-2</v>
      </c>
      <c r="C20" s="43">
        <f>'DOE Energy &amp; Water Use (2)'!AD9</f>
        <v>0.29037499317073179</v>
      </c>
      <c r="D20" s="43">
        <f>'DOE Energy &amp; Water Use (2)'!AE9</f>
        <v>0.66718110439024381</v>
      </c>
      <c r="E20" s="44">
        <f>'DOE Energy &amp; Water Use (2)'!AC22</f>
        <v>0.13858321469444446</v>
      </c>
      <c r="F20" s="44">
        <f>'DOE Energy &amp; Water Use (2)'!AD22</f>
        <v>9.6115885305555426E-2</v>
      </c>
      <c r="G20" s="44">
        <f>'DOE Energy &amp; Water Use (2)'!AE22</f>
        <v>0.76530090000000017</v>
      </c>
      <c r="H20" s="299">
        <f t="shared" si="4"/>
        <v>0.13858321469444446</v>
      </c>
      <c r="I20" s="299">
        <f t="shared" si="4"/>
        <v>9.6115885305555426E-2</v>
      </c>
      <c r="J20" s="299">
        <f t="shared" si="4"/>
        <v>0.76530090000000017</v>
      </c>
    </row>
    <row r="21" spans="1:10" x14ac:dyDescent="0.25">
      <c r="A21" t="s">
        <v>992</v>
      </c>
      <c r="B21" s="331"/>
      <c r="C21" s="331"/>
      <c r="D21" s="331"/>
      <c r="E21" s="332">
        <f>E20</f>
        <v>0.13858321469444446</v>
      </c>
      <c r="F21" s="332">
        <f t="shared" ref="F21:G21" si="5">F20</f>
        <v>9.6115885305555426E-2</v>
      </c>
      <c r="G21" s="332">
        <f t="shared" si="5"/>
        <v>0.76530090000000017</v>
      </c>
      <c r="H21" s="299">
        <f t="shared" si="4"/>
        <v>0.13858321469444446</v>
      </c>
      <c r="I21" s="299">
        <f t="shared" si="4"/>
        <v>9.6115885305555426E-2</v>
      </c>
      <c r="J21" s="299">
        <f t="shared" si="4"/>
        <v>0.76530090000000017</v>
      </c>
    </row>
    <row r="24" spans="1:10" x14ac:dyDescent="0.25">
      <c r="A24" s="2" t="s">
        <v>982</v>
      </c>
    </row>
    <row r="25" spans="1:10" x14ac:dyDescent="0.25">
      <c r="B25" s="508" t="s">
        <v>975</v>
      </c>
      <c r="C25" s="508"/>
      <c r="D25" s="508"/>
      <c r="E25" s="508"/>
    </row>
    <row r="26" spans="1:10" x14ac:dyDescent="0.25">
      <c r="B26" s="346" t="s">
        <v>970</v>
      </c>
      <c r="C26" s="346" t="s">
        <v>972</v>
      </c>
      <c r="D26" s="346" t="s">
        <v>971</v>
      </c>
      <c r="E26" s="346" t="s">
        <v>973</v>
      </c>
    </row>
    <row r="27" spans="1:10" x14ac:dyDescent="0.25">
      <c r="A27" t="s">
        <v>0</v>
      </c>
      <c r="B27" s="345">
        <f>$F10</f>
        <v>669.60490175893233</v>
      </c>
      <c r="C27" s="345">
        <f>$F10*($H18+$J18)</f>
        <v>460.92233915537497</v>
      </c>
      <c r="D27" s="345">
        <f>$F10*($H18+$I18)</f>
        <v>259.61967089902311</v>
      </c>
      <c r="E27" s="345">
        <f>$F10*$H18</f>
        <v>50.937108295465663</v>
      </c>
      <c r="G27" s="18"/>
    </row>
    <row r="28" spans="1:10" x14ac:dyDescent="0.25">
      <c r="A28" t="s">
        <v>1966</v>
      </c>
      <c r="B28" s="345">
        <f t="shared" ref="B28:B30" si="6">$F11</f>
        <v>466.70794633642868</v>
      </c>
      <c r="C28" s="345">
        <f t="shared" ref="C28:C30" si="7">$F11*($H19+$J19)</f>
        <v>385.0981460758228</v>
      </c>
      <c r="D28" s="345">
        <f t="shared" ref="D28:D30" si="8">$F11*($H19+$I19)</f>
        <v>130.64596672451773</v>
      </c>
      <c r="E28" s="345">
        <f t="shared" ref="E28:E30" si="9">$F11*$H19</f>
        <v>49.036166463911918</v>
      </c>
      <c r="G28" s="18"/>
    </row>
    <row r="29" spans="1:10" x14ac:dyDescent="0.25">
      <c r="A29" t="s">
        <v>1967</v>
      </c>
      <c r="B29" s="345">
        <f t="shared" si="6"/>
        <v>405.38865411704376</v>
      </c>
      <c r="C29" s="345">
        <f t="shared" si="7"/>
        <v>366.42436473375653</v>
      </c>
      <c r="D29" s="345">
        <f t="shared" si="8"/>
        <v>95.144352271481424</v>
      </c>
      <c r="E29" s="345">
        <f t="shared" si="9"/>
        <v>56.180062888194158</v>
      </c>
      <c r="G29" s="18"/>
    </row>
    <row r="30" spans="1:10" x14ac:dyDescent="0.25">
      <c r="A30" t="s">
        <v>992</v>
      </c>
      <c r="B30" s="345">
        <f t="shared" si="6"/>
        <v>380.39894256188359</v>
      </c>
      <c r="C30" s="345">
        <f t="shared" si="7"/>
        <v>343.83656142825106</v>
      </c>
      <c r="D30" s="345">
        <f t="shared" si="8"/>
        <v>89.279289460225726</v>
      </c>
      <c r="E30" s="345">
        <f t="shared" si="9"/>
        <v>52.716908326593156</v>
      </c>
      <c r="G30" s="18"/>
    </row>
    <row r="31" spans="1:10" x14ac:dyDescent="0.25">
      <c r="B31" s="18"/>
      <c r="C31" s="18"/>
      <c r="D31" s="18"/>
      <c r="E31" s="18"/>
    </row>
    <row r="32" spans="1:10" x14ac:dyDescent="0.25">
      <c r="A32" s="2" t="s">
        <v>1011</v>
      </c>
      <c r="B32" s="18"/>
      <c r="C32" s="18"/>
      <c r="D32" s="18"/>
      <c r="E32" s="18"/>
    </row>
    <row r="33" spans="1:10" x14ac:dyDescent="0.25">
      <c r="B33" s="559" t="s">
        <v>975</v>
      </c>
      <c r="C33" s="559"/>
      <c r="D33" s="559"/>
      <c r="E33" s="559"/>
      <c r="G33" s="557" t="s">
        <v>1547</v>
      </c>
      <c r="H33" s="558"/>
      <c r="I33" s="558"/>
      <c r="J33" s="558"/>
    </row>
    <row r="34" spans="1:10" x14ac:dyDescent="0.25">
      <c r="B34" s="348" t="s">
        <v>970</v>
      </c>
      <c r="C34" s="348" t="s">
        <v>972</v>
      </c>
      <c r="D34" s="348" t="s">
        <v>971</v>
      </c>
      <c r="E34" s="348" t="s">
        <v>973</v>
      </c>
      <c r="G34" s="348" t="s">
        <v>970</v>
      </c>
      <c r="H34" s="348" t="s">
        <v>972</v>
      </c>
      <c r="I34" s="348" t="s">
        <v>971</v>
      </c>
      <c r="J34" s="348" t="s">
        <v>973</v>
      </c>
    </row>
    <row r="35" spans="1:10" x14ac:dyDescent="0.25">
      <c r="A35" t="s">
        <v>1966</v>
      </c>
      <c r="B35" s="348">
        <f>B$27-B28</f>
        <v>202.89695542250365</v>
      </c>
      <c r="C35" s="348">
        <f>C$27-C28</f>
        <v>75.824193079552174</v>
      </c>
      <c r="D35" s="348">
        <f>D$27-D28</f>
        <v>128.97370417450537</v>
      </c>
      <c r="E35" s="348">
        <f>E$27-E28</f>
        <v>1.9009418315537445</v>
      </c>
      <c r="G35" s="312">
        <f>B35/$B$6</f>
        <v>0.63011476839286851</v>
      </c>
      <c r="H35" s="312">
        <f t="shared" ref="H35:J37" si="10">C35/$B$6</f>
        <v>0.23547886049550365</v>
      </c>
      <c r="I35" s="312">
        <f t="shared" si="10"/>
        <v>0.40053945395809121</v>
      </c>
      <c r="J35" s="312">
        <f t="shared" si="10"/>
        <v>5.9035460607259147E-3</v>
      </c>
    </row>
    <row r="36" spans="1:10" x14ac:dyDescent="0.25">
      <c r="A36" t="s">
        <v>1967</v>
      </c>
      <c r="B36" s="348">
        <f t="shared" ref="B36:E37" si="11">B$27-B29</f>
        <v>264.21624764188857</v>
      </c>
      <c r="C36" s="348">
        <f t="shared" si="11"/>
        <v>94.497974421618437</v>
      </c>
      <c r="D36" s="348">
        <f t="shared" si="11"/>
        <v>164.4753186275417</v>
      </c>
      <c r="E36" s="348">
        <f t="shared" si="11"/>
        <v>-5.2429545927284948</v>
      </c>
      <c r="G36" s="312">
        <f t="shared" ref="G36:G37" si="12">B36/$B$6</f>
        <v>0.82054735292511982</v>
      </c>
      <c r="H36" s="312">
        <f t="shared" si="10"/>
        <v>0.29347197025347338</v>
      </c>
      <c r="I36" s="312">
        <f t="shared" si="10"/>
        <v>0.51079291499236557</v>
      </c>
      <c r="J36" s="312">
        <f t="shared" si="10"/>
        <v>-1.628246767928104E-2</v>
      </c>
    </row>
    <row r="37" spans="1:10" x14ac:dyDescent="0.25">
      <c r="A37" t="s">
        <v>992</v>
      </c>
      <c r="B37" s="348">
        <f t="shared" si="11"/>
        <v>289.20595919704874</v>
      </c>
      <c r="C37" s="348">
        <f t="shared" si="11"/>
        <v>117.08577772712391</v>
      </c>
      <c r="D37" s="348">
        <f t="shared" si="11"/>
        <v>170.34038143879738</v>
      </c>
      <c r="E37" s="348">
        <f>E$27-E30</f>
        <v>-1.7798000311274933</v>
      </c>
      <c r="G37" s="312">
        <f t="shared" si="12"/>
        <v>0.89815515278586566</v>
      </c>
      <c r="H37" s="312">
        <f t="shared" si="10"/>
        <v>0.36362042772398728</v>
      </c>
      <c r="I37" s="312">
        <f t="shared" si="10"/>
        <v>0.52900739577266265</v>
      </c>
      <c r="J37" s="312">
        <f t="shared" si="10"/>
        <v>-5.5273292892158181E-3</v>
      </c>
    </row>
    <row r="39" spans="1:10" x14ac:dyDescent="0.25">
      <c r="A39" s="2" t="s">
        <v>1012</v>
      </c>
    </row>
    <row r="40" spans="1:10" x14ac:dyDescent="0.25">
      <c r="B40" s="508" t="s">
        <v>975</v>
      </c>
      <c r="C40" s="508"/>
      <c r="D40" s="508"/>
      <c r="E40" s="508"/>
    </row>
    <row r="41" spans="1:10" x14ac:dyDescent="0.25">
      <c r="B41" s="346" t="s">
        <v>970</v>
      </c>
      <c r="C41" s="346" t="s">
        <v>972</v>
      </c>
      <c r="D41" s="346" t="s">
        <v>971</v>
      </c>
      <c r="E41" s="346" t="s">
        <v>973</v>
      </c>
    </row>
    <row r="42" spans="1:10" x14ac:dyDescent="0.25">
      <c r="A42" t="s">
        <v>0</v>
      </c>
      <c r="B42" s="345">
        <v>0</v>
      </c>
      <c r="C42" s="345">
        <f>F10*I18*1.26*0.003413</f>
        <v>0.89741431856908604</v>
      </c>
      <c r="D42" s="345">
        <f>F10*J18*0.003413</f>
        <v>1.3992795929248703</v>
      </c>
      <c r="E42" s="345">
        <f>F10*((I18*1.26)+J18)*0.003413</f>
        <v>2.2966939114939566</v>
      </c>
    </row>
    <row r="43" spans="1:10" x14ac:dyDescent="0.25">
      <c r="A43" t="s">
        <v>1966</v>
      </c>
      <c r="B43" s="345">
        <v>0</v>
      </c>
      <c r="C43" s="345">
        <f>F11*I19*1.26*0.003413</f>
        <v>0.35095315284470402</v>
      </c>
      <c r="D43" s="345">
        <f>F11*J19*0.003413</f>
        <v>1.1469795364154518</v>
      </c>
      <c r="E43" s="345">
        <f>F11*((I19*1.26)+J19)*0.003413</f>
        <v>1.4979326892601559</v>
      </c>
    </row>
    <row r="44" spans="1:10" x14ac:dyDescent="0.25">
      <c r="A44" t="s">
        <v>1967</v>
      </c>
      <c r="B44" s="345">
        <v>0</v>
      </c>
      <c r="C44" s="345">
        <f>F12*I20*1.26*0.003413</f>
        <v>0.16756125077810086</v>
      </c>
      <c r="D44" s="345">
        <f>F12*J20*0.003413</f>
        <v>1.0588638021989043</v>
      </c>
      <c r="E44" s="345">
        <f>F12*((I20*1.26)+J20)*0.003413</f>
        <v>1.2264250529770053</v>
      </c>
    </row>
    <row r="45" spans="1:10" x14ac:dyDescent="0.25">
      <c r="A45" t="s">
        <v>992</v>
      </c>
      <c r="B45" s="345">
        <v>0</v>
      </c>
      <c r="C45" s="345">
        <f>F13*I21*1.26*0.003413</f>
        <v>0.15723213257945082</v>
      </c>
      <c r="D45" s="345">
        <f>F13*J21*0.003413</f>
        <v>0.99359137603595826</v>
      </c>
      <c r="E45" s="345">
        <f>F13*((I21*1.26)+J21)*0.003413</f>
        <v>1.1508235086154091</v>
      </c>
    </row>
    <row r="47" spans="1:10" x14ac:dyDescent="0.25">
      <c r="A47" s="2" t="s">
        <v>1013</v>
      </c>
      <c r="B47" s="18"/>
      <c r="C47" s="18"/>
      <c r="D47" s="18"/>
      <c r="E47" s="18"/>
    </row>
    <row r="48" spans="1:10" x14ac:dyDescent="0.25">
      <c r="B48" s="559" t="s">
        <v>975</v>
      </c>
      <c r="C48" s="559"/>
      <c r="D48" s="559"/>
      <c r="E48" s="559"/>
    </row>
    <row r="49" spans="1:23" x14ac:dyDescent="0.25">
      <c r="B49" s="348" t="s">
        <v>970</v>
      </c>
      <c r="C49" s="348" t="s">
        <v>972</v>
      </c>
      <c r="D49" s="348" t="s">
        <v>971</v>
      </c>
      <c r="E49" s="348" t="s">
        <v>973</v>
      </c>
    </row>
    <row r="50" spans="1:23" x14ac:dyDescent="0.25">
      <c r="A50" t="s">
        <v>1966</v>
      </c>
      <c r="B50" s="348">
        <f>B$42-B43</f>
        <v>0</v>
      </c>
      <c r="C50" s="348">
        <f>C$42-C43</f>
        <v>0.54646116572438208</v>
      </c>
      <c r="D50" s="348">
        <f>D$42-D43</f>
        <v>0.25230005650941845</v>
      </c>
      <c r="E50" s="348">
        <f>E$42-E43</f>
        <v>0.79876122223380075</v>
      </c>
    </row>
    <row r="51" spans="1:23" x14ac:dyDescent="0.25">
      <c r="A51" t="s">
        <v>1967</v>
      </c>
      <c r="B51" s="348">
        <f>B$42-B44</f>
        <v>0</v>
      </c>
      <c r="C51" s="348">
        <f t="shared" ref="C51:E52" si="13">C$42-C44</f>
        <v>0.72985306779098513</v>
      </c>
      <c r="D51" s="348">
        <f t="shared" si="13"/>
        <v>0.34041579072596595</v>
      </c>
      <c r="E51" s="348">
        <f t="shared" si="13"/>
        <v>1.0702688585169513</v>
      </c>
    </row>
    <row r="52" spans="1:23" x14ac:dyDescent="0.25">
      <c r="A52" t="s">
        <v>992</v>
      </c>
      <c r="B52" s="348">
        <f>B$42-B45</f>
        <v>0</v>
      </c>
      <c r="C52" s="348">
        <f t="shared" si="13"/>
        <v>0.74018218598963526</v>
      </c>
      <c r="D52" s="348">
        <f t="shared" si="13"/>
        <v>0.40568821688891199</v>
      </c>
      <c r="E52" s="348">
        <f t="shared" si="13"/>
        <v>1.1458704028785476</v>
      </c>
    </row>
    <row r="55" spans="1:23" x14ac:dyDescent="0.25">
      <c r="A55" s="2" t="s">
        <v>1981</v>
      </c>
      <c r="B55" t="s">
        <v>1014</v>
      </c>
      <c r="C55" t="s">
        <v>1287</v>
      </c>
      <c r="D55" t="s">
        <v>1288</v>
      </c>
      <c r="E55" t="s">
        <v>1273</v>
      </c>
    </row>
    <row r="56" spans="1:23" x14ac:dyDescent="0.25">
      <c r="A56" t="s">
        <v>1016</v>
      </c>
      <c r="B56" s="34">
        <v>0.31</v>
      </c>
      <c r="C56" s="34">
        <v>0.2</v>
      </c>
      <c r="D56" s="300">
        <v>0.12</v>
      </c>
      <c r="E56" s="300">
        <v>0.37</v>
      </c>
      <c r="G56" t="s">
        <v>1549</v>
      </c>
    </row>
    <row r="57" spans="1:23" x14ac:dyDescent="0.25">
      <c r="A57" t="s">
        <v>1017</v>
      </c>
      <c r="B57" s="34">
        <v>0.84</v>
      </c>
      <c r="C57" s="34">
        <v>0.05</v>
      </c>
      <c r="D57" s="300">
        <v>0.11</v>
      </c>
    </row>
    <row r="59" spans="1:23" x14ac:dyDescent="0.25">
      <c r="A59" s="2" t="s">
        <v>1982</v>
      </c>
      <c r="B59" t="s">
        <v>1014</v>
      </c>
      <c r="C59" t="s">
        <v>1287</v>
      </c>
      <c r="D59" t="s">
        <v>1288</v>
      </c>
      <c r="E59" t="s">
        <v>1273</v>
      </c>
      <c r="N59" t="s">
        <v>1014</v>
      </c>
      <c r="O59" t="s">
        <v>1287</v>
      </c>
      <c r="P59" t="s">
        <v>1288</v>
      </c>
      <c r="Q59" t="s">
        <v>1273</v>
      </c>
      <c r="R59" t="s">
        <v>1970</v>
      </c>
      <c r="S59" t="s">
        <v>1971</v>
      </c>
      <c r="T59" t="s">
        <v>1972</v>
      </c>
    </row>
    <row r="60" spans="1:23" x14ac:dyDescent="0.25">
      <c r="A60" t="s">
        <v>1016</v>
      </c>
      <c r="B60" s="45">
        <f>N62</f>
        <v>6.9727891156462579E-2</v>
      </c>
      <c r="C60" s="45">
        <f t="shared" ref="C60:E60" si="14">O62</f>
        <v>0.14285714285714285</v>
      </c>
      <c r="D60" s="45">
        <f t="shared" si="14"/>
        <v>0.65816326530612235</v>
      </c>
      <c r="E60" s="45">
        <f t="shared" si="14"/>
        <v>0.10204081632653061</v>
      </c>
      <c r="F60" t="s">
        <v>1973</v>
      </c>
      <c r="H60" t="s">
        <v>1974</v>
      </c>
      <c r="M60" t="s">
        <v>1975</v>
      </c>
      <c r="N60" s="45">
        <v>0.06</v>
      </c>
      <c r="O60" s="45">
        <v>0.14000000000000001</v>
      </c>
      <c r="P60" s="341">
        <v>0.63</v>
      </c>
      <c r="Q60" s="341">
        <v>0.1</v>
      </c>
      <c r="R60" s="341">
        <v>0.03</v>
      </c>
      <c r="S60" s="341">
        <v>0.01</v>
      </c>
      <c r="T60" s="341">
        <v>0.01</v>
      </c>
      <c r="U60" s="341">
        <f>SUM(N60:T60)</f>
        <v>0.98000000000000009</v>
      </c>
    </row>
    <row r="61" spans="1:23" x14ac:dyDescent="0.25">
      <c r="A61" t="s">
        <v>1017</v>
      </c>
      <c r="B61" s="45">
        <f>0.71+((71/97)*0.03)</f>
        <v>0.73195876288659789</v>
      </c>
      <c r="C61" s="45">
        <f>0.06+((6/97)*0.03)</f>
        <v>6.1855670103092779E-2</v>
      </c>
      <c r="D61" s="45">
        <f>0.2+((20/97)*0.03)</f>
        <v>0.2061855670103093</v>
      </c>
      <c r="H61" t="s">
        <v>1976</v>
      </c>
      <c r="M61" t="s">
        <v>1977</v>
      </c>
      <c r="N61" s="45">
        <f>N60/$U$60*1</f>
        <v>6.1224489795918359E-2</v>
      </c>
      <c r="O61" s="45">
        <f t="shared" ref="O61:Q61" si="15">O60/$U$60*1</f>
        <v>0.14285714285714285</v>
      </c>
      <c r="P61" s="45">
        <f t="shared" si="15"/>
        <v>0.64285714285714279</v>
      </c>
      <c r="Q61" s="45">
        <f t="shared" si="15"/>
        <v>0.10204081632653061</v>
      </c>
      <c r="R61" s="45">
        <f>R60/$U$60*1</f>
        <v>3.0612244897959179E-2</v>
      </c>
      <c r="S61" s="45">
        <f t="shared" ref="S61:T61" si="16">S60/$U$60*1</f>
        <v>1.020408163265306E-2</v>
      </c>
      <c r="T61" s="45">
        <f t="shared" si="16"/>
        <v>1.020408163265306E-2</v>
      </c>
      <c r="U61" s="45">
        <f>SUM(N61:T61)</f>
        <v>1</v>
      </c>
    </row>
    <row r="62" spans="1:23" x14ac:dyDescent="0.25">
      <c r="M62" t="s">
        <v>1978</v>
      </c>
      <c r="N62" s="45">
        <f>N61+(S61*1/3)+(0.5*T61)</f>
        <v>6.9727891156462579E-2</v>
      </c>
      <c r="O62" s="45">
        <f>O61</f>
        <v>0.14285714285714285</v>
      </c>
      <c r="P62" s="45">
        <f>P61+((1/3)*R61)+(0.5*T61)</f>
        <v>0.65816326530612235</v>
      </c>
      <c r="Q62" s="45">
        <f>Q61</f>
        <v>0.10204081632653061</v>
      </c>
      <c r="U62" s="341">
        <f>SUM(N62:Q62)</f>
        <v>0.97278911564625836</v>
      </c>
      <c r="V62" s="297" t="s">
        <v>1979</v>
      </c>
      <c r="W62" s="45">
        <f>R61*2/3+S61*2/3</f>
        <v>2.7210884353741496E-2</v>
      </c>
    </row>
    <row r="63" spans="1:23" x14ac:dyDescent="0.25">
      <c r="M63" s="342" t="s">
        <v>1980</v>
      </c>
    </row>
    <row r="65" spans="1:12" x14ac:dyDescent="0.25">
      <c r="A65" s="2" t="s">
        <v>982</v>
      </c>
    </row>
    <row r="66" spans="1:12" x14ac:dyDescent="0.25">
      <c r="B66" s="560" t="s">
        <v>1983</v>
      </c>
      <c r="C66" s="560"/>
      <c r="D66" s="560"/>
      <c r="E66" s="560"/>
      <c r="H66" s="560" t="s">
        <v>1984</v>
      </c>
      <c r="I66" s="560"/>
      <c r="J66" s="560"/>
      <c r="K66" s="560"/>
    </row>
    <row r="67" spans="1:12" x14ac:dyDescent="0.25">
      <c r="B67" s="347" t="s">
        <v>1014</v>
      </c>
      <c r="C67" s="165" t="s">
        <v>1287</v>
      </c>
      <c r="D67" t="s">
        <v>1288</v>
      </c>
      <c r="E67" t="s">
        <v>1273</v>
      </c>
      <c r="H67" s="347" t="s">
        <v>1014</v>
      </c>
      <c r="I67" s="165" t="s">
        <v>1287</v>
      </c>
      <c r="J67" t="s">
        <v>1288</v>
      </c>
      <c r="K67" t="s">
        <v>1273</v>
      </c>
    </row>
    <row r="68" spans="1:12" x14ac:dyDescent="0.25">
      <c r="A68" t="s">
        <v>0</v>
      </c>
      <c r="B68" s="313">
        <f>F10*($H18+($I18*B$56)+($J18*B$57))</f>
        <v>460.01629662489228</v>
      </c>
      <c r="C68" s="313">
        <f>F10*0.003413*(($I18*$C$56*1.26)+($J18*$C$57))</f>
        <v>0.24944684336006076</v>
      </c>
      <c r="D68" s="313">
        <f>$F10*0.003413*(($I18*$D$56*1.26)+($J18*$D$57))</f>
        <v>0.26161047345002608</v>
      </c>
      <c r="E68" s="313">
        <f>$F10*0.003413*(($I18*$E$56*1.26))</f>
        <v>0.33204329787056192</v>
      </c>
      <c r="H68" s="313">
        <f>F10*($H18+($I18*B$60)+($J18*B$61))</f>
        <v>365.58038568893369</v>
      </c>
      <c r="I68" s="313">
        <f>F10*0.003413*(($I18*$C$60*1.26)+($J18*$C$61))</f>
        <v>0.21475542239182022</v>
      </c>
      <c r="J68" s="313">
        <f>$F10*0.003413*(($I18*$D$60*1.26)+($J18*$D$61))</f>
        <v>0.87915639451506766</v>
      </c>
      <c r="K68" s="313">
        <f>$F10*0.003413*(($I18*$E$60*1.26))</f>
        <v>9.1572889649906758E-2</v>
      </c>
    </row>
    <row r="69" spans="1:12" x14ac:dyDescent="0.25">
      <c r="A69" t="s">
        <v>1966</v>
      </c>
      <c r="B69" s="313">
        <f>F11*($H19+($I19*B$56)+($J19*B$57))</f>
        <v>356.62726741870483</v>
      </c>
      <c r="C69" s="313">
        <f>F11*0.003413*(($I19*$C$56*1.26)+($J19*$C$57))</f>
        <v>0.1275396073897134</v>
      </c>
      <c r="D69" s="313">
        <f>$F11*0.003413*(($I19*$D$56*1.26)+($J19*$D$57))</f>
        <v>0.16828212734706419</v>
      </c>
      <c r="E69" s="313">
        <f>$F11*0.003413*(($I19*$E$56*1.26))</f>
        <v>0.12985266655254049</v>
      </c>
      <c r="H69" s="313">
        <f>F11*($H19+($I19*B$60)+($J19*B$61))</f>
        <v>300.71015658373949</v>
      </c>
      <c r="I69" s="313">
        <f>F11*0.003413*(($I19*$C$60*1.26)+($J19*$C$61))</f>
        <v>0.12108335251161305</v>
      </c>
      <c r="J69" s="313">
        <f>$F11*0.003413*(($I19*$D$60*1.26)+($J19*$D$61))</f>
        <v>0.4674750991107906</v>
      </c>
      <c r="K69" s="313">
        <f>$F11*0.003413*(($I19*$E$60*1.26))</f>
        <v>3.5811546208643276E-2</v>
      </c>
    </row>
    <row r="70" spans="1:12" x14ac:dyDescent="0.25">
      <c r="A70" t="s">
        <v>1967</v>
      </c>
      <c r="B70" s="313">
        <f>F12*($H20+($I20*B$56)+($J20*B$57))</f>
        <v>328.86420614728559</v>
      </c>
      <c r="C70" s="313">
        <f>F12*0.003413*(($I20*$C$56*1.26)+($J20*$C$57))</f>
        <v>8.6455440265565384E-2</v>
      </c>
      <c r="D70" s="313">
        <f>$F12*0.003413*(($I20*$D$56*1.26)+($J20*$D$57))</f>
        <v>0.13658236833525159</v>
      </c>
      <c r="E70" s="313">
        <f>$F12*0.003413*(($I20*$E$56*1.26))</f>
        <v>6.1997662787897312E-2</v>
      </c>
      <c r="H70" s="313">
        <f>F12*($H20+($I20*B$60)+($J20*B$61))</f>
        <v>285.98299598879504</v>
      </c>
      <c r="I70" s="313">
        <f>F12*0.003413*(($I20*$C$60*1.26)+($J20*$C$61))</f>
        <v>8.9434051572650594E-2</v>
      </c>
      <c r="J70" s="313">
        <f>$F12*0.003413*(($I20*$D$60*1.26)+($J20*$D$61))</f>
        <v>0.32860509339396593</v>
      </c>
      <c r="K70" s="313">
        <f>$F12*0.003413*(($I20*$E$60*1.26))</f>
        <v>1.7098086814091921E-2</v>
      </c>
    </row>
    <row r="71" spans="1:12" x14ac:dyDescent="0.25">
      <c r="A71" t="s">
        <v>992</v>
      </c>
      <c r="B71" s="313">
        <f>F13*($H21+($I21*B$56)+($J21*B$57))</f>
        <v>308.5917550834119</v>
      </c>
      <c r="C71" s="313">
        <f>F13*0.003413*(($I21*$C$56*1.26)+($J21*$C$57))</f>
        <v>8.1125995317688077E-2</v>
      </c>
      <c r="D71" s="313">
        <f>$F13*0.003413*(($I21*$D$56*1.26)+($J21*$D$57))</f>
        <v>0.1281629072734895</v>
      </c>
      <c r="E71" s="313">
        <f>$F13*0.003413*(($I21*$E$56*1.26))</f>
        <v>5.8175889054396801E-2</v>
      </c>
      <c r="H71" s="313">
        <f>F13*($H21+($I21*B$60)+($J21*B$61))</f>
        <v>268.35390719496525</v>
      </c>
      <c r="I71" s="313">
        <f>F13*0.003413*(($I21*$C$60*1.26)+($J21*$C$61))</f>
        <v>8.3920993598994048E-2</v>
      </c>
      <c r="J71" s="313">
        <f>$F13*0.003413*(($I21*$D$60*1.26)+($J21*$D$61))</f>
        <v>0.30834861503406397</v>
      </c>
      <c r="K71" s="313">
        <f>$F13*0.003413*(($I21*$E$60*1.26))</f>
        <v>1.6044095161168448E-2</v>
      </c>
    </row>
    <row r="73" spans="1:12" x14ac:dyDescent="0.25">
      <c r="A73" s="2" t="s">
        <v>978</v>
      </c>
    </row>
    <row r="74" spans="1:12" x14ac:dyDescent="0.25">
      <c r="B74" s="560" t="s">
        <v>1983</v>
      </c>
      <c r="C74" s="560"/>
      <c r="D74" s="560"/>
      <c r="E74" s="560"/>
      <c r="F74" s="560"/>
      <c r="H74" s="560" t="s">
        <v>1984</v>
      </c>
      <c r="I74" s="560"/>
      <c r="J74" s="560"/>
      <c r="K74" s="560"/>
      <c r="L74" s="560"/>
    </row>
    <row r="75" spans="1:12" x14ac:dyDescent="0.25">
      <c r="B75" s="314" t="s">
        <v>1014</v>
      </c>
      <c r="C75" s="328" t="s">
        <v>1547</v>
      </c>
      <c r="D75" s="328" t="s">
        <v>1287</v>
      </c>
      <c r="E75" s="328" t="s">
        <v>1288</v>
      </c>
      <c r="F75" s="328" t="s">
        <v>1273</v>
      </c>
      <c r="H75" s="314" t="s">
        <v>1014</v>
      </c>
      <c r="I75" s="328" t="s">
        <v>1547</v>
      </c>
      <c r="J75" s="328" t="s">
        <v>1287</v>
      </c>
      <c r="K75" s="328" t="s">
        <v>1288</v>
      </c>
      <c r="L75" s="328" t="s">
        <v>1273</v>
      </c>
    </row>
    <row r="76" spans="1:12" x14ac:dyDescent="0.25">
      <c r="A76" t="s">
        <v>1966</v>
      </c>
      <c r="B76" s="46">
        <f>B$68-B69</f>
        <v>103.38902920618744</v>
      </c>
      <c r="C76" s="315">
        <f>B76/$B$6</f>
        <v>0.32108394163412252</v>
      </c>
      <c r="D76" s="46">
        <f>C$68-C69</f>
        <v>0.12190723597034736</v>
      </c>
      <c r="E76" s="46">
        <f>D$68-D69</f>
        <v>9.3328346102961895E-2</v>
      </c>
      <c r="F76" s="46">
        <f>E$68-E69</f>
        <v>0.20219063131802142</v>
      </c>
      <c r="H76" s="46">
        <f>H$68-H69</f>
        <v>64.870229105194198</v>
      </c>
      <c r="I76" s="315">
        <f>H76/$B$6</f>
        <v>0.20146033883600684</v>
      </c>
      <c r="J76" s="46">
        <f>I$68-I69</f>
        <v>9.3672069880207168E-2</v>
      </c>
      <c r="K76" s="46">
        <f>J$68-J69</f>
        <v>0.41168129540427706</v>
      </c>
      <c r="L76" s="46">
        <f>K$68-K69</f>
        <v>5.5761343441263482E-2</v>
      </c>
    </row>
    <row r="77" spans="1:12" x14ac:dyDescent="0.25">
      <c r="A77" t="s">
        <v>1967</v>
      </c>
      <c r="B77" s="46">
        <f t="shared" ref="B77:B78" si="17">B$68-B70</f>
        <v>131.15209047760669</v>
      </c>
      <c r="C77" s="315">
        <f t="shared" ref="C77:C78" si="18">B77/$B$6</f>
        <v>0.40730462881244311</v>
      </c>
      <c r="D77" s="46">
        <f t="shared" ref="D77:F78" si="19">C$68-C70</f>
        <v>0.16299140309449539</v>
      </c>
      <c r="E77" s="46">
        <f t="shared" si="19"/>
        <v>0.1250281051147745</v>
      </c>
      <c r="F77" s="46">
        <f t="shared" si="19"/>
        <v>0.2700456350826646</v>
      </c>
      <c r="H77" s="46">
        <f t="shared" ref="H77:H78" si="20">H$68-H70</f>
        <v>79.597389700138649</v>
      </c>
      <c r="I77" s="315">
        <f t="shared" ref="I77:I78" si="21">H77/$B$6</f>
        <v>0.24719686242279085</v>
      </c>
      <c r="J77" s="46">
        <f t="shared" ref="J77:L78" si="22">I$68-I70</f>
        <v>0.12532137081916961</v>
      </c>
      <c r="K77" s="46">
        <f t="shared" si="22"/>
        <v>0.55055130112110173</v>
      </c>
      <c r="L77" s="46">
        <f t="shared" si="22"/>
        <v>7.4474802835814841E-2</v>
      </c>
    </row>
    <row r="78" spans="1:12" x14ac:dyDescent="0.25">
      <c r="A78" t="s">
        <v>992</v>
      </c>
      <c r="B78" s="46">
        <f t="shared" si="17"/>
        <v>151.42454154148038</v>
      </c>
      <c r="C78" s="315">
        <f t="shared" si="18"/>
        <v>0.4702625513710571</v>
      </c>
      <c r="D78" s="46">
        <f t="shared" si="19"/>
        <v>0.16832084804237268</v>
      </c>
      <c r="E78" s="46">
        <f t="shared" si="19"/>
        <v>0.13344756617653658</v>
      </c>
      <c r="F78" s="46">
        <f t="shared" si="19"/>
        <v>0.27386740881616511</v>
      </c>
      <c r="H78" s="46">
        <f t="shared" si="20"/>
        <v>97.226478493968443</v>
      </c>
      <c r="I78" s="315">
        <f t="shared" si="21"/>
        <v>0.30194558538499516</v>
      </c>
      <c r="J78" s="46">
        <f t="shared" si="22"/>
        <v>0.13083442879282617</v>
      </c>
      <c r="K78" s="46">
        <f t="shared" si="22"/>
        <v>0.5708077794810037</v>
      </c>
      <c r="L78" s="46">
        <f>K$68-K71</f>
        <v>7.552879448873831E-2</v>
      </c>
    </row>
    <row r="82" spans="1:8" x14ac:dyDescent="0.25">
      <c r="A82" s="2" t="s">
        <v>1102</v>
      </c>
    </row>
    <row r="83" spans="1:8" ht="30" x14ac:dyDescent="0.25">
      <c r="A83" s="14"/>
      <c r="B83" s="349" t="s">
        <v>1565</v>
      </c>
      <c r="C83" s="349" t="s">
        <v>1566</v>
      </c>
      <c r="D83" s="349" t="s">
        <v>1557</v>
      </c>
      <c r="E83" s="349" t="s">
        <v>968</v>
      </c>
      <c r="F83" s="349" t="s">
        <v>1104</v>
      </c>
      <c r="G83" s="14" t="s">
        <v>988</v>
      </c>
      <c r="H83" s="138" t="s">
        <v>1467</v>
      </c>
    </row>
    <row r="84" spans="1:8" x14ac:dyDescent="0.25">
      <c r="A84" t="s">
        <v>0</v>
      </c>
      <c r="B84" s="340">
        <v>4.7</v>
      </c>
      <c r="C84" s="340">
        <v>8.4</v>
      </c>
      <c r="D84" s="343">
        <f>(B84*H2)+(C84*I2)</f>
        <v>5.918737672583827</v>
      </c>
      <c r="E84" s="15">
        <f>E10</f>
        <v>3.4495804729214288</v>
      </c>
      <c r="F84" s="16">
        <f>D84*$E84*$B$6</f>
        <v>6574.3261317000497</v>
      </c>
      <c r="G84" s="11"/>
      <c r="H84" s="134"/>
    </row>
    <row r="85" spans="1:8" x14ac:dyDescent="0.25">
      <c r="A85" t="s">
        <v>1966</v>
      </c>
      <c r="B85" s="340">
        <v>3.7</v>
      </c>
      <c r="C85" s="340">
        <v>4.3</v>
      </c>
      <c r="D85" s="343">
        <f>(B85*H3)+(C85*I3)</f>
        <v>3.7</v>
      </c>
      <c r="E85" s="15">
        <f>E11</f>
        <v>3.4495804729214288</v>
      </c>
      <c r="F85" s="16">
        <f>D85*$E85*$B$6</f>
        <v>4109.8301754385902</v>
      </c>
      <c r="G85" s="316">
        <f>F$84-F85</f>
        <v>2464.4959562614595</v>
      </c>
      <c r="H85" s="196">
        <f>G85/748</f>
        <v>3.2947806901891168</v>
      </c>
    </row>
    <row r="86" spans="1:8" x14ac:dyDescent="0.25">
      <c r="A86" t="s">
        <v>1967</v>
      </c>
      <c r="B86" s="344">
        <v>3.2</v>
      </c>
      <c r="C86" s="344">
        <v>3.5</v>
      </c>
      <c r="D86" s="343">
        <f>(B86*H4)+(C86*I4)</f>
        <v>3.2</v>
      </c>
      <c r="E86" s="15">
        <f>E12</f>
        <v>3.4495804729214288</v>
      </c>
      <c r="F86" s="16">
        <f t="shared" ref="F86:F87" si="23">D86*$E86*$B$6</f>
        <v>3554.4477192982404</v>
      </c>
      <c r="G86" s="316">
        <f t="shared" ref="G86:G87" si="24">F$84-F86</f>
        <v>3019.8784124018093</v>
      </c>
      <c r="H86" s="196">
        <f t="shared" ref="H86:H87" si="25">G86/748</f>
        <v>4.0372706048152533</v>
      </c>
    </row>
    <row r="87" spans="1:8" x14ac:dyDescent="0.25">
      <c r="A87" t="s">
        <v>992</v>
      </c>
      <c r="B87" s="344">
        <v>3.2</v>
      </c>
      <c r="C87" s="344"/>
      <c r="D87" s="343">
        <f>(B87*H5)+(C87*I5)</f>
        <v>3.2</v>
      </c>
      <c r="E87" s="15">
        <f>E13</f>
        <v>3.4495804729214288</v>
      </c>
      <c r="F87" s="16">
        <f t="shared" si="23"/>
        <v>3554.4477192982404</v>
      </c>
      <c r="G87" s="316">
        <f t="shared" si="24"/>
        <v>3019.8784124018093</v>
      </c>
      <c r="H87" s="196">
        <f t="shared" si="25"/>
        <v>4.0372706048152533</v>
      </c>
    </row>
  </sheetData>
  <mergeCells count="14">
    <mergeCell ref="B74:F74"/>
    <mergeCell ref="H74:L74"/>
    <mergeCell ref="B33:E33"/>
    <mergeCell ref="G33:J33"/>
    <mergeCell ref="B40:E40"/>
    <mergeCell ref="B48:E48"/>
    <mergeCell ref="B66:E66"/>
    <mergeCell ref="H66:K66"/>
    <mergeCell ref="B25:E25"/>
    <mergeCell ref="F2:F6"/>
    <mergeCell ref="J8:K8"/>
    <mergeCell ref="B16:D16"/>
    <mergeCell ref="E16:G16"/>
    <mergeCell ref="H16:J16"/>
  </mergeCells>
  <pageMargins left="0.7" right="0.7" top="0.75" bottom="0.75" header="0.3" footer="0.3"/>
  <pageSetup orientation="portrait" horizontalDpi="4294967294"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W87"/>
  <sheetViews>
    <sheetView topLeftCell="A43" workbookViewId="0">
      <selection activeCell="G35" sqref="G35:J37"/>
    </sheetView>
  </sheetViews>
  <sheetFormatPr defaultRowHeight="15" x14ac:dyDescent="0.25"/>
  <cols>
    <col min="1" max="1" width="33.140625" customWidth="1"/>
    <col min="2" max="2" width="14.28515625" customWidth="1"/>
    <col min="3" max="3" width="10.5703125" bestFit="1" customWidth="1"/>
    <col min="4" max="4" width="13.42578125" customWidth="1"/>
    <col min="5" max="5" width="12.7109375" customWidth="1"/>
    <col min="6" max="6" width="14.140625" customWidth="1"/>
    <col min="7" max="7" width="11.5703125" customWidth="1"/>
    <col min="8" max="8" width="11.42578125" customWidth="1"/>
    <col min="9" max="9" width="20.5703125" bestFit="1" customWidth="1"/>
    <col min="10" max="10" width="20.42578125" bestFit="1" customWidth="1"/>
    <col min="11" max="11" width="18.85546875" customWidth="1"/>
  </cols>
  <sheetData>
    <row r="1" spans="1:11" x14ac:dyDescent="0.25">
      <c r="H1" t="s">
        <v>1550</v>
      </c>
      <c r="I1" t="s">
        <v>1540</v>
      </c>
    </row>
    <row r="2" spans="1:11" x14ac:dyDescent="0.25">
      <c r="F2" s="561" t="s">
        <v>1551</v>
      </c>
      <c r="G2" t="s">
        <v>0</v>
      </c>
      <c r="H2" s="45">
        <f>'CEC List - 8-28-14'!G1315</f>
        <v>0.67061143984220906</v>
      </c>
      <c r="I2" s="45">
        <f>'CEC List - 8-28-14'!F1315</f>
        <v>0.32938856015779094</v>
      </c>
    </row>
    <row r="3" spans="1:11" x14ac:dyDescent="0.25">
      <c r="F3" s="562"/>
      <c r="G3" t="s">
        <v>986</v>
      </c>
      <c r="H3" s="45">
        <v>0</v>
      </c>
      <c r="I3" s="45">
        <v>1</v>
      </c>
      <c r="J3" s="306"/>
    </row>
    <row r="4" spans="1:11" x14ac:dyDescent="0.25">
      <c r="F4" s="562"/>
      <c r="G4" t="s">
        <v>1552</v>
      </c>
      <c r="H4" s="45">
        <v>0</v>
      </c>
      <c r="I4" s="45">
        <v>1</v>
      </c>
      <c r="J4" s="306"/>
    </row>
    <row r="5" spans="1:11" x14ac:dyDescent="0.25">
      <c r="A5" s="2" t="s">
        <v>12</v>
      </c>
      <c r="F5" s="562"/>
      <c r="G5" t="s">
        <v>992</v>
      </c>
      <c r="H5" s="333">
        <v>0</v>
      </c>
      <c r="I5" s="333">
        <v>1</v>
      </c>
      <c r="J5" s="306"/>
    </row>
    <row r="6" spans="1:11" x14ac:dyDescent="0.25">
      <c r="A6" t="s">
        <v>13</v>
      </c>
      <c r="B6">
        <v>322</v>
      </c>
      <c r="C6" t="s">
        <v>969</v>
      </c>
      <c r="F6" s="562"/>
    </row>
    <row r="7" spans="1:11" x14ac:dyDescent="0.25">
      <c r="J7" t="s">
        <v>1553</v>
      </c>
    </row>
    <row r="8" spans="1:11" x14ac:dyDescent="0.25">
      <c r="A8" s="2" t="s">
        <v>983</v>
      </c>
      <c r="J8" s="563" t="s">
        <v>1554</v>
      </c>
      <c r="K8" s="563"/>
    </row>
    <row r="9" spans="1:11" s="14" customFormat="1" ht="44.25" customHeight="1" x14ac:dyDescent="0.25">
      <c r="B9" s="349" t="s">
        <v>1555</v>
      </c>
      <c r="C9" s="349" t="s">
        <v>1556</v>
      </c>
      <c r="D9" s="349" t="s">
        <v>1557</v>
      </c>
      <c r="E9" s="349" t="s">
        <v>968</v>
      </c>
      <c r="F9" s="349" t="s">
        <v>981</v>
      </c>
      <c r="G9" s="14" t="s">
        <v>988</v>
      </c>
      <c r="J9" s="349" t="s">
        <v>1047</v>
      </c>
      <c r="K9" s="349" t="s">
        <v>1046</v>
      </c>
    </row>
    <row r="10" spans="1:11" x14ac:dyDescent="0.25">
      <c r="A10" t="s">
        <v>0</v>
      </c>
      <c r="B10" s="346">
        <v>1.84</v>
      </c>
      <c r="C10" s="346">
        <v>1.29</v>
      </c>
      <c r="D10" s="15">
        <f>(B10*H2)+(C10*I2)</f>
        <v>1.6588362919132151</v>
      </c>
      <c r="E10" s="15">
        <f>AVERAGEIF('CEC List - 8-28-14'!H2:H1312,"&lt;&gt;FALSE",'CEC List - 8-28-14'!$H$2:$H$1312)</f>
        <v>3.4495804729214288</v>
      </c>
      <c r="F10" s="15">
        <f>E10/D10*$B$6</f>
        <v>669.60490175893233</v>
      </c>
      <c r="G10" s="11"/>
      <c r="I10" s="307">
        <f>2.2*H2+1.72*I2</f>
        <v>2.0418934911242603</v>
      </c>
      <c r="J10" s="308" t="s">
        <v>1558</v>
      </c>
      <c r="K10" s="309" t="s">
        <v>1559</v>
      </c>
    </row>
    <row r="11" spans="1:11" x14ac:dyDescent="0.25">
      <c r="A11" t="s">
        <v>1966</v>
      </c>
      <c r="B11" s="346">
        <v>2.38</v>
      </c>
      <c r="C11" s="346">
        <v>2.0699999999999998</v>
      </c>
      <c r="D11" s="15">
        <f>(B11*H3)+(C11*I3)</f>
        <v>2.0699999999999998</v>
      </c>
      <c r="E11" s="15">
        <f>E10</f>
        <v>3.4495804729214288</v>
      </c>
      <c r="F11" s="15">
        <f t="shared" ref="F11:F13" si="0">E11/D11*$B$6</f>
        <v>536.60140689888897</v>
      </c>
      <c r="G11" s="310">
        <f>F$10-F11</f>
        <v>133.00349486004336</v>
      </c>
      <c r="I11" s="307">
        <f>2.8*H3+2.51*I3</f>
        <v>2.5099999999999998</v>
      </c>
      <c r="J11" s="308" t="s">
        <v>1560</v>
      </c>
      <c r="K11" s="308" t="s">
        <v>1561</v>
      </c>
    </row>
    <row r="12" spans="1:11" x14ac:dyDescent="0.25">
      <c r="A12" t="s">
        <v>1967</v>
      </c>
      <c r="B12" s="329">
        <v>2.74</v>
      </c>
      <c r="C12" s="329">
        <v>2.76</v>
      </c>
      <c r="D12" s="15">
        <f>(B12*H4)+(C12*I4)</f>
        <v>2.76</v>
      </c>
      <c r="E12" s="15">
        <f t="shared" ref="E12:E13" si="1">E11</f>
        <v>3.4495804729214288</v>
      </c>
      <c r="F12" s="15">
        <f t="shared" si="0"/>
        <v>402.4510551741667</v>
      </c>
      <c r="G12" s="310">
        <f t="shared" ref="G12:G13" si="2">F$10-F12</f>
        <v>267.15384658476563</v>
      </c>
      <c r="I12" s="334">
        <f>3.2*H4+3.2*I4</f>
        <v>3.2</v>
      </c>
      <c r="J12" s="335" t="s">
        <v>1562</v>
      </c>
      <c r="K12" s="336" t="s">
        <v>1563</v>
      </c>
    </row>
    <row r="13" spans="1:11" x14ac:dyDescent="0.25">
      <c r="A13" t="s">
        <v>992</v>
      </c>
      <c r="B13" s="329">
        <v>2.92</v>
      </c>
      <c r="C13" s="329"/>
      <c r="D13" s="330">
        <f t="shared" ref="D13" si="3">(B13*H5)+(C13*I5)</f>
        <v>0</v>
      </c>
      <c r="E13" s="15">
        <f t="shared" si="1"/>
        <v>3.4495804729214288</v>
      </c>
      <c r="F13" s="15" t="e">
        <f t="shared" si="0"/>
        <v>#DIV/0!</v>
      </c>
      <c r="G13" s="310" t="e">
        <f t="shared" si="2"/>
        <v>#DIV/0!</v>
      </c>
      <c r="I13" s="334">
        <f>3.4*H5+3.4*I5</f>
        <v>3.4</v>
      </c>
      <c r="J13" s="335" t="s">
        <v>1968</v>
      </c>
      <c r="K13" s="336" t="s">
        <v>1969</v>
      </c>
    </row>
    <row r="14" spans="1:11" x14ac:dyDescent="0.25">
      <c r="G14" s="14"/>
    </row>
    <row r="15" spans="1:11" x14ac:dyDescent="0.25">
      <c r="A15" s="2" t="s">
        <v>984</v>
      </c>
      <c r="B15" t="s">
        <v>977</v>
      </c>
      <c r="D15" s="311" t="s">
        <v>1564</v>
      </c>
      <c r="E15" s="306"/>
    </row>
    <row r="16" spans="1:11" x14ac:dyDescent="0.25">
      <c r="B16" s="508" t="s">
        <v>6</v>
      </c>
      <c r="C16" s="508"/>
      <c r="D16" s="508"/>
      <c r="E16" s="508" t="s">
        <v>7</v>
      </c>
      <c r="F16" s="508"/>
      <c r="G16" s="508"/>
      <c r="H16" s="508" t="s">
        <v>11</v>
      </c>
      <c r="I16" s="508"/>
      <c r="J16" s="508"/>
    </row>
    <row r="17" spans="1:10" x14ac:dyDescent="0.25">
      <c r="B17" s="346" t="s">
        <v>8</v>
      </c>
      <c r="C17" s="346" t="s">
        <v>9</v>
      </c>
      <c r="D17" s="346" t="s">
        <v>10</v>
      </c>
      <c r="E17" s="346" t="s">
        <v>8</v>
      </c>
      <c r="F17" s="346" t="s">
        <v>9</v>
      </c>
      <c r="G17" s="346" t="s">
        <v>10</v>
      </c>
      <c r="H17" s="346" t="s">
        <v>8</v>
      </c>
      <c r="I17" s="346" t="s">
        <v>9</v>
      </c>
      <c r="J17" s="346" t="s">
        <v>10</v>
      </c>
    </row>
    <row r="18" spans="1:10" x14ac:dyDescent="0.25">
      <c r="A18" t="s">
        <v>0</v>
      </c>
      <c r="B18" s="42">
        <f>'DOE Energy &amp; Water Use (2)'!AC7</f>
        <v>7.4640070970695985E-2</v>
      </c>
      <c r="C18" s="42">
        <f>'DOE Energy &amp; Water Use (2)'!AD7</f>
        <v>0.33482562487930406</v>
      </c>
      <c r="D18" s="42">
        <f>'DOE Energy &amp; Water Use (2)'!AE7</f>
        <v>0.59053430415000008</v>
      </c>
      <c r="E18" s="44">
        <f>'DOE Energy &amp; Water Use (2)'!AC20</f>
        <v>7.6772934113933239E-2</v>
      </c>
      <c r="F18" s="44">
        <f>'DOE Energy &amp; Water Use (2)'!AD20</f>
        <v>0.30026711255735983</v>
      </c>
      <c r="G18" s="44">
        <f>'DOE Energy &amp; Water Use (2)'!AE20</f>
        <v>0.62295995332870691</v>
      </c>
      <c r="H18" s="299">
        <f t="shared" ref="H18:J21" si="4">(E18*$H2)+(B18*$I2)</f>
        <v>7.6070393394168698E-2</v>
      </c>
      <c r="I18" s="299">
        <f t="shared" si="4"/>
        <v>0.31165029117228032</v>
      </c>
      <c r="J18" s="299">
        <f t="shared" si="4"/>
        <v>0.61227931543355107</v>
      </c>
    </row>
    <row r="19" spans="1:10" x14ac:dyDescent="0.25">
      <c r="A19" t="s">
        <v>1966</v>
      </c>
      <c r="B19" s="42">
        <f>'DOE Energy &amp; Water Use (2)'!AC8</f>
        <v>4.1721951219512193E-2</v>
      </c>
      <c r="C19" s="42">
        <f>'DOE Energy &amp; Water Use (2)'!AD8</f>
        <v>0.32921413658536586</v>
      </c>
      <c r="D19" s="42">
        <f>'DOE Energy &amp; Water Use (2)'!AE8</f>
        <v>0.62906391219512192</v>
      </c>
      <c r="E19" s="44">
        <f>'DOE Energy &amp; Water Use (2)'!AC21</f>
        <v>0.10506820560660426</v>
      </c>
      <c r="F19" s="44">
        <f>'DOE Energy &amp; Water Use (2)'!AD21</f>
        <v>0.17486267568664238</v>
      </c>
      <c r="G19" s="44">
        <f>'DOE Energy &amp; Water Use (2)'!AE21</f>
        <v>0.72006911870675328</v>
      </c>
      <c r="H19" s="299">
        <f t="shared" si="4"/>
        <v>4.1721951219512193E-2</v>
      </c>
      <c r="I19" s="299">
        <f t="shared" si="4"/>
        <v>0.32921413658536586</v>
      </c>
      <c r="J19" s="299">
        <f t="shared" si="4"/>
        <v>0.62906391219512192</v>
      </c>
    </row>
    <row r="20" spans="1:10" x14ac:dyDescent="0.25">
      <c r="A20" t="s">
        <v>1967</v>
      </c>
      <c r="B20" s="43">
        <f>'DOE Energy &amp; Water Use (2)'!AC9</f>
        <v>4.2443902439024392E-2</v>
      </c>
      <c r="C20" s="43">
        <f>'DOE Energy &amp; Water Use (2)'!AD9</f>
        <v>0.29037499317073179</v>
      </c>
      <c r="D20" s="43">
        <f>'DOE Energy &amp; Water Use (2)'!AE9</f>
        <v>0.66718110439024381</v>
      </c>
      <c r="E20" s="44">
        <f>'DOE Energy &amp; Water Use (2)'!AC22</f>
        <v>0.13858321469444446</v>
      </c>
      <c r="F20" s="44">
        <f>'DOE Energy &amp; Water Use (2)'!AD22</f>
        <v>9.6115885305555426E-2</v>
      </c>
      <c r="G20" s="44">
        <f>'DOE Energy &amp; Water Use (2)'!AE22</f>
        <v>0.76530090000000017</v>
      </c>
      <c r="H20" s="299">
        <f t="shared" si="4"/>
        <v>4.2443902439024392E-2</v>
      </c>
      <c r="I20" s="299">
        <f t="shared" si="4"/>
        <v>0.29037499317073179</v>
      </c>
      <c r="J20" s="299">
        <f t="shared" si="4"/>
        <v>0.66718110439024381</v>
      </c>
    </row>
    <row r="21" spans="1:10" x14ac:dyDescent="0.25">
      <c r="A21" t="s">
        <v>992</v>
      </c>
      <c r="B21" s="331"/>
      <c r="C21" s="331"/>
      <c r="D21" s="331"/>
      <c r="E21" s="332">
        <f>E20</f>
        <v>0.13858321469444446</v>
      </c>
      <c r="F21" s="332">
        <f t="shared" ref="F21:G21" si="5">F20</f>
        <v>9.6115885305555426E-2</v>
      </c>
      <c r="G21" s="332">
        <f t="shared" si="5"/>
        <v>0.76530090000000017</v>
      </c>
      <c r="H21" s="299">
        <f t="shared" si="4"/>
        <v>0</v>
      </c>
      <c r="I21" s="299">
        <f t="shared" si="4"/>
        <v>0</v>
      </c>
      <c r="J21" s="299">
        <f t="shared" si="4"/>
        <v>0</v>
      </c>
    </row>
    <row r="24" spans="1:10" x14ac:dyDescent="0.25">
      <c r="A24" s="2" t="s">
        <v>982</v>
      </c>
    </row>
    <row r="25" spans="1:10" x14ac:dyDescent="0.25">
      <c r="B25" s="508" t="s">
        <v>975</v>
      </c>
      <c r="C25" s="508"/>
      <c r="D25" s="508"/>
      <c r="E25" s="508"/>
    </row>
    <row r="26" spans="1:10" x14ac:dyDescent="0.25">
      <c r="B26" s="346" t="s">
        <v>970</v>
      </c>
      <c r="C26" s="346" t="s">
        <v>972</v>
      </c>
      <c r="D26" s="346" t="s">
        <v>971</v>
      </c>
      <c r="E26" s="346" t="s">
        <v>973</v>
      </c>
    </row>
    <row r="27" spans="1:10" x14ac:dyDescent="0.25">
      <c r="A27" t="s">
        <v>0</v>
      </c>
      <c r="B27" s="345">
        <f>$F10</f>
        <v>669.60490175893233</v>
      </c>
      <c r="C27" s="345">
        <f>$F10*($H18+$J18)</f>
        <v>460.92233915537497</v>
      </c>
      <c r="D27" s="345">
        <f>$F10*($H18+$I18)</f>
        <v>259.61967089902311</v>
      </c>
      <c r="E27" s="345">
        <f>$F10*$H18</f>
        <v>50.937108295465663</v>
      </c>
      <c r="G27" s="18"/>
    </row>
    <row r="28" spans="1:10" x14ac:dyDescent="0.25">
      <c r="A28" t="s">
        <v>1966</v>
      </c>
      <c r="B28" s="345">
        <f t="shared" ref="B28:B30" si="6">$F11</f>
        <v>536.60140689888897</v>
      </c>
      <c r="C28" s="345">
        <f t="shared" ref="C28:C30" si="7">$F11*($H19+$J19)</f>
        <v>359.94463803617862</v>
      </c>
      <c r="D28" s="345">
        <f t="shared" ref="D28:D30" si="8">$F11*($H19+$I19)</f>
        <v>199.04482658566738</v>
      </c>
      <c r="E28" s="345">
        <f t="shared" ref="E28:E30" si="9">$F11*$H19</f>
        <v>22.388057722957058</v>
      </c>
      <c r="G28" s="18"/>
    </row>
    <row r="29" spans="1:10" x14ac:dyDescent="0.25">
      <c r="A29" t="s">
        <v>1967</v>
      </c>
      <c r="B29" s="345">
        <f t="shared" si="6"/>
        <v>402.4510551741667</v>
      </c>
      <c r="C29" s="345">
        <f t="shared" si="7"/>
        <v>285.58933277641427</v>
      </c>
      <c r="D29" s="345">
        <f t="shared" si="8"/>
        <v>133.94331572004722</v>
      </c>
      <c r="E29" s="345">
        <f t="shared" si="9"/>
        <v>17.081593322294754</v>
      </c>
      <c r="G29" s="18"/>
    </row>
    <row r="30" spans="1:10" x14ac:dyDescent="0.25">
      <c r="A30" t="s">
        <v>992</v>
      </c>
      <c r="B30" s="345" t="e">
        <f t="shared" si="6"/>
        <v>#DIV/0!</v>
      </c>
      <c r="C30" s="345" t="e">
        <f t="shared" si="7"/>
        <v>#DIV/0!</v>
      </c>
      <c r="D30" s="345" t="e">
        <f t="shared" si="8"/>
        <v>#DIV/0!</v>
      </c>
      <c r="E30" s="345" t="e">
        <f t="shared" si="9"/>
        <v>#DIV/0!</v>
      </c>
      <c r="G30" s="18"/>
    </row>
    <row r="31" spans="1:10" x14ac:dyDescent="0.25">
      <c r="B31" s="18"/>
      <c r="C31" s="18"/>
      <c r="D31" s="18"/>
      <c r="E31" s="18"/>
    </row>
    <row r="32" spans="1:10" x14ac:dyDescent="0.25">
      <c r="A32" s="2" t="s">
        <v>1011</v>
      </c>
      <c r="B32" s="18"/>
      <c r="C32" s="18"/>
      <c r="D32" s="18"/>
      <c r="E32" s="18"/>
    </row>
    <row r="33" spans="1:10" x14ac:dyDescent="0.25">
      <c r="B33" s="559" t="s">
        <v>975</v>
      </c>
      <c r="C33" s="559"/>
      <c r="D33" s="559"/>
      <c r="E33" s="559"/>
      <c r="G33" s="557" t="s">
        <v>1547</v>
      </c>
      <c r="H33" s="558"/>
      <c r="I33" s="558"/>
      <c r="J33" s="558"/>
    </row>
    <row r="34" spans="1:10" x14ac:dyDescent="0.25">
      <c r="B34" s="348" t="s">
        <v>970</v>
      </c>
      <c r="C34" s="348" t="s">
        <v>972</v>
      </c>
      <c r="D34" s="348" t="s">
        <v>971</v>
      </c>
      <c r="E34" s="348" t="s">
        <v>973</v>
      </c>
      <c r="G34" s="348" t="s">
        <v>970</v>
      </c>
      <c r="H34" s="348" t="s">
        <v>972</v>
      </c>
      <c r="I34" s="348" t="s">
        <v>971</v>
      </c>
      <c r="J34" s="348" t="s">
        <v>973</v>
      </c>
    </row>
    <row r="35" spans="1:10" x14ac:dyDescent="0.25">
      <c r="A35" t="s">
        <v>1966</v>
      </c>
      <c r="B35" s="348">
        <f>B$27-B28</f>
        <v>133.00349486004336</v>
      </c>
      <c r="C35" s="348">
        <f>C$27-C28</f>
        <v>100.97770111919635</v>
      </c>
      <c r="D35" s="348">
        <f>D$27-D28</f>
        <v>60.574844313355726</v>
      </c>
      <c r="E35" s="348">
        <f>E$27-E28</f>
        <v>28.549050572508605</v>
      </c>
      <c r="G35" s="312">
        <f>B35/$B$6</f>
        <v>0.41305433186348872</v>
      </c>
      <c r="H35" s="312">
        <f t="shared" ref="H35:J37" si="10">C35/$B$6</f>
        <v>0.31359534509067188</v>
      </c>
      <c r="I35" s="312">
        <f t="shared" si="10"/>
        <v>0.18812063451352709</v>
      </c>
      <c r="J35" s="312">
        <f t="shared" si="10"/>
        <v>8.8661647740709948E-2</v>
      </c>
    </row>
    <row r="36" spans="1:10" x14ac:dyDescent="0.25">
      <c r="A36" t="s">
        <v>1967</v>
      </c>
      <c r="B36" s="348">
        <f t="shared" ref="B36:E37" si="11">B$27-B29</f>
        <v>267.15384658476563</v>
      </c>
      <c r="C36" s="348">
        <f t="shared" si="11"/>
        <v>175.3330063789607</v>
      </c>
      <c r="D36" s="348">
        <f t="shared" si="11"/>
        <v>125.67635517897588</v>
      </c>
      <c r="E36" s="348">
        <f t="shared" si="11"/>
        <v>33.855514973170912</v>
      </c>
      <c r="G36" s="312">
        <f t="shared" ref="G36:G37" si="12">B36/$B$6</f>
        <v>0.82967033100858889</v>
      </c>
      <c r="H36" s="312">
        <f t="shared" si="10"/>
        <v>0.5445124421706854</v>
      </c>
      <c r="I36" s="312">
        <f t="shared" si="10"/>
        <v>0.39029923968626051</v>
      </c>
      <c r="J36" s="312">
        <f t="shared" si="10"/>
        <v>0.10514135084835687</v>
      </c>
    </row>
    <row r="37" spans="1:10" x14ac:dyDescent="0.25">
      <c r="A37" t="s">
        <v>992</v>
      </c>
      <c r="B37" s="348" t="e">
        <f t="shared" si="11"/>
        <v>#DIV/0!</v>
      </c>
      <c r="C37" s="348" t="e">
        <f t="shared" si="11"/>
        <v>#DIV/0!</v>
      </c>
      <c r="D37" s="348" t="e">
        <f t="shared" si="11"/>
        <v>#DIV/0!</v>
      </c>
      <c r="E37" s="348" t="e">
        <f>E$27-E30</f>
        <v>#DIV/0!</v>
      </c>
      <c r="G37" s="312" t="e">
        <f t="shared" si="12"/>
        <v>#DIV/0!</v>
      </c>
      <c r="H37" s="312" t="e">
        <f t="shared" si="10"/>
        <v>#DIV/0!</v>
      </c>
      <c r="I37" s="312" t="e">
        <f t="shared" si="10"/>
        <v>#DIV/0!</v>
      </c>
      <c r="J37" s="312" t="e">
        <f t="shared" si="10"/>
        <v>#DIV/0!</v>
      </c>
    </row>
    <row r="39" spans="1:10" x14ac:dyDescent="0.25">
      <c r="A39" s="2" t="s">
        <v>1012</v>
      </c>
    </row>
    <row r="40" spans="1:10" x14ac:dyDescent="0.25">
      <c r="B40" s="508" t="s">
        <v>975</v>
      </c>
      <c r="C40" s="508"/>
      <c r="D40" s="508"/>
      <c r="E40" s="508"/>
    </row>
    <row r="41" spans="1:10" x14ac:dyDescent="0.25">
      <c r="B41" s="346" t="s">
        <v>970</v>
      </c>
      <c r="C41" s="346" t="s">
        <v>972</v>
      </c>
      <c r="D41" s="346" t="s">
        <v>971</v>
      </c>
      <c r="E41" s="346" t="s">
        <v>973</v>
      </c>
    </row>
    <row r="42" spans="1:10" x14ac:dyDescent="0.25">
      <c r="A42" t="s">
        <v>0</v>
      </c>
      <c r="B42" s="345">
        <v>0</v>
      </c>
      <c r="C42" s="345">
        <f>F10*I18*1.26*0.003413</f>
        <v>0.89741431856908604</v>
      </c>
      <c r="D42" s="345">
        <f>F10*J18*0.003413</f>
        <v>1.3992795929248703</v>
      </c>
      <c r="E42" s="345">
        <f>F10*((I18*1.26)+J18)*0.003413</f>
        <v>2.2966939114939566</v>
      </c>
    </row>
    <row r="43" spans="1:10" x14ac:dyDescent="0.25">
      <c r="A43" t="s">
        <v>1966</v>
      </c>
      <c r="B43" s="345">
        <v>0</v>
      </c>
      <c r="C43" s="345">
        <f>F11*I19*1.26*0.003413</f>
        <v>0.75969123568182217</v>
      </c>
      <c r="D43" s="345">
        <f>F11*J19*0.003413</f>
        <v>1.1520806086090252</v>
      </c>
      <c r="E43" s="345">
        <f>F11*((I19*1.26)+J19)*0.003413</f>
        <v>1.9117718442908471</v>
      </c>
    </row>
    <row r="44" spans="1:10" x14ac:dyDescent="0.25">
      <c r="A44" t="s">
        <v>1967</v>
      </c>
      <c r="B44" s="345">
        <v>0</v>
      </c>
      <c r="C44" s="345">
        <f>F12*I20*1.26*0.003413</f>
        <v>0.50254981376484675</v>
      </c>
      <c r="D44" s="345">
        <f>F12*J20*0.003413</f>
        <v>0.91641691475690967</v>
      </c>
      <c r="E44" s="345">
        <f>F12*((I20*1.26)+J20)*0.003413</f>
        <v>1.4189667285217564</v>
      </c>
    </row>
    <row r="45" spans="1:10" x14ac:dyDescent="0.25">
      <c r="A45" t="s">
        <v>992</v>
      </c>
      <c r="B45" s="345">
        <v>0</v>
      </c>
      <c r="C45" s="345" t="e">
        <f>F13*I21*1.26*0.003413</f>
        <v>#DIV/0!</v>
      </c>
      <c r="D45" s="345" t="e">
        <f>F13*J21*0.003413</f>
        <v>#DIV/0!</v>
      </c>
      <c r="E45" s="345" t="e">
        <f>F13*((I21*1.26)+J21)*0.003413</f>
        <v>#DIV/0!</v>
      </c>
    </row>
    <row r="47" spans="1:10" x14ac:dyDescent="0.25">
      <c r="A47" s="2" t="s">
        <v>1013</v>
      </c>
      <c r="B47" s="18"/>
      <c r="C47" s="18"/>
      <c r="D47" s="18"/>
      <c r="E47" s="18"/>
    </row>
    <row r="48" spans="1:10" x14ac:dyDescent="0.25">
      <c r="B48" s="559" t="s">
        <v>975</v>
      </c>
      <c r="C48" s="559"/>
      <c r="D48" s="559"/>
      <c r="E48" s="559"/>
    </row>
    <row r="49" spans="1:23" x14ac:dyDescent="0.25">
      <c r="B49" s="348" t="s">
        <v>970</v>
      </c>
      <c r="C49" s="348" t="s">
        <v>972</v>
      </c>
      <c r="D49" s="348" t="s">
        <v>971</v>
      </c>
      <c r="E49" s="348" t="s">
        <v>973</v>
      </c>
    </row>
    <row r="50" spans="1:23" x14ac:dyDescent="0.25">
      <c r="A50" t="s">
        <v>1966</v>
      </c>
      <c r="B50" s="348">
        <f>B$42-B43</f>
        <v>0</v>
      </c>
      <c r="C50" s="348">
        <f>C$42-C43</f>
        <v>0.13772308288726387</v>
      </c>
      <c r="D50" s="348">
        <f>D$42-D43</f>
        <v>0.24719898431584508</v>
      </c>
      <c r="E50" s="348">
        <f>E$42-E43</f>
        <v>0.38492206720310951</v>
      </c>
    </row>
    <row r="51" spans="1:23" x14ac:dyDescent="0.25">
      <c r="A51" t="s">
        <v>1967</v>
      </c>
      <c r="B51" s="348">
        <f>B$42-B44</f>
        <v>0</v>
      </c>
      <c r="C51" s="348">
        <f t="shared" ref="C51:E52" si="13">C$42-C44</f>
        <v>0.39486450480423929</v>
      </c>
      <c r="D51" s="348">
        <f t="shared" si="13"/>
        <v>0.48286267816796058</v>
      </c>
      <c r="E51" s="348">
        <f t="shared" si="13"/>
        <v>0.8777271829722002</v>
      </c>
    </row>
    <row r="52" spans="1:23" x14ac:dyDescent="0.25">
      <c r="A52" t="s">
        <v>992</v>
      </c>
      <c r="B52" s="348">
        <f>B$42-B45</f>
        <v>0</v>
      </c>
      <c r="C52" s="348" t="e">
        <f t="shared" si="13"/>
        <v>#DIV/0!</v>
      </c>
      <c r="D52" s="348" t="e">
        <f t="shared" si="13"/>
        <v>#DIV/0!</v>
      </c>
      <c r="E52" s="348" t="e">
        <f t="shared" si="13"/>
        <v>#DIV/0!</v>
      </c>
    </row>
    <row r="55" spans="1:23" x14ac:dyDescent="0.25">
      <c r="A55" s="2" t="s">
        <v>1981</v>
      </c>
      <c r="B55" t="s">
        <v>1014</v>
      </c>
      <c r="C55" t="s">
        <v>1287</v>
      </c>
      <c r="D55" t="s">
        <v>1288</v>
      </c>
      <c r="E55" t="s">
        <v>1273</v>
      </c>
    </row>
    <row r="56" spans="1:23" x14ac:dyDescent="0.25">
      <c r="A56" t="s">
        <v>1016</v>
      </c>
      <c r="B56" s="34">
        <v>0.31</v>
      </c>
      <c r="C56" s="34">
        <v>0.2</v>
      </c>
      <c r="D56" s="300">
        <v>0.12</v>
      </c>
      <c r="E56" s="300">
        <v>0.37</v>
      </c>
      <c r="G56" t="s">
        <v>1549</v>
      </c>
    </row>
    <row r="57" spans="1:23" x14ac:dyDescent="0.25">
      <c r="A57" t="s">
        <v>1017</v>
      </c>
      <c r="B57" s="34">
        <v>0.84</v>
      </c>
      <c r="C57" s="34">
        <v>0.05</v>
      </c>
      <c r="D57" s="300">
        <v>0.11</v>
      </c>
    </row>
    <row r="59" spans="1:23" x14ac:dyDescent="0.25">
      <c r="A59" s="2" t="s">
        <v>1982</v>
      </c>
      <c r="B59" t="s">
        <v>1014</v>
      </c>
      <c r="C59" t="s">
        <v>1287</v>
      </c>
      <c r="D59" t="s">
        <v>1288</v>
      </c>
      <c r="E59" t="s">
        <v>1273</v>
      </c>
      <c r="N59" t="s">
        <v>1014</v>
      </c>
      <c r="O59" t="s">
        <v>1287</v>
      </c>
      <c r="P59" t="s">
        <v>1288</v>
      </c>
      <c r="Q59" t="s">
        <v>1273</v>
      </c>
      <c r="R59" t="s">
        <v>1970</v>
      </c>
      <c r="S59" t="s">
        <v>1971</v>
      </c>
      <c r="T59" t="s">
        <v>1972</v>
      </c>
    </row>
    <row r="60" spans="1:23" x14ac:dyDescent="0.25">
      <c r="A60" t="s">
        <v>1016</v>
      </c>
      <c r="B60" s="45">
        <f>N62</f>
        <v>6.9727891156462579E-2</v>
      </c>
      <c r="C60" s="45">
        <f t="shared" ref="C60:E60" si="14">O62</f>
        <v>0.14285714285714285</v>
      </c>
      <c r="D60" s="45">
        <f t="shared" si="14"/>
        <v>0.65816326530612235</v>
      </c>
      <c r="E60" s="45">
        <f t="shared" si="14"/>
        <v>0.10204081632653061</v>
      </c>
      <c r="F60" t="s">
        <v>1973</v>
      </c>
      <c r="H60" t="s">
        <v>1974</v>
      </c>
      <c r="M60" t="s">
        <v>1975</v>
      </c>
      <c r="N60" s="45">
        <v>0.06</v>
      </c>
      <c r="O60" s="45">
        <v>0.14000000000000001</v>
      </c>
      <c r="P60" s="341">
        <v>0.63</v>
      </c>
      <c r="Q60" s="341">
        <v>0.1</v>
      </c>
      <c r="R60" s="341">
        <v>0.03</v>
      </c>
      <c r="S60" s="341">
        <v>0.01</v>
      </c>
      <c r="T60" s="341">
        <v>0.01</v>
      </c>
      <c r="U60" s="341">
        <f>SUM(N60:T60)</f>
        <v>0.98000000000000009</v>
      </c>
    </row>
    <row r="61" spans="1:23" x14ac:dyDescent="0.25">
      <c r="A61" t="s">
        <v>1017</v>
      </c>
      <c r="B61" s="45">
        <f>0.71+((71/97)*0.03)</f>
        <v>0.73195876288659789</v>
      </c>
      <c r="C61" s="45">
        <f>0.06+((6/97)*0.03)</f>
        <v>6.1855670103092779E-2</v>
      </c>
      <c r="D61" s="45">
        <f>0.2+((20/97)*0.03)</f>
        <v>0.2061855670103093</v>
      </c>
      <c r="H61" t="s">
        <v>1976</v>
      </c>
      <c r="M61" t="s">
        <v>1977</v>
      </c>
      <c r="N61" s="45">
        <f>N60/$U$60*1</f>
        <v>6.1224489795918359E-2</v>
      </c>
      <c r="O61" s="45">
        <f t="shared" ref="O61:Q61" si="15">O60/$U$60*1</f>
        <v>0.14285714285714285</v>
      </c>
      <c r="P61" s="45">
        <f t="shared" si="15"/>
        <v>0.64285714285714279</v>
      </c>
      <c r="Q61" s="45">
        <f t="shared" si="15"/>
        <v>0.10204081632653061</v>
      </c>
      <c r="R61" s="45">
        <f>R60/$U$60*1</f>
        <v>3.0612244897959179E-2</v>
      </c>
      <c r="S61" s="45">
        <f t="shared" ref="S61:T61" si="16">S60/$U$60*1</f>
        <v>1.020408163265306E-2</v>
      </c>
      <c r="T61" s="45">
        <f t="shared" si="16"/>
        <v>1.020408163265306E-2</v>
      </c>
      <c r="U61" s="45">
        <f>SUM(N61:T61)</f>
        <v>1</v>
      </c>
    </row>
    <row r="62" spans="1:23" x14ac:dyDescent="0.25">
      <c r="M62" t="s">
        <v>1978</v>
      </c>
      <c r="N62" s="45">
        <f>N61+(S61*1/3)+(0.5*T61)</f>
        <v>6.9727891156462579E-2</v>
      </c>
      <c r="O62" s="45">
        <f>O61</f>
        <v>0.14285714285714285</v>
      </c>
      <c r="P62" s="45">
        <f>P61+((1/3)*R61)+(0.5*T61)</f>
        <v>0.65816326530612235</v>
      </c>
      <c r="Q62" s="45">
        <f>Q61</f>
        <v>0.10204081632653061</v>
      </c>
      <c r="U62" s="341">
        <f>SUM(N62:Q62)</f>
        <v>0.97278911564625836</v>
      </c>
      <c r="V62" s="297" t="s">
        <v>1979</v>
      </c>
      <c r="W62" s="45">
        <f>R61*2/3+S61*2/3</f>
        <v>2.7210884353741496E-2</v>
      </c>
    </row>
    <row r="63" spans="1:23" x14ac:dyDescent="0.25">
      <c r="M63" s="342" t="s">
        <v>1980</v>
      </c>
    </row>
    <row r="65" spans="1:12" x14ac:dyDescent="0.25">
      <c r="A65" s="2" t="s">
        <v>982</v>
      </c>
    </row>
    <row r="66" spans="1:12" x14ac:dyDescent="0.25">
      <c r="B66" s="560" t="s">
        <v>1983</v>
      </c>
      <c r="C66" s="560"/>
      <c r="D66" s="560"/>
      <c r="E66" s="560"/>
      <c r="H66" s="560" t="s">
        <v>1984</v>
      </c>
      <c r="I66" s="560"/>
      <c r="J66" s="560"/>
      <c r="K66" s="560"/>
    </row>
    <row r="67" spans="1:12" x14ac:dyDescent="0.25">
      <c r="B67" s="347" t="s">
        <v>1014</v>
      </c>
      <c r="C67" s="165" t="s">
        <v>1287</v>
      </c>
      <c r="D67" t="s">
        <v>1288</v>
      </c>
      <c r="E67" t="s">
        <v>1273</v>
      </c>
      <c r="H67" s="347" t="s">
        <v>1014</v>
      </c>
      <c r="I67" s="165" t="s">
        <v>1287</v>
      </c>
      <c r="J67" t="s">
        <v>1288</v>
      </c>
      <c r="K67" t="s">
        <v>1273</v>
      </c>
    </row>
    <row r="68" spans="1:12" x14ac:dyDescent="0.25">
      <c r="A68" t="s">
        <v>0</v>
      </c>
      <c r="B68" s="313">
        <f>F10*($H18+($I18*B$56)+($J18*B$57))</f>
        <v>460.01629662489228</v>
      </c>
      <c r="C68" s="313">
        <f>F10*0.003413*(($I18*$C$56*1.26)+($J18*$C$57))</f>
        <v>0.24944684336006076</v>
      </c>
      <c r="D68" s="313">
        <f>$F10*0.003413*(($I18*$D$56*1.26)+($J18*$D$57))</f>
        <v>0.26161047345002608</v>
      </c>
      <c r="E68" s="313">
        <f>$F10*0.003413*(($I18*$E$56*1.26))</f>
        <v>0.33204329787056192</v>
      </c>
      <c r="H68" s="313">
        <f>F10*($H18+($I18*B$60)+($J18*B$61))</f>
        <v>365.58038568893369</v>
      </c>
      <c r="I68" s="313">
        <f>F10*0.003413*(($I18*$C$60*1.26)+($J18*$C$61))</f>
        <v>0.21475542239182022</v>
      </c>
      <c r="J68" s="313">
        <f>$F10*0.003413*(($I18*$D$60*1.26)+($J18*$D$61))</f>
        <v>0.87915639451506766</v>
      </c>
      <c r="K68" s="313">
        <f>$F10*0.003413*(($I18*$E$60*1.26))</f>
        <v>9.1572889649906758E-2</v>
      </c>
    </row>
    <row r="69" spans="1:12" x14ac:dyDescent="0.25">
      <c r="A69" t="s">
        <v>1966</v>
      </c>
      <c r="B69" s="313">
        <f>F11*($H19+($I19*B$56)+($J19*B$57))</f>
        <v>360.69918353350334</v>
      </c>
      <c r="C69" s="313">
        <f>F11*0.003413*(($I19*$C$56*1.26)+($J19*$C$57))</f>
        <v>0.2095422775668157</v>
      </c>
      <c r="D69" s="313">
        <f>$F11*0.003413*(($I19*$D$56*1.26)+($J19*$D$57))</f>
        <v>0.21789181522881143</v>
      </c>
      <c r="E69" s="313">
        <f>$F11*0.003413*(($I19*$E$56*1.26))</f>
        <v>0.28108575720227419</v>
      </c>
      <c r="H69" s="313">
        <f>F11*($H19+($I19*B$60)+($J19*B$61))</f>
        <v>281.78345860456466</v>
      </c>
      <c r="I69" s="313">
        <f>F11*0.003413*(($I19*$C$60*1.26)+($J19*$C$61))</f>
        <v>0.17979003744140765</v>
      </c>
      <c r="J69" s="313">
        <f>$F11*0.003413*(($I19*$D$60*1.26)+($J19*$D$61))</f>
        <v>0.73754325782842511</v>
      </c>
      <c r="K69" s="313">
        <f>$F11*0.003413*(($I19*$E$60*1.26))</f>
        <v>7.7519513845083904E-2</v>
      </c>
    </row>
    <row r="70" spans="1:12" x14ac:dyDescent="0.25">
      <c r="A70" t="s">
        <v>1967</v>
      </c>
      <c r="B70" s="313">
        <f>F12*($H20+($I20*B$56)+($J20*B$57))</f>
        <v>278.85522840705841</v>
      </c>
      <c r="C70" s="313">
        <f>F12*0.003413*(($I20*$C$56*1.26)+($J20*$C$57))</f>
        <v>0.14633080849081484</v>
      </c>
      <c r="D70" s="313">
        <f>$F12*0.003413*(($I20*$D$56*1.26)+($J20*$D$57))</f>
        <v>0.16111183827504169</v>
      </c>
      <c r="E70" s="313">
        <f>$F12*0.003413*(($I20*$E$56*1.26))</f>
        <v>0.18594343109299324</v>
      </c>
      <c r="H70" s="313">
        <f>F12*($H20+($I20*B$60)+($J20*B$61))</f>
        <v>221.76670757831621</v>
      </c>
      <c r="I70" s="313">
        <f>F12*0.003413*(($I20*$C$60*1.26)+($J20*$C$61))</f>
        <v>0.12847841289393272</v>
      </c>
      <c r="J70" s="313">
        <f>$F12*0.003413*(($I20*$D$60*1.26)+($J20*$D$61))</f>
        <v>0.51971176759344695</v>
      </c>
      <c r="K70" s="313">
        <f>$F12*0.003413*(($I20*$E$60*1.26))</f>
        <v>5.1280593241310887E-2</v>
      </c>
    </row>
    <row r="71" spans="1:12" x14ac:dyDescent="0.25">
      <c r="A71" t="s">
        <v>992</v>
      </c>
      <c r="B71" s="313" t="e">
        <f>F13*($H21+($I21*B$56)+($J21*B$57))</f>
        <v>#DIV/0!</v>
      </c>
      <c r="C71" s="313" t="e">
        <f>F13*0.003413*(($I21*$C$56*1.26)+($J21*$C$57))</f>
        <v>#DIV/0!</v>
      </c>
      <c r="D71" s="313" t="e">
        <f>$F13*0.003413*(($I21*$D$56*1.26)+($J21*$D$57))</f>
        <v>#DIV/0!</v>
      </c>
      <c r="E71" s="313" t="e">
        <f>$F13*0.003413*(($I21*$E$56*1.26))</f>
        <v>#DIV/0!</v>
      </c>
      <c r="H71" s="313" t="e">
        <f>F13*($H21+($I21*B$60)+($J21*B$61))</f>
        <v>#DIV/0!</v>
      </c>
      <c r="I71" s="313" t="e">
        <f>F13*0.003413*(($I21*$C$60*1.26)+($J21*$C$61))</f>
        <v>#DIV/0!</v>
      </c>
      <c r="J71" s="313" t="e">
        <f>$F13*0.003413*(($I21*$D$60*1.26)+($J21*$D$61))</f>
        <v>#DIV/0!</v>
      </c>
      <c r="K71" s="313" t="e">
        <f>$F13*0.003413*(($I21*$E$60*1.26))</f>
        <v>#DIV/0!</v>
      </c>
    </row>
    <row r="73" spans="1:12" x14ac:dyDescent="0.25">
      <c r="A73" s="2" t="s">
        <v>978</v>
      </c>
    </row>
    <row r="74" spans="1:12" x14ac:dyDescent="0.25">
      <c r="B74" s="560" t="s">
        <v>1983</v>
      </c>
      <c r="C74" s="560"/>
      <c r="D74" s="560"/>
      <c r="E74" s="560"/>
      <c r="F74" s="560"/>
      <c r="H74" s="560" t="s">
        <v>1984</v>
      </c>
      <c r="I74" s="560"/>
      <c r="J74" s="560"/>
      <c r="K74" s="560"/>
      <c r="L74" s="560"/>
    </row>
    <row r="75" spans="1:12" x14ac:dyDescent="0.25">
      <c r="B75" s="314" t="s">
        <v>1014</v>
      </c>
      <c r="C75" s="328" t="s">
        <v>1547</v>
      </c>
      <c r="D75" s="328" t="s">
        <v>1287</v>
      </c>
      <c r="E75" s="328" t="s">
        <v>1288</v>
      </c>
      <c r="F75" s="328" t="s">
        <v>1273</v>
      </c>
      <c r="H75" s="314" t="s">
        <v>1014</v>
      </c>
      <c r="I75" s="328" t="s">
        <v>1547</v>
      </c>
      <c r="J75" s="328" t="s">
        <v>1287</v>
      </c>
      <c r="K75" s="328" t="s">
        <v>1288</v>
      </c>
      <c r="L75" s="328" t="s">
        <v>1273</v>
      </c>
    </row>
    <row r="76" spans="1:12" x14ac:dyDescent="0.25">
      <c r="A76" t="s">
        <v>1966</v>
      </c>
      <c r="B76" s="46">
        <f>B$68-B69</f>
        <v>99.317113091388933</v>
      </c>
      <c r="C76" s="315">
        <f>B76/$B$6</f>
        <v>0.30843823941425136</v>
      </c>
      <c r="D76" s="46">
        <f>C$68-C69</f>
        <v>3.9904565793245056E-2</v>
      </c>
      <c r="E76" s="46">
        <f>D$68-D69</f>
        <v>4.3718658221214651E-2</v>
      </c>
      <c r="F76" s="46">
        <f>E$68-E69</f>
        <v>5.0957540668287726E-2</v>
      </c>
      <c r="H76" s="46">
        <f>H$68-H69</f>
        <v>83.796927084369031</v>
      </c>
      <c r="I76" s="315">
        <f>H76/$B$6</f>
        <v>0.26023890398872368</v>
      </c>
      <c r="J76" s="46">
        <f>I$68-I69</f>
        <v>3.496538495041257E-2</v>
      </c>
      <c r="K76" s="46">
        <f>J$68-J69</f>
        <v>0.14161313668664255</v>
      </c>
      <c r="L76" s="46">
        <f>K$68-K69</f>
        <v>1.4053375804822854E-2</v>
      </c>
    </row>
    <row r="77" spans="1:12" x14ac:dyDescent="0.25">
      <c r="A77" t="s">
        <v>1967</v>
      </c>
      <c r="B77" s="46">
        <f t="shared" ref="B77:B78" si="17">B$68-B70</f>
        <v>181.16106821783387</v>
      </c>
      <c r="C77" s="315">
        <f t="shared" ref="C77:C78" si="18">B77/$B$6</f>
        <v>0.562612013098863</v>
      </c>
      <c r="D77" s="46">
        <f t="shared" ref="D77:F78" si="19">C$68-C70</f>
        <v>0.10311603486924592</v>
      </c>
      <c r="E77" s="46">
        <f t="shared" si="19"/>
        <v>0.10049863517498439</v>
      </c>
      <c r="F77" s="46">
        <f t="shared" si="19"/>
        <v>0.14609986677756867</v>
      </c>
      <c r="H77" s="46">
        <f t="shared" ref="H77:H78" si="20">H$68-H70</f>
        <v>143.81367811061747</v>
      </c>
      <c r="I77" s="315">
        <f t="shared" ref="I77:I78" si="21">H77/$B$6</f>
        <v>0.44662632953607911</v>
      </c>
      <c r="J77" s="46">
        <f t="shared" ref="J77:L78" si="22">I$68-I70</f>
        <v>8.6277009497887497E-2</v>
      </c>
      <c r="K77" s="46">
        <f t="shared" si="22"/>
        <v>0.35944462692162071</v>
      </c>
      <c r="L77" s="46">
        <f t="shared" si="22"/>
        <v>4.0292296408595871E-2</v>
      </c>
    </row>
    <row r="78" spans="1:12" x14ac:dyDescent="0.25">
      <c r="A78" t="s">
        <v>992</v>
      </c>
      <c r="B78" s="46" t="e">
        <f t="shared" si="17"/>
        <v>#DIV/0!</v>
      </c>
      <c r="C78" s="315" t="e">
        <f t="shared" si="18"/>
        <v>#DIV/0!</v>
      </c>
      <c r="D78" s="46" t="e">
        <f t="shared" si="19"/>
        <v>#DIV/0!</v>
      </c>
      <c r="E78" s="46" t="e">
        <f t="shared" si="19"/>
        <v>#DIV/0!</v>
      </c>
      <c r="F78" s="46" t="e">
        <f t="shared" si="19"/>
        <v>#DIV/0!</v>
      </c>
      <c r="H78" s="46" t="e">
        <f t="shared" si="20"/>
        <v>#DIV/0!</v>
      </c>
      <c r="I78" s="315" t="e">
        <f t="shared" si="21"/>
        <v>#DIV/0!</v>
      </c>
      <c r="J78" s="46" t="e">
        <f t="shared" si="22"/>
        <v>#DIV/0!</v>
      </c>
      <c r="K78" s="46" t="e">
        <f t="shared" si="22"/>
        <v>#DIV/0!</v>
      </c>
      <c r="L78" s="46" t="e">
        <f>K$68-K71</f>
        <v>#DIV/0!</v>
      </c>
    </row>
    <row r="82" spans="1:8" x14ac:dyDescent="0.25">
      <c r="A82" s="2" t="s">
        <v>1102</v>
      </c>
    </row>
    <row r="83" spans="1:8" ht="30" x14ac:dyDescent="0.25">
      <c r="A83" s="14"/>
      <c r="B83" s="349" t="s">
        <v>1565</v>
      </c>
      <c r="C83" s="349" t="s">
        <v>1566</v>
      </c>
      <c r="D83" s="349" t="s">
        <v>1557</v>
      </c>
      <c r="E83" s="349" t="s">
        <v>968</v>
      </c>
      <c r="F83" s="349" t="s">
        <v>1104</v>
      </c>
      <c r="G83" s="14" t="s">
        <v>988</v>
      </c>
      <c r="H83" s="138" t="s">
        <v>1467</v>
      </c>
    </row>
    <row r="84" spans="1:8" x14ac:dyDescent="0.25">
      <c r="A84" t="s">
        <v>0</v>
      </c>
      <c r="B84" s="340">
        <v>4.7</v>
      </c>
      <c r="C84" s="340">
        <v>8.4</v>
      </c>
      <c r="D84" s="343">
        <f>(B84*H2)+(C84*I2)</f>
        <v>5.918737672583827</v>
      </c>
      <c r="E84" s="15">
        <f>E10</f>
        <v>3.4495804729214288</v>
      </c>
      <c r="F84" s="16">
        <f>D84*$E84*$B$6</f>
        <v>6574.3261317000497</v>
      </c>
      <c r="G84" s="11"/>
      <c r="H84" s="134"/>
    </row>
    <row r="85" spans="1:8" x14ac:dyDescent="0.25">
      <c r="A85" t="s">
        <v>1966</v>
      </c>
      <c r="B85" s="340">
        <v>3.7</v>
      </c>
      <c r="C85" s="340">
        <v>4.3</v>
      </c>
      <c r="D85" s="343">
        <f>(B85*H3)+(C85*I3)</f>
        <v>4.3</v>
      </c>
      <c r="E85" s="15">
        <f>E11</f>
        <v>3.4495804729214288</v>
      </c>
      <c r="F85" s="16">
        <f>D85*$E85*$B$6</f>
        <v>4776.2891228070102</v>
      </c>
      <c r="G85" s="316">
        <f>F$84-F85</f>
        <v>1798.0370088930395</v>
      </c>
      <c r="H85" s="196">
        <f>G85/748</f>
        <v>2.4037927926377534</v>
      </c>
    </row>
    <row r="86" spans="1:8" x14ac:dyDescent="0.25">
      <c r="A86" t="s">
        <v>1967</v>
      </c>
      <c r="B86" s="344">
        <v>3.2</v>
      </c>
      <c r="C86" s="344">
        <v>3.5</v>
      </c>
      <c r="D86" s="343">
        <f>(B86*H4)+(C86*I4)</f>
        <v>3.5</v>
      </c>
      <c r="E86" s="15">
        <f>E12</f>
        <v>3.4495804729214288</v>
      </c>
      <c r="F86" s="16">
        <f t="shared" ref="F86:F87" si="23">D86*$E86*$B$6</f>
        <v>3887.6771929824504</v>
      </c>
      <c r="G86" s="316">
        <f t="shared" ref="G86:G87" si="24">F$84-F86</f>
        <v>2686.6489387175993</v>
      </c>
      <c r="H86" s="196">
        <f t="shared" ref="H86:H87" si="25">G86/748</f>
        <v>3.5917766560395714</v>
      </c>
    </row>
    <row r="87" spans="1:8" x14ac:dyDescent="0.25">
      <c r="A87" t="s">
        <v>992</v>
      </c>
      <c r="B87" s="344">
        <v>3.2</v>
      </c>
      <c r="C87" s="344"/>
      <c r="D87" s="343">
        <f>(B87*H5)+(C87*I5)</f>
        <v>0</v>
      </c>
      <c r="E87" s="15">
        <f>E13</f>
        <v>3.4495804729214288</v>
      </c>
      <c r="F87" s="16">
        <f t="shared" si="23"/>
        <v>0</v>
      </c>
      <c r="G87" s="316">
        <f t="shared" si="24"/>
        <v>6574.3261317000497</v>
      </c>
      <c r="H87" s="196">
        <f t="shared" si="25"/>
        <v>8.7892060584225256</v>
      </c>
    </row>
  </sheetData>
  <mergeCells count="14">
    <mergeCell ref="B74:F74"/>
    <mergeCell ref="H74:L74"/>
    <mergeCell ref="B33:E33"/>
    <mergeCell ref="G33:J33"/>
    <mergeCell ref="B40:E40"/>
    <mergeCell ref="B48:E48"/>
    <mergeCell ref="B66:E66"/>
    <mergeCell ref="H66:K66"/>
    <mergeCell ref="B25:E25"/>
    <mergeCell ref="F2:F6"/>
    <mergeCell ref="J8:K8"/>
    <mergeCell ref="B16:D16"/>
    <mergeCell ref="E16:G16"/>
    <mergeCell ref="H16:J16"/>
  </mergeCells>
  <pageMargins left="0.7" right="0.7" top="0.75" bottom="0.75" header="0.3" footer="0.3"/>
  <pageSetup orientation="portrait" horizontalDpi="4294967294"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A1:J36"/>
  <sheetViews>
    <sheetView workbookViewId="0">
      <selection activeCell="D23" sqref="D23"/>
    </sheetView>
  </sheetViews>
  <sheetFormatPr defaultColWidth="8.85546875" defaultRowHeight="12.75" x14ac:dyDescent="0.2"/>
  <cols>
    <col min="1" max="3" width="8.85546875" style="397"/>
    <col min="4" max="4" width="10.42578125" style="397" customWidth="1"/>
    <col min="5" max="5" width="11.28515625" style="397" customWidth="1"/>
    <col min="6" max="6" width="9.140625" style="397" customWidth="1"/>
    <col min="7" max="259" width="8.85546875" style="397"/>
    <col min="260" max="260" width="10.42578125" style="397" customWidth="1"/>
    <col min="261" max="261" width="11.28515625" style="397" customWidth="1"/>
    <col min="262" max="262" width="9.140625" style="397" customWidth="1"/>
    <col min="263" max="515" width="8.85546875" style="397"/>
    <col min="516" max="516" width="10.42578125" style="397" customWidth="1"/>
    <col min="517" max="517" width="11.28515625" style="397" customWidth="1"/>
    <col min="518" max="518" width="9.140625" style="397" customWidth="1"/>
    <col min="519" max="771" width="8.85546875" style="397"/>
    <col min="772" max="772" width="10.42578125" style="397" customWidth="1"/>
    <col min="773" max="773" width="11.28515625" style="397" customWidth="1"/>
    <col min="774" max="774" width="9.140625" style="397" customWidth="1"/>
    <col min="775" max="1027" width="8.85546875" style="397"/>
    <col min="1028" max="1028" width="10.42578125" style="397" customWidth="1"/>
    <col min="1029" max="1029" width="11.28515625" style="397" customWidth="1"/>
    <col min="1030" max="1030" width="9.140625" style="397" customWidth="1"/>
    <col min="1031" max="1283" width="8.85546875" style="397"/>
    <col min="1284" max="1284" width="10.42578125" style="397" customWidth="1"/>
    <col min="1285" max="1285" width="11.28515625" style="397" customWidth="1"/>
    <col min="1286" max="1286" width="9.140625" style="397" customWidth="1"/>
    <col min="1287" max="1539" width="8.85546875" style="397"/>
    <col min="1540" max="1540" width="10.42578125" style="397" customWidth="1"/>
    <col min="1541" max="1541" width="11.28515625" style="397" customWidth="1"/>
    <col min="1542" max="1542" width="9.140625" style="397" customWidth="1"/>
    <col min="1543" max="1795" width="8.85546875" style="397"/>
    <col min="1796" max="1796" width="10.42578125" style="397" customWidth="1"/>
    <col min="1797" max="1797" width="11.28515625" style="397" customWidth="1"/>
    <col min="1798" max="1798" width="9.140625" style="397" customWidth="1"/>
    <col min="1799" max="2051" width="8.85546875" style="397"/>
    <col min="2052" max="2052" width="10.42578125" style="397" customWidth="1"/>
    <col min="2053" max="2053" width="11.28515625" style="397" customWidth="1"/>
    <col min="2054" max="2054" width="9.140625" style="397" customWidth="1"/>
    <col min="2055" max="2307" width="8.85546875" style="397"/>
    <col min="2308" max="2308" width="10.42578125" style="397" customWidth="1"/>
    <col min="2309" max="2309" width="11.28515625" style="397" customWidth="1"/>
    <col min="2310" max="2310" width="9.140625" style="397" customWidth="1"/>
    <col min="2311" max="2563" width="8.85546875" style="397"/>
    <col min="2564" max="2564" width="10.42578125" style="397" customWidth="1"/>
    <col min="2565" max="2565" width="11.28515625" style="397" customWidth="1"/>
    <col min="2566" max="2566" width="9.140625" style="397" customWidth="1"/>
    <col min="2567" max="2819" width="8.85546875" style="397"/>
    <col min="2820" max="2820" width="10.42578125" style="397" customWidth="1"/>
    <col min="2821" max="2821" width="11.28515625" style="397" customWidth="1"/>
    <col min="2822" max="2822" width="9.140625" style="397" customWidth="1"/>
    <col min="2823" max="3075" width="8.85546875" style="397"/>
    <col min="3076" max="3076" width="10.42578125" style="397" customWidth="1"/>
    <col min="3077" max="3077" width="11.28515625" style="397" customWidth="1"/>
    <col min="3078" max="3078" width="9.140625" style="397" customWidth="1"/>
    <col min="3079" max="3331" width="8.85546875" style="397"/>
    <col min="3332" max="3332" width="10.42578125" style="397" customWidth="1"/>
    <col min="3333" max="3333" width="11.28515625" style="397" customWidth="1"/>
    <col min="3334" max="3334" width="9.140625" style="397" customWidth="1"/>
    <col min="3335" max="3587" width="8.85546875" style="397"/>
    <col min="3588" max="3588" width="10.42578125" style="397" customWidth="1"/>
    <col min="3589" max="3589" width="11.28515625" style="397" customWidth="1"/>
    <col min="3590" max="3590" width="9.140625" style="397" customWidth="1"/>
    <col min="3591" max="3843" width="8.85546875" style="397"/>
    <col min="3844" max="3844" width="10.42578125" style="397" customWidth="1"/>
    <col min="3845" max="3845" width="11.28515625" style="397" customWidth="1"/>
    <col min="3846" max="3846" width="9.140625" style="397" customWidth="1"/>
    <col min="3847" max="4099" width="8.85546875" style="397"/>
    <col min="4100" max="4100" width="10.42578125" style="397" customWidth="1"/>
    <col min="4101" max="4101" width="11.28515625" style="397" customWidth="1"/>
    <col min="4102" max="4102" width="9.140625" style="397" customWidth="1"/>
    <col min="4103" max="4355" width="8.85546875" style="397"/>
    <col min="4356" max="4356" width="10.42578125" style="397" customWidth="1"/>
    <col min="4357" max="4357" width="11.28515625" style="397" customWidth="1"/>
    <col min="4358" max="4358" width="9.140625" style="397" customWidth="1"/>
    <col min="4359" max="4611" width="8.85546875" style="397"/>
    <col min="4612" max="4612" width="10.42578125" style="397" customWidth="1"/>
    <col min="4613" max="4613" width="11.28515625" style="397" customWidth="1"/>
    <col min="4614" max="4614" width="9.140625" style="397" customWidth="1"/>
    <col min="4615" max="4867" width="8.85546875" style="397"/>
    <col min="4868" max="4868" width="10.42578125" style="397" customWidth="1"/>
    <col min="4869" max="4869" width="11.28515625" style="397" customWidth="1"/>
    <col min="4870" max="4870" width="9.140625" style="397" customWidth="1"/>
    <col min="4871" max="5123" width="8.85546875" style="397"/>
    <col min="5124" max="5124" width="10.42578125" style="397" customWidth="1"/>
    <col min="5125" max="5125" width="11.28515625" style="397" customWidth="1"/>
    <col min="5126" max="5126" width="9.140625" style="397" customWidth="1"/>
    <col min="5127" max="5379" width="8.85546875" style="397"/>
    <col min="5380" max="5380" width="10.42578125" style="397" customWidth="1"/>
    <col min="5381" max="5381" width="11.28515625" style="397" customWidth="1"/>
    <col min="5382" max="5382" width="9.140625" style="397" customWidth="1"/>
    <col min="5383" max="5635" width="8.85546875" style="397"/>
    <col min="5636" max="5636" width="10.42578125" style="397" customWidth="1"/>
    <col min="5637" max="5637" width="11.28515625" style="397" customWidth="1"/>
    <col min="5638" max="5638" width="9.140625" style="397" customWidth="1"/>
    <col min="5639" max="5891" width="8.85546875" style="397"/>
    <col min="5892" max="5892" width="10.42578125" style="397" customWidth="1"/>
    <col min="5893" max="5893" width="11.28515625" style="397" customWidth="1"/>
    <col min="5894" max="5894" width="9.140625" style="397" customWidth="1"/>
    <col min="5895" max="6147" width="8.85546875" style="397"/>
    <col min="6148" max="6148" width="10.42578125" style="397" customWidth="1"/>
    <col min="6149" max="6149" width="11.28515625" style="397" customWidth="1"/>
    <col min="6150" max="6150" width="9.140625" style="397" customWidth="1"/>
    <col min="6151" max="6403" width="8.85546875" style="397"/>
    <col min="6404" max="6404" width="10.42578125" style="397" customWidth="1"/>
    <col min="6405" max="6405" width="11.28515625" style="397" customWidth="1"/>
    <col min="6406" max="6406" width="9.140625" style="397" customWidth="1"/>
    <col min="6407" max="6659" width="8.85546875" style="397"/>
    <col min="6660" max="6660" width="10.42578125" style="397" customWidth="1"/>
    <col min="6661" max="6661" width="11.28515625" style="397" customWidth="1"/>
    <col min="6662" max="6662" width="9.140625" style="397" customWidth="1"/>
    <col min="6663" max="6915" width="8.85546875" style="397"/>
    <col min="6916" max="6916" width="10.42578125" style="397" customWidth="1"/>
    <col min="6917" max="6917" width="11.28515625" style="397" customWidth="1"/>
    <col min="6918" max="6918" width="9.140625" style="397" customWidth="1"/>
    <col min="6919" max="7171" width="8.85546875" style="397"/>
    <col min="7172" max="7172" width="10.42578125" style="397" customWidth="1"/>
    <col min="7173" max="7173" width="11.28515625" style="397" customWidth="1"/>
    <col min="7174" max="7174" width="9.140625" style="397" customWidth="1"/>
    <col min="7175" max="7427" width="8.85546875" style="397"/>
    <col min="7428" max="7428" width="10.42578125" style="397" customWidth="1"/>
    <col min="7429" max="7429" width="11.28515625" style="397" customWidth="1"/>
    <col min="7430" max="7430" width="9.140625" style="397" customWidth="1"/>
    <col min="7431" max="7683" width="8.85546875" style="397"/>
    <col min="7684" max="7684" width="10.42578125" style="397" customWidth="1"/>
    <col min="7685" max="7685" width="11.28515625" style="397" customWidth="1"/>
    <col min="7686" max="7686" width="9.140625" style="397" customWidth="1"/>
    <col min="7687" max="7939" width="8.85546875" style="397"/>
    <col min="7940" max="7940" width="10.42578125" style="397" customWidth="1"/>
    <col min="7941" max="7941" width="11.28515625" style="397" customWidth="1"/>
    <col min="7942" max="7942" width="9.140625" style="397" customWidth="1"/>
    <col min="7943" max="8195" width="8.85546875" style="397"/>
    <col min="8196" max="8196" width="10.42578125" style="397" customWidth="1"/>
    <col min="8197" max="8197" width="11.28515625" style="397" customWidth="1"/>
    <col min="8198" max="8198" width="9.140625" style="397" customWidth="1"/>
    <col min="8199" max="8451" width="8.85546875" style="397"/>
    <col min="8452" max="8452" width="10.42578125" style="397" customWidth="1"/>
    <col min="8453" max="8453" width="11.28515625" style="397" customWidth="1"/>
    <col min="8454" max="8454" width="9.140625" style="397" customWidth="1"/>
    <col min="8455" max="8707" width="8.85546875" style="397"/>
    <col min="8708" max="8708" width="10.42578125" style="397" customWidth="1"/>
    <col min="8709" max="8709" width="11.28515625" style="397" customWidth="1"/>
    <col min="8710" max="8710" width="9.140625" style="397" customWidth="1"/>
    <col min="8711" max="8963" width="8.85546875" style="397"/>
    <col min="8964" max="8964" width="10.42578125" style="397" customWidth="1"/>
    <col min="8965" max="8965" width="11.28515625" style="397" customWidth="1"/>
    <col min="8966" max="8966" width="9.140625" style="397" customWidth="1"/>
    <col min="8967" max="9219" width="8.85546875" style="397"/>
    <col min="9220" max="9220" width="10.42578125" style="397" customWidth="1"/>
    <col min="9221" max="9221" width="11.28515625" style="397" customWidth="1"/>
    <col min="9222" max="9222" width="9.140625" style="397" customWidth="1"/>
    <col min="9223" max="9475" width="8.85546875" style="397"/>
    <col min="9476" max="9476" width="10.42578125" style="397" customWidth="1"/>
    <col min="9477" max="9477" width="11.28515625" style="397" customWidth="1"/>
    <col min="9478" max="9478" width="9.140625" style="397" customWidth="1"/>
    <col min="9479" max="9731" width="8.85546875" style="397"/>
    <col min="9732" max="9732" width="10.42578125" style="397" customWidth="1"/>
    <col min="9733" max="9733" width="11.28515625" style="397" customWidth="1"/>
    <col min="9734" max="9734" width="9.140625" style="397" customWidth="1"/>
    <col min="9735" max="9987" width="8.85546875" style="397"/>
    <col min="9988" max="9988" width="10.42578125" style="397" customWidth="1"/>
    <col min="9989" max="9989" width="11.28515625" style="397" customWidth="1"/>
    <col min="9990" max="9990" width="9.140625" style="397" customWidth="1"/>
    <col min="9991" max="10243" width="8.85546875" style="397"/>
    <col min="10244" max="10244" width="10.42578125" style="397" customWidth="1"/>
    <col min="10245" max="10245" width="11.28515625" style="397" customWidth="1"/>
    <col min="10246" max="10246" width="9.140625" style="397" customWidth="1"/>
    <col min="10247" max="10499" width="8.85546875" style="397"/>
    <col min="10500" max="10500" width="10.42578125" style="397" customWidth="1"/>
    <col min="10501" max="10501" width="11.28515625" style="397" customWidth="1"/>
    <col min="10502" max="10502" width="9.140625" style="397" customWidth="1"/>
    <col min="10503" max="10755" width="8.85546875" style="397"/>
    <col min="10756" max="10756" width="10.42578125" style="397" customWidth="1"/>
    <col min="10757" max="10757" width="11.28515625" style="397" customWidth="1"/>
    <col min="10758" max="10758" width="9.140625" style="397" customWidth="1"/>
    <col min="10759" max="11011" width="8.85546875" style="397"/>
    <col min="11012" max="11012" width="10.42578125" style="397" customWidth="1"/>
    <col min="11013" max="11013" width="11.28515625" style="397" customWidth="1"/>
    <col min="11014" max="11014" width="9.140625" style="397" customWidth="1"/>
    <col min="11015" max="11267" width="8.85546875" style="397"/>
    <col min="11268" max="11268" width="10.42578125" style="397" customWidth="1"/>
    <col min="11269" max="11269" width="11.28515625" style="397" customWidth="1"/>
    <col min="11270" max="11270" width="9.140625" style="397" customWidth="1"/>
    <col min="11271" max="11523" width="8.85546875" style="397"/>
    <col min="11524" max="11524" width="10.42578125" style="397" customWidth="1"/>
    <col min="11525" max="11525" width="11.28515625" style="397" customWidth="1"/>
    <col min="11526" max="11526" width="9.140625" style="397" customWidth="1"/>
    <col min="11527" max="11779" width="8.85546875" style="397"/>
    <col min="11780" max="11780" width="10.42578125" style="397" customWidth="1"/>
    <col min="11781" max="11781" width="11.28515625" style="397" customWidth="1"/>
    <col min="11782" max="11782" width="9.140625" style="397" customWidth="1"/>
    <col min="11783" max="12035" width="8.85546875" style="397"/>
    <col min="12036" max="12036" width="10.42578125" style="397" customWidth="1"/>
    <col min="12037" max="12037" width="11.28515625" style="397" customWidth="1"/>
    <col min="12038" max="12038" width="9.140625" style="397" customWidth="1"/>
    <col min="12039" max="12291" width="8.85546875" style="397"/>
    <col min="12292" max="12292" width="10.42578125" style="397" customWidth="1"/>
    <col min="12293" max="12293" width="11.28515625" style="397" customWidth="1"/>
    <col min="12294" max="12294" width="9.140625" style="397" customWidth="1"/>
    <col min="12295" max="12547" width="8.85546875" style="397"/>
    <col min="12548" max="12548" width="10.42578125" style="397" customWidth="1"/>
    <col min="12549" max="12549" width="11.28515625" style="397" customWidth="1"/>
    <col min="12550" max="12550" width="9.140625" style="397" customWidth="1"/>
    <col min="12551" max="12803" width="8.85546875" style="397"/>
    <col min="12804" max="12804" width="10.42578125" style="397" customWidth="1"/>
    <col min="12805" max="12805" width="11.28515625" style="397" customWidth="1"/>
    <col min="12806" max="12806" width="9.140625" style="397" customWidth="1"/>
    <col min="12807" max="13059" width="8.85546875" style="397"/>
    <col min="13060" max="13060" width="10.42578125" style="397" customWidth="1"/>
    <col min="13061" max="13061" width="11.28515625" style="397" customWidth="1"/>
    <col min="13062" max="13062" width="9.140625" style="397" customWidth="1"/>
    <col min="13063" max="13315" width="8.85546875" style="397"/>
    <col min="13316" max="13316" width="10.42578125" style="397" customWidth="1"/>
    <col min="13317" max="13317" width="11.28515625" style="397" customWidth="1"/>
    <col min="13318" max="13318" width="9.140625" style="397" customWidth="1"/>
    <col min="13319" max="13571" width="8.85546875" style="397"/>
    <col min="13572" max="13572" width="10.42578125" style="397" customWidth="1"/>
    <col min="13573" max="13573" width="11.28515625" style="397" customWidth="1"/>
    <col min="13574" max="13574" width="9.140625" style="397" customWidth="1"/>
    <col min="13575" max="13827" width="8.85546875" style="397"/>
    <col min="13828" max="13828" width="10.42578125" style="397" customWidth="1"/>
    <col min="13829" max="13829" width="11.28515625" style="397" customWidth="1"/>
    <col min="13830" max="13830" width="9.140625" style="397" customWidth="1"/>
    <col min="13831" max="14083" width="8.85546875" style="397"/>
    <col min="14084" max="14084" width="10.42578125" style="397" customWidth="1"/>
    <col min="14085" max="14085" width="11.28515625" style="397" customWidth="1"/>
    <col min="14086" max="14086" width="9.140625" style="397" customWidth="1"/>
    <col min="14087" max="14339" width="8.85546875" style="397"/>
    <col min="14340" max="14340" width="10.42578125" style="397" customWidth="1"/>
    <col min="14341" max="14341" width="11.28515625" style="397" customWidth="1"/>
    <col min="14342" max="14342" width="9.140625" style="397" customWidth="1"/>
    <col min="14343" max="14595" width="8.85546875" style="397"/>
    <col min="14596" max="14596" width="10.42578125" style="397" customWidth="1"/>
    <col min="14597" max="14597" width="11.28515625" style="397" customWidth="1"/>
    <col min="14598" max="14598" width="9.140625" style="397" customWidth="1"/>
    <col min="14599" max="14851" width="8.85546875" style="397"/>
    <col min="14852" max="14852" width="10.42578125" style="397" customWidth="1"/>
    <col min="14853" max="14853" width="11.28515625" style="397" customWidth="1"/>
    <col min="14854" max="14854" width="9.140625" style="397" customWidth="1"/>
    <col min="14855" max="15107" width="8.85546875" style="397"/>
    <col min="15108" max="15108" width="10.42578125" style="397" customWidth="1"/>
    <col min="15109" max="15109" width="11.28515625" style="397" customWidth="1"/>
    <col min="15110" max="15110" width="9.140625" style="397" customWidth="1"/>
    <col min="15111" max="15363" width="8.85546875" style="397"/>
    <col min="15364" max="15364" width="10.42578125" style="397" customWidth="1"/>
    <col min="15365" max="15365" width="11.28515625" style="397" customWidth="1"/>
    <col min="15366" max="15366" width="9.140625" style="397" customWidth="1"/>
    <col min="15367" max="15619" width="8.85546875" style="397"/>
    <col min="15620" max="15620" width="10.42578125" style="397" customWidth="1"/>
    <col min="15621" max="15621" width="11.28515625" style="397" customWidth="1"/>
    <col min="15622" max="15622" width="9.140625" style="397" customWidth="1"/>
    <col min="15623" max="15875" width="8.85546875" style="397"/>
    <col min="15876" max="15876" width="10.42578125" style="397" customWidth="1"/>
    <col min="15877" max="15877" width="11.28515625" style="397" customWidth="1"/>
    <col min="15878" max="15878" width="9.140625" style="397" customWidth="1"/>
    <col min="15879" max="16131" width="8.85546875" style="397"/>
    <col min="16132" max="16132" width="10.42578125" style="397" customWidth="1"/>
    <col min="16133" max="16133" width="11.28515625" style="397" customWidth="1"/>
    <col min="16134" max="16134" width="9.140625" style="397" customWidth="1"/>
    <col min="16135" max="16384" width="8.85546875" style="397"/>
  </cols>
  <sheetData>
    <row r="1" spans="1:10" x14ac:dyDescent="0.2">
      <c r="A1" s="396" t="s">
        <v>2021</v>
      </c>
      <c r="G1" s="397" t="s">
        <v>1553</v>
      </c>
    </row>
    <row r="2" spans="1:10" x14ac:dyDescent="0.2">
      <c r="A2" s="398" t="s">
        <v>2022</v>
      </c>
      <c r="E2" s="398"/>
      <c r="G2" s="399" t="s">
        <v>2023</v>
      </c>
      <c r="H2" s="400">
        <v>0.98799999999999999</v>
      </c>
      <c r="I2" s="401" t="s">
        <v>2024</v>
      </c>
      <c r="J2" s="402">
        <v>-0.40510000000000002</v>
      </c>
    </row>
    <row r="4" spans="1:10" x14ac:dyDescent="0.2">
      <c r="A4" s="396" t="s">
        <v>2025</v>
      </c>
    </row>
    <row r="5" spans="1:10" x14ac:dyDescent="0.2">
      <c r="A5" s="398" t="s">
        <v>2026</v>
      </c>
      <c r="G5" s="403" t="s">
        <v>2023</v>
      </c>
      <c r="H5" s="404">
        <v>0.89790000000000003</v>
      </c>
      <c r="I5" s="405" t="s">
        <v>2024</v>
      </c>
      <c r="J5" s="406">
        <v>-0.13109999999999999</v>
      </c>
    </row>
    <row r="7" spans="1:10" x14ac:dyDescent="0.2">
      <c r="A7" s="407" t="s">
        <v>2027</v>
      </c>
      <c r="B7" s="408"/>
      <c r="D7" s="409" t="s">
        <v>2028</v>
      </c>
      <c r="E7" s="410"/>
    </row>
    <row r="8" spans="1:10" x14ac:dyDescent="0.2">
      <c r="A8" s="411" t="s">
        <v>5</v>
      </c>
      <c r="B8" s="412" t="s">
        <v>1036</v>
      </c>
      <c r="D8" s="413" t="s">
        <v>5</v>
      </c>
      <c r="E8" s="414" t="s">
        <v>1036</v>
      </c>
    </row>
    <row r="9" spans="1:10" x14ac:dyDescent="0.2">
      <c r="A9" s="415">
        <v>1.8</v>
      </c>
      <c r="B9" s="416">
        <f t="shared" ref="B9:B12" si="0">ROUND((A9*$H$2+$J$2),2)</f>
        <v>1.37</v>
      </c>
      <c r="D9" s="417">
        <v>1.8</v>
      </c>
      <c r="E9" s="418">
        <f>ROUND((D9*$H$5+$J$5),2)</f>
        <v>1.49</v>
      </c>
    </row>
    <row r="10" spans="1:10" x14ac:dyDescent="0.2">
      <c r="A10" s="415">
        <v>2</v>
      </c>
      <c r="B10" s="416">
        <f t="shared" si="0"/>
        <v>1.57</v>
      </c>
      <c r="D10" s="417">
        <v>2</v>
      </c>
      <c r="E10" s="418">
        <f t="shared" ref="E10:E22" si="1">ROUND((D10*$H$5+$J$5),2)</f>
        <v>1.66</v>
      </c>
    </row>
    <row r="11" spans="1:10" x14ac:dyDescent="0.2">
      <c r="A11" s="415">
        <v>2.2599999999999998</v>
      </c>
      <c r="B11" s="416">
        <f t="shared" si="0"/>
        <v>1.83</v>
      </c>
      <c r="D11" s="419">
        <v>2.2000000000000002</v>
      </c>
      <c r="E11" s="420">
        <f t="shared" si="1"/>
        <v>1.84</v>
      </c>
    </row>
    <row r="12" spans="1:10" x14ac:dyDescent="0.2">
      <c r="A12" s="421">
        <v>2.4700000000000002</v>
      </c>
      <c r="B12" s="422">
        <f t="shared" si="0"/>
        <v>2.04</v>
      </c>
      <c r="D12" s="417">
        <v>2.4</v>
      </c>
      <c r="E12" s="418">
        <f t="shared" si="1"/>
        <v>2.02</v>
      </c>
    </row>
    <row r="13" spans="1:10" x14ac:dyDescent="0.2">
      <c r="A13" s="423">
        <v>2.5499999999999998</v>
      </c>
      <c r="B13" s="424">
        <f>ROUND((A13*$H$2+$J$2),2)</f>
        <v>2.11</v>
      </c>
      <c r="D13" s="425">
        <v>2.4500000000000002</v>
      </c>
      <c r="E13" s="426">
        <f t="shared" si="1"/>
        <v>2.0699999999999998</v>
      </c>
    </row>
    <row r="14" spans="1:10" x14ac:dyDescent="0.2">
      <c r="A14" s="423">
        <v>2.6</v>
      </c>
      <c r="B14" s="424">
        <f>ROUND((A14*$H$2+$J$2),2)</f>
        <v>2.16</v>
      </c>
      <c r="D14" s="419">
        <v>2.6</v>
      </c>
      <c r="E14" s="420">
        <f t="shared" si="1"/>
        <v>2.2000000000000002</v>
      </c>
    </row>
    <row r="15" spans="1:10" x14ac:dyDescent="0.2">
      <c r="A15" s="427">
        <v>2.75</v>
      </c>
      <c r="B15" s="428">
        <f>ROUND((A15*$H$2+$J$2),2)</f>
        <v>2.31</v>
      </c>
      <c r="D15" s="429">
        <v>2.8</v>
      </c>
      <c r="E15" s="430">
        <f t="shared" si="1"/>
        <v>2.38</v>
      </c>
    </row>
    <row r="16" spans="1:10" x14ac:dyDescent="0.2">
      <c r="A16" s="397">
        <v>1.1639999999999999</v>
      </c>
      <c r="B16" s="397">
        <f>ROUND((A16*$H$2+$J$2),2)</f>
        <v>0.74</v>
      </c>
      <c r="D16" s="417">
        <v>2.89</v>
      </c>
      <c r="E16" s="418">
        <f t="shared" si="1"/>
        <v>2.46</v>
      </c>
    </row>
    <row r="17" spans="1:6" x14ac:dyDescent="0.2">
      <c r="D17" s="431">
        <v>3</v>
      </c>
      <c r="E17" s="432">
        <f t="shared" si="1"/>
        <v>2.56</v>
      </c>
    </row>
    <row r="18" spans="1:6" x14ac:dyDescent="0.2">
      <c r="D18" s="433">
        <v>3.1</v>
      </c>
      <c r="E18" s="434">
        <f t="shared" si="1"/>
        <v>2.65</v>
      </c>
    </row>
    <row r="19" spans="1:6" x14ac:dyDescent="0.2">
      <c r="D19" s="433">
        <v>3.2</v>
      </c>
      <c r="E19" s="434">
        <f t="shared" si="1"/>
        <v>2.74</v>
      </c>
    </row>
    <row r="20" spans="1:6" x14ac:dyDescent="0.2">
      <c r="D20" s="433">
        <v>3.3</v>
      </c>
      <c r="E20" s="434">
        <f t="shared" si="1"/>
        <v>2.83</v>
      </c>
    </row>
    <row r="21" spans="1:6" ht="12.75" customHeight="1" x14ac:dyDescent="0.2">
      <c r="D21" s="427">
        <v>3.45</v>
      </c>
      <c r="E21" s="428">
        <f t="shared" si="1"/>
        <v>2.97</v>
      </c>
    </row>
    <row r="22" spans="1:6" x14ac:dyDescent="0.2">
      <c r="D22" s="397">
        <v>1.1639999999999999</v>
      </c>
      <c r="E22" s="397">
        <f t="shared" si="1"/>
        <v>0.91</v>
      </c>
    </row>
    <row r="25" spans="1:6" x14ac:dyDescent="0.2">
      <c r="A25" s="435"/>
      <c r="B25" s="564" t="s">
        <v>2029</v>
      </c>
      <c r="C25" s="564"/>
      <c r="D25" s="564"/>
      <c r="E25" s="564"/>
      <c r="F25" s="564"/>
    </row>
    <row r="26" spans="1:6" x14ac:dyDescent="0.2">
      <c r="B26" s="564"/>
      <c r="C26" s="564"/>
      <c r="D26" s="564"/>
      <c r="E26" s="564"/>
      <c r="F26" s="564"/>
    </row>
    <row r="27" spans="1:6" x14ac:dyDescent="0.2">
      <c r="B27" s="564"/>
      <c r="C27" s="564"/>
      <c r="D27" s="564"/>
      <c r="E27" s="564"/>
      <c r="F27" s="564"/>
    </row>
    <row r="28" spans="1:6" x14ac:dyDescent="0.2">
      <c r="B28" s="564"/>
      <c r="C28" s="564"/>
      <c r="D28" s="564"/>
      <c r="E28" s="564"/>
      <c r="F28" s="564"/>
    </row>
    <row r="29" spans="1:6" x14ac:dyDescent="0.2">
      <c r="A29" s="436"/>
      <c r="B29" s="565" t="s">
        <v>2030</v>
      </c>
      <c r="C29" s="565"/>
      <c r="D29" s="565"/>
      <c r="E29" s="565"/>
      <c r="F29" s="565"/>
    </row>
    <row r="30" spans="1:6" x14ac:dyDescent="0.2">
      <c r="B30" s="565"/>
      <c r="C30" s="565"/>
      <c r="D30" s="565"/>
      <c r="E30" s="565"/>
      <c r="F30" s="565"/>
    </row>
    <row r="31" spans="1:6" x14ac:dyDescent="0.2">
      <c r="B31" s="565"/>
      <c r="C31" s="565"/>
      <c r="D31" s="565"/>
      <c r="E31" s="565"/>
      <c r="F31" s="565"/>
    </row>
    <row r="32" spans="1:6" x14ac:dyDescent="0.2">
      <c r="B32" s="565"/>
      <c r="C32" s="565"/>
      <c r="D32" s="565"/>
      <c r="E32" s="565"/>
      <c r="F32" s="565"/>
    </row>
    <row r="33" spans="2:6" x14ac:dyDescent="0.2">
      <c r="B33" s="565"/>
      <c r="C33" s="565"/>
      <c r="D33" s="565"/>
      <c r="E33" s="565"/>
      <c r="F33" s="565"/>
    </row>
    <row r="34" spans="2:6" x14ac:dyDescent="0.2">
      <c r="B34" s="565"/>
      <c r="C34" s="565"/>
      <c r="D34" s="565"/>
      <c r="E34" s="565"/>
      <c r="F34" s="565"/>
    </row>
    <row r="35" spans="2:6" x14ac:dyDescent="0.2">
      <c r="B35" s="565"/>
      <c r="C35" s="565"/>
      <c r="D35" s="565"/>
      <c r="E35" s="565"/>
      <c r="F35" s="565"/>
    </row>
    <row r="36" spans="2:6" x14ac:dyDescent="0.2">
      <c r="B36" s="565"/>
      <c r="C36" s="565"/>
      <c r="D36" s="565"/>
      <c r="E36" s="565"/>
      <c r="F36" s="565"/>
    </row>
  </sheetData>
  <mergeCells count="2">
    <mergeCell ref="B25:F28"/>
    <mergeCell ref="B29:F36"/>
  </mergeCells>
  <pageMargins left="0.75" right="0.75" top="1" bottom="1" header="0.5" footer="0.5"/>
  <headerFooter alignWithMargins="0"/>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dimension ref="A1:J42"/>
  <sheetViews>
    <sheetView zoomScale="98" zoomScaleNormal="98" zoomScalePageLayoutView="98" workbookViewId="0">
      <selection activeCell="D23" sqref="D23"/>
    </sheetView>
  </sheetViews>
  <sheetFormatPr defaultColWidth="8.85546875" defaultRowHeight="12.75" x14ac:dyDescent="0.2"/>
  <cols>
    <col min="1" max="3" width="8.85546875" style="397"/>
    <col min="4" max="4" width="10.42578125" style="397" customWidth="1"/>
    <col min="5" max="5" width="10.28515625" style="397" customWidth="1"/>
    <col min="6" max="6" width="10.140625" style="397" customWidth="1"/>
    <col min="7" max="259" width="8.85546875" style="397"/>
    <col min="260" max="260" width="10.42578125" style="397" customWidth="1"/>
    <col min="261" max="261" width="10.28515625" style="397" customWidth="1"/>
    <col min="262" max="262" width="10.140625" style="397" customWidth="1"/>
    <col min="263" max="515" width="8.85546875" style="397"/>
    <col min="516" max="516" width="10.42578125" style="397" customWidth="1"/>
    <col min="517" max="517" width="10.28515625" style="397" customWidth="1"/>
    <col min="518" max="518" width="10.140625" style="397" customWidth="1"/>
    <col min="519" max="771" width="8.85546875" style="397"/>
    <col min="772" max="772" width="10.42578125" style="397" customWidth="1"/>
    <col min="773" max="773" width="10.28515625" style="397" customWidth="1"/>
    <col min="774" max="774" width="10.140625" style="397" customWidth="1"/>
    <col min="775" max="1027" width="8.85546875" style="397"/>
    <col min="1028" max="1028" width="10.42578125" style="397" customWidth="1"/>
    <col min="1029" max="1029" width="10.28515625" style="397" customWidth="1"/>
    <col min="1030" max="1030" width="10.140625" style="397" customWidth="1"/>
    <col min="1031" max="1283" width="8.85546875" style="397"/>
    <col min="1284" max="1284" width="10.42578125" style="397" customWidth="1"/>
    <col min="1285" max="1285" width="10.28515625" style="397" customWidth="1"/>
    <col min="1286" max="1286" width="10.140625" style="397" customWidth="1"/>
    <col min="1287" max="1539" width="8.85546875" style="397"/>
    <col min="1540" max="1540" width="10.42578125" style="397" customWidth="1"/>
    <col min="1541" max="1541" width="10.28515625" style="397" customWidth="1"/>
    <col min="1542" max="1542" width="10.140625" style="397" customWidth="1"/>
    <col min="1543" max="1795" width="8.85546875" style="397"/>
    <col min="1796" max="1796" width="10.42578125" style="397" customWidth="1"/>
    <col min="1797" max="1797" width="10.28515625" style="397" customWidth="1"/>
    <col min="1798" max="1798" width="10.140625" style="397" customWidth="1"/>
    <col min="1799" max="2051" width="8.85546875" style="397"/>
    <col min="2052" max="2052" width="10.42578125" style="397" customWidth="1"/>
    <col min="2053" max="2053" width="10.28515625" style="397" customWidth="1"/>
    <col min="2054" max="2054" width="10.140625" style="397" customWidth="1"/>
    <col min="2055" max="2307" width="8.85546875" style="397"/>
    <col min="2308" max="2308" width="10.42578125" style="397" customWidth="1"/>
    <col min="2309" max="2309" width="10.28515625" style="397" customWidth="1"/>
    <col min="2310" max="2310" width="10.140625" style="397" customWidth="1"/>
    <col min="2311" max="2563" width="8.85546875" style="397"/>
    <col min="2564" max="2564" width="10.42578125" style="397" customWidth="1"/>
    <col min="2565" max="2565" width="10.28515625" style="397" customWidth="1"/>
    <col min="2566" max="2566" width="10.140625" style="397" customWidth="1"/>
    <col min="2567" max="2819" width="8.85546875" style="397"/>
    <col min="2820" max="2820" width="10.42578125" style="397" customWidth="1"/>
    <col min="2821" max="2821" width="10.28515625" style="397" customWidth="1"/>
    <col min="2822" max="2822" width="10.140625" style="397" customWidth="1"/>
    <col min="2823" max="3075" width="8.85546875" style="397"/>
    <col min="3076" max="3076" width="10.42578125" style="397" customWidth="1"/>
    <col min="3077" max="3077" width="10.28515625" style="397" customWidth="1"/>
    <col min="3078" max="3078" width="10.140625" style="397" customWidth="1"/>
    <col min="3079" max="3331" width="8.85546875" style="397"/>
    <col min="3332" max="3332" width="10.42578125" style="397" customWidth="1"/>
    <col min="3333" max="3333" width="10.28515625" style="397" customWidth="1"/>
    <col min="3334" max="3334" width="10.140625" style="397" customWidth="1"/>
    <col min="3335" max="3587" width="8.85546875" style="397"/>
    <col min="3588" max="3588" width="10.42578125" style="397" customWidth="1"/>
    <col min="3589" max="3589" width="10.28515625" style="397" customWidth="1"/>
    <col min="3590" max="3590" width="10.140625" style="397" customWidth="1"/>
    <col min="3591" max="3843" width="8.85546875" style="397"/>
    <col min="3844" max="3844" width="10.42578125" style="397" customWidth="1"/>
    <col min="3845" max="3845" width="10.28515625" style="397" customWidth="1"/>
    <col min="3846" max="3846" width="10.140625" style="397" customWidth="1"/>
    <col min="3847" max="4099" width="8.85546875" style="397"/>
    <col min="4100" max="4100" width="10.42578125" style="397" customWidth="1"/>
    <col min="4101" max="4101" width="10.28515625" style="397" customWidth="1"/>
    <col min="4102" max="4102" width="10.140625" style="397" customWidth="1"/>
    <col min="4103" max="4355" width="8.85546875" style="397"/>
    <col min="4356" max="4356" width="10.42578125" style="397" customWidth="1"/>
    <col min="4357" max="4357" width="10.28515625" style="397" customWidth="1"/>
    <col min="4358" max="4358" width="10.140625" style="397" customWidth="1"/>
    <col min="4359" max="4611" width="8.85546875" style="397"/>
    <col min="4612" max="4612" width="10.42578125" style="397" customWidth="1"/>
    <col min="4613" max="4613" width="10.28515625" style="397" customWidth="1"/>
    <col min="4614" max="4614" width="10.140625" style="397" customWidth="1"/>
    <col min="4615" max="4867" width="8.85546875" style="397"/>
    <col min="4868" max="4868" width="10.42578125" style="397" customWidth="1"/>
    <col min="4869" max="4869" width="10.28515625" style="397" customWidth="1"/>
    <col min="4870" max="4870" width="10.140625" style="397" customWidth="1"/>
    <col min="4871" max="5123" width="8.85546875" style="397"/>
    <col min="5124" max="5124" width="10.42578125" style="397" customWidth="1"/>
    <col min="5125" max="5125" width="10.28515625" style="397" customWidth="1"/>
    <col min="5126" max="5126" width="10.140625" style="397" customWidth="1"/>
    <col min="5127" max="5379" width="8.85546875" style="397"/>
    <col min="5380" max="5380" width="10.42578125" style="397" customWidth="1"/>
    <col min="5381" max="5381" width="10.28515625" style="397" customWidth="1"/>
    <col min="5382" max="5382" width="10.140625" style="397" customWidth="1"/>
    <col min="5383" max="5635" width="8.85546875" style="397"/>
    <col min="5636" max="5636" width="10.42578125" style="397" customWidth="1"/>
    <col min="5637" max="5637" width="10.28515625" style="397" customWidth="1"/>
    <col min="5638" max="5638" width="10.140625" style="397" customWidth="1"/>
    <col min="5639" max="5891" width="8.85546875" style="397"/>
    <col min="5892" max="5892" width="10.42578125" style="397" customWidth="1"/>
    <col min="5893" max="5893" width="10.28515625" style="397" customWidth="1"/>
    <col min="5894" max="5894" width="10.140625" style="397" customWidth="1"/>
    <col min="5895" max="6147" width="8.85546875" style="397"/>
    <col min="6148" max="6148" width="10.42578125" style="397" customWidth="1"/>
    <col min="6149" max="6149" width="10.28515625" style="397" customWidth="1"/>
    <col min="6150" max="6150" width="10.140625" style="397" customWidth="1"/>
    <col min="6151" max="6403" width="8.85546875" style="397"/>
    <col min="6404" max="6404" width="10.42578125" style="397" customWidth="1"/>
    <col min="6405" max="6405" width="10.28515625" style="397" customWidth="1"/>
    <col min="6406" max="6406" width="10.140625" style="397" customWidth="1"/>
    <col min="6407" max="6659" width="8.85546875" style="397"/>
    <col min="6660" max="6660" width="10.42578125" style="397" customWidth="1"/>
    <col min="6661" max="6661" width="10.28515625" style="397" customWidth="1"/>
    <col min="6662" max="6662" width="10.140625" style="397" customWidth="1"/>
    <col min="6663" max="6915" width="8.85546875" style="397"/>
    <col min="6916" max="6916" width="10.42578125" style="397" customWidth="1"/>
    <col min="6917" max="6917" width="10.28515625" style="397" customWidth="1"/>
    <col min="6918" max="6918" width="10.140625" style="397" customWidth="1"/>
    <col min="6919" max="7171" width="8.85546875" style="397"/>
    <col min="7172" max="7172" width="10.42578125" style="397" customWidth="1"/>
    <col min="7173" max="7173" width="10.28515625" style="397" customWidth="1"/>
    <col min="7174" max="7174" width="10.140625" style="397" customWidth="1"/>
    <col min="7175" max="7427" width="8.85546875" style="397"/>
    <col min="7428" max="7428" width="10.42578125" style="397" customWidth="1"/>
    <col min="7429" max="7429" width="10.28515625" style="397" customWidth="1"/>
    <col min="7430" max="7430" width="10.140625" style="397" customWidth="1"/>
    <col min="7431" max="7683" width="8.85546875" style="397"/>
    <col min="7684" max="7684" width="10.42578125" style="397" customWidth="1"/>
    <col min="7685" max="7685" width="10.28515625" style="397" customWidth="1"/>
    <col min="7686" max="7686" width="10.140625" style="397" customWidth="1"/>
    <col min="7687" max="7939" width="8.85546875" style="397"/>
    <col min="7940" max="7940" width="10.42578125" style="397" customWidth="1"/>
    <col min="7941" max="7941" width="10.28515625" style="397" customWidth="1"/>
    <col min="7942" max="7942" width="10.140625" style="397" customWidth="1"/>
    <col min="7943" max="8195" width="8.85546875" style="397"/>
    <col min="8196" max="8196" width="10.42578125" style="397" customWidth="1"/>
    <col min="8197" max="8197" width="10.28515625" style="397" customWidth="1"/>
    <col min="8198" max="8198" width="10.140625" style="397" customWidth="1"/>
    <col min="8199" max="8451" width="8.85546875" style="397"/>
    <col min="8452" max="8452" width="10.42578125" style="397" customWidth="1"/>
    <col min="8453" max="8453" width="10.28515625" style="397" customWidth="1"/>
    <col min="8454" max="8454" width="10.140625" style="397" customWidth="1"/>
    <col min="8455" max="8707" width="8.85546875" style="397"/>
    <col min="8708" max="8708" width="10.42578125" style="397" customWidth="1"/>
    <col min="8709" max="8709" width="10.28515625" style="397" customWidth="1"/>
    <col min="8710" max="8710" width="10.140625" style="397" customWidth="1"/>
    <col min="8711" max="8963" width="8.85546875" style="397"/>
    <col min="8964" max="8964" width="10.42578125" style="397" customWidth="1"/>
    <col min="8965" max="8965" width="10.28515625" style="397" customWidth="1"/>
    <col min="8966" max="8966" width="10.140625" style="397" customWidth="1"/>
    <col min="8967" max="9219" width="8.85546875" style="397"/>
    <col min="9220" max="9220" width="10.42578125" style="397" customWidth="1"/>
    <col min="9221" max="9221" width="10.28515625" style="397" customWidth="1"/>
    <col min="9222" max="9222" width="10.140625" style="397" customWidth="1"/>
    <col min="9223" max="9475" width="8.85546875" style="397"/>
    <col min="9476" max="9476" width="10.42578125" style="397" customWidth="1"/>
    <col min="9477" max="9477" width="10.28515625" style="397" customWidth="1"/>
    <col min="9478" max="9478" width="10.140625" style="397" customWidth="1"/>
    <col min="9479" max="9731" width="8.85546875" style="397"/>
    <col min="9732" max="9732" width="10.42578125" style="397" customWidth="1"/>
    <col min="9733" max="9733" width="10.28515625" style="397" customWidth="1"/>
    <col min="9734" max="9734" width="10.140625" style="397" customWidth="1"/>
    <col min="9735" max="9987" width="8.85546875" style="397"/>
    <col min="9988" max="9988" width="10.42578125" style="397" customWidth="1"/>
    <col min="9989" max="9989" width="10.28515625" style="397" customWidth="1"/>
    <col min="9990" max="9990" width="10.140625" style="397" customWidth="1"/>
    <col min="9991" max="10243" width="8.85546875" style="397"/>
    <col min="10244" max="10244" width="10.42578125" style="397" customWidth="1"/>
    <col min="10245" max="10245" width="10.28515625" style="397" customWidth="1"/>
    <col min="10246" max="10246" width="10.140625" style="397" customWidth="1"/>
    <col min="10247" max="10499" width="8.85546875" style="397"/>
    <col min="10500" max="10500" width="10.42578125" style="397" customWidth="1"/>
    <col min="10501" max="10501" width="10.28515625" style="397" customWidth="1"/>
    <col min="10502" max="10502" width="10.140625" style="397" customWidth="1"/>
    <col min="10503" max="10755" width="8.85546875" style="397"/>
    <col min="10756" max="10756" width="10.42578125" style="397" customWidth="1"/>
    <col min="10757" max="10757" width="10.28515625" style="397" customWidth="1"/>
    <col min="10758" max="10758" width="10.140625" style="397" customWidth="1"/>
    <col min="10759" max="11011" width="8.85546875" style="397"/>
    <col min="11012" max="11012" width="10.42578125" style="397" customWidth="1"/>
    <col min="11013" max="11013" width="10.28515625" style="397" customWidth="1"/>
    <col min="11014" max="11014" width="10.140625" style="397" customWidth="1"/>
    <col min="11015" max="11267" width="8.85546875" style="397"/>
    <col min="11268" max="11268" width="10.42578125" style="397" customWidth="1"/>
    <col min="11269" max="11269" width="10.28515625" style="397" customWidth="1"/>
    <col min="11270" max="11270" width="10.140625" style="397" customWidth="1"/>
    <col min="11271" max="11523" width="8.85546875" style="397"/>
    <col min="11524" max="11524" width="10.42578125" style="397" customWidth="1"/>
    <col min="11525" max="11525" width="10.28515625" style="397" customWidth="1"/>
    <col min="11526" max="11526" width="10.140625" style="397" customWidth="1"/>
    <col min="11527" max="11779" width="8.85546875" style="397"/>
    <col min="11780" max="11780" width="10.42578125" style="397" customWidth="1"/>
    <col min="11781" max="11781" width="10.28515625" style="397" customWidth="1"/>
    <col min="11782" max="11782" width="10.140625" style="397" customWidth="1"/>
    <col min="11783" max="12035" width="8.85546875" style="397"/>
    <col min="12036" max="12036" width="10.42578125" style="397" customWidth="1"/>
    <col min="12037" max="12037" width="10.28515625" style="397" customWidth="1"/>
    <col min="12038" max="12038" width="10.140625" style="397" customWidth="1"/>
    <col min="12039" max="12291" width="8.85546875" style="397"/>
    <col min="12292" max="12292" width="10.42578125" style="397" customWidth="1"/>
    <col min="12293" max="12293" width="10.28515625" style="397" customWidth="1"/>
    <col min="12294" max="12294" width="10.140625" style="397" customWidth="1"/>
    <col min="12295" max="12547" width="8.85546875" style="397"/>
    <col min="12548" max="12548" width="10.42578125" style="397" customWidth="1"/>
    <col min="12549" max="12549" width="10.28515625" style="397" customWidth="1"/>
    <col min="12550" max="12550" width="10.140625" style="397" customWidth="1"/>
    <col min="12551" max="12803" width="8.85546875" style="397"/>
    <col min="12804" max="12804" width="10.42578125" style="397" customWidth="1"/>
    <col min="12805" max="12805" width="10.28515625" style="397" customWidth="1"/>
    <col min="12806" max="12806" width="10.140625" style="397" customWidth="1"/>
    <col min="12807" max="13059" width="8.85546875" style="397"/>
    <col min="13060" max="13060" width="10.42578125" style="397" customWidth="1"/>
    <col min="13061" max="13061" width="10.28515625" style="397" customWidth="1"/>
    <col min="13062" max="13062" width="10.140625" style="397" customWidth="1"/>
    <col min="13063" max="13315" width="8.85546875" style="397"/>
    <col min="13316" max="13316" width="10.42578125" style="397" customWidth="1"/>
    <col min="13317" max="13317" width="10.28515625" style="397" customWidth="1"/>
    <col min="13318" max="13318" width="10.140625" style="397" customWidth="1"/>
    <col min="13319" max="13571" width="8.85546875" style="397"/>
    <col min="13572" max="13572" width="10.42578125" style="397" customWidth="1"/>
    <col min="13573" max="13573" width="10.28515625" style="397" customWidth="1"/>
    <col min="13574" max="13574" width="10.140625" style="397" customWidth="1"/>
    <col min="13575" max="13827" width="8.85546875" style="397"/>
    <col min="13828" max="13828" width="10.42578125" style="397" customWidth="1"/>
    <col min="13829" max="13829" width="10.28515625" style="397" customWidth="1"/>
    <col min="13830" max="13830" width="10.140625" style="397" customWidth="1"/>
    <col min="13831" max="14083" width="8.85546875" style="397"/>
    <col min="14084" max="14084" width="10.42578125" style="397" customWidth="1"/>
    <col min="14085" max="14085" width="10.28515625" style="397" customWidth="1"/>
    <col min="14086" max="14086" width="10.140625" style="397" customWidth="1"/>
    <col min="14087" max="14339" width="8.85546875" style="397"/>
    <col min="14340" max="14340" width="10.42578125" style="397" customWidth="1"/>
    <col min="14341" max="14341" width="10.28515625" style="397" customWidth="1"/>
    <col min="14342" max="14342" width="10.140625" style="397" customWidth="1"/>
    <col min="14343" max="14595" width="8.85546875" style="397"/>
    <col min="14596" max="14596" width="10.42578125" style="397" customWidth="1"/>
    <col min="14597" max="14597" width="10.28515625" style="397" customWidth="1"/>
    <col min="14598" max="14598" width="10.140625" style="397" customWidth="1"/>
    <col min="14599" max="14851" width="8.85546875" style="397"/>
    <col min="14852" max="14852" width="10.42578125" style="397" customWidth="1"/>
    <col min="14853" max="14853" width="10.28515625" style="397" customWidth="1"/>
    <col min="14854" max="14854" width="10.140625" style="397" customWidth="1"/>
    <col min="14855" max="15107" width="8.85546875" style="397"/>
    <col min="15108" max="15108" width="10.42578125" style="397" customWidth="1"/>
    <col min="15109" max="15109" width="10.28515625" style="397" customWidth="1"/>
    <col min="15110" max="15110" width="10.140625" style="397" customWidth="1"/>
    <col min="15111" max="15363" width="8.85546875" style="397"/>
    <col min="15364" max="15364" width="10.42578125" style="397" customWidth="1"/>
    <col min="15365" max="15365" width="10.28515625" style="397" customWidth="1"/>
    <col min="15366" max="15366" width="10.140625" style="397" customWidth="1"/>
    <col min="15367" max="15619" width="8.85546875" style="397"/>
    <col min="15620" max="15620" width="10.42578125" style="397" customWidth="1"/>
    <col min="15621" max="15621" width="10.28515625" style="397" customWidth="1"/>
    <col min="15622" max="15622" width="10.140625" style="397" customWidth="1"/>
    <col min="15623" max="15875" width="8.85546875" style="397"/>
    <col min="15876" max="15876" width="10.42578125" style="397" customWidth="1"/>
    <col min="15877" max="15877" width="10.28515625" style="397" customWidth="1"/>
    <col min="15878" max="15878" width="10.140625" style="397" customWidth="1"/>
    <col min="15879" max="16131" width="8.85546875" style="397"/>
    <col min="16132" max="16132" width="10.42578125" style="397" customWidth="1"/>
    <col min="16133" max="16133" width="10.28515625" style="397" customWidth="1"/>
    <col min="16134" max="16134" width="10.140625" style="397" customWidth="1"/>
    <col min="16135" max="16384" width="8.85546875" style="397"/>
  </cols>
  <sheetData>
    <row r="1" spans="1:10" x14ac:dyDescent="0.2">
      <c r="A1" s="396" t="s">
        <v>2043</v>
      </c>
    </row>
    <row r="2" spans="1:10" x14ac:dyDescent="0.2">
      <c r="A2" s="398" t="s">
        <v>2044</v>
      </c>
      <c r="E2" s="398"/>
      <c r="G2" s="399" t="s">
        <v>2023</v>
      </c>
      <c r="H2" s="400">
        <v>0.98740000000000006</v>
      </c>
      <c r="I2" s="401" t="s">
        <v>2024</v>
      </c>
      <c r="J2" s="402">
        <v>0.54110000000000003</v>
      </c>
    </row>
    <row r="4" spans="1:10" x14ac:dyDescent="0.2">
      <c r="A4" s="396" t="s">
        <v>2045</v>
      </c>
    </row>
    <row r="5" spans="1:10" x14ac:dyDescent="0.2">
      <c r="A5" s="398" t="s">
        <v>2046</v>
      </c>
      <c r="G5" s="403" t="s">
        <v>2023</v>
      </c>
      <c r="H5" s="404">
        <v>1.0242</v>
      </c>
      <c r="I5" s="405" t="s">
        <v>2024</v>
      </c>
      <c r="J5" s="406">
        <v>0.1172</v>
      </c>
    </row>
    <row r="7" spans="1:10" x14ac:dyDescent="0.2">
      <c r="A7" s="407" t="s">
        <v>2027</v>
      </c>
      <c r="B7" s="408"/>
      <c r="D7" s="409" t="s">
        <v>2028</v>
      </c>
      <c r="E7" s="410"/>
    </row>
    <row r="8" spans="1:10" x14ac:dyDescent="0.2">
      <c r="A8" s="411" t="s">
        <v>987</v>
      </c>
      <c r="B8" s="412" t="s">
        <v>1485</v>
      </c>
      <c r="D8" s="413" t="s">
        <v>987</v>
      </c>
      <c r="E8" s="414" t="s">
        <v>1485</v>
      </c>
    </row>
    <row r="9" spans="1:10" x14ac:dyDescent="0.2">
      <c r="A9" s="445">
        <v>9.5</v>
      </c>
      <c r="B9" s="446">
        <f t="shared" ref="B9:B16" si="0">ROUND((A9*$H$2+$J$2),1)</f>
        <v>9.9</v>
      </c>
      <c r="D9" s="447">
        <v>8</v>
      </c>
      <c r="E9" s="448">
        <f t="shared" ref="E9:E20" si="1">ROUND((D9*$H$5+$J$5),1)</f>
        <v>8.3000000000000007</v>
      </c>
    </row>
    <row r="10" spans="1:10" x14ac:dyDescent="0.2">
      <c r="A10" s="445">
        <v>8</v>
      </c>
      <c r="B10" s="446">
        <f t="shared" si="0"/>
        <v>8.4</v>
      </c>
      <c r="D10" s="447">
        <v>7.5</v>
      </c>
      <c r="E10" s="448">
        <f t="shared" si="1"/>
        <v>7.8</v>
      </c>
    </row>
    <row r="11" spans="1:10" x14ac:dyDescent="0.2">
      <c r="A11" s="445">
        <v>7.5</v>
      </c>
      <c r="B11" s="446">
        <f t="shared" si="0"/>
        <v>7.9</v>
      </c>
      <c r="D11" s="447">
        <v>6</v>
      </c>
      <c r="E11" s="448">
        <f t="shared" si="1"/>
        <v>6.3</v>
      </c>
    </row>
    <row r="12" spans="1:10" x14ac:dyDescent="0.2">
      <c r="A12" s="445">
        <v>6</v>
      </c>
      <c r="B12" s="446">
        <f t="shared" si="0"/>
        <v>6.5</v>
      </c>
      <c r="D12" s="447">
        <v>4.5</v>
      </c>
      <c r="E12" s="448">
        <f t="shared" si="1"/>
        <v>4.7</v>
      </c>
    </row>
    <row r="13" spans="1:10" x14ac:dyDescent="0.2">
      <c r="A13" s="445">
        <v>4.5</v>
      </c>
      <c r="B13" s="446">
        <f t="shared" si="0"/>
        <v>5</v>
      </c>
      <c r="D13" s="447">
        <v>4.2</v>
      </c>
      <c r="E13" s="448">
        <f t="shared" si="1"/>
        <v>4.4000000000000004</v>
      </c>
    </row>
    <row r="14" spans="1:10" x14ac:dyDescent="0.2">
      <c r="A14" s="449">
        <v>3.8</v>
      </c>
      <c r="B14" s="450">
        <f t="shared" si="0"/>
        <v>4.3</v>
      </c>
      <c r="D14" s="451">
        <v>4</v>
      </c>
      <c r="E14" s="426">
        <f t="shared" si="1"/>
        <v>4.2</v>
      </c>
    </row>
    <row r="15" spans="1:10" x14ac:dyDescent="0.2">
      <c r="A15" s="452">
        <v>3.6</v>
      </c>
      <c r="B15" s="453">
        <f t="shared" si="0"/>
        <v>4.0999999999999996</v>
      </c>
      <c r="D15" s="447">
        <v>3.8</v>
      </c>
      <c r="E15" s="448">
        <f t="shared" si="1"/>
        <v>4</v>
      </c>
    </row>
    <row r="16" spans="1:10" x14ac:dyDescent="0.2">
      <c r="A16" s="397">
        <v>12.87</v>
      </c>
      <c r="B16" s="397">
        <f t="shared" si="0"/>
        <v>13.2</v>
      </c>
      <c r="D16" s="449">
        <v>3.5</v>
      </c>
      <c r="E16" s="450">
        <f t="shared" si="1"/>
        <v>3.7</v>
      </c>
    </row>
    <row r="17" spans="1:6" x14ac:dyDescent="0.2">
      <c r="A17" s="454"/>
      <c r="B17" s="454"/>
      <c r="D17" s="447">
        <v>3.2</v>
      </c>
      <c r="E17" s="448">
        <f t="shared" si="1"/>
        <v>3.4</v>
      </c>
    </row>
    <row r="18" spans="1:6" x14ac:dyDescent="0.2">
      <c r="D18" s="455">
        <v>3</v>
      </c>
      <c r="E18" s="456">
        <f t="shared" si="1"/>
        <v>3.2</v>
      </c>
    </row>
    <row r="19" spans="1:6" x14ac:dyDescent="0.2">
      <c r="D19" s="457">
        <v>2.7</v>
      </c>
      <c r="E19" s="458">
        <f t="shared" si="1"/>
        <v>2.9</v>
      </c>
    </row>
    <row r="20" spans="1:6" x14ac:dyDescent="0.2">
      <c r="A20" s="459"/>
      <c r="D20" s="397">
        <v>12.87</v>
      </c>
      <c r="E20" s="397">
        <f t="shared" si="1"/>
        <v>13.3</v>
      </c>
    </row>
    <row r="21" spans="1:6" ht="12.75" customHeight="1" x14ac:dyDescent="0.2"/>
    <row r="26" spans="1:6" ht="12.75" customHeight="1" x14ac:dyDescent="0.2"/>
    <row r="27" spans="1:6" hidden="1" x14ac:dyDescent="0.2"/>
    <row r="30" spans="1:6" x14ac:dyDescent="0.2">
      <c r="A30" s="435"/>
      <c r="B30" s="564" t="s">
        <v>2047</v>
      </c>
      <c r="C30" s="564"/>
      <c r="D30" s="564"/>
      <c r="E30" s="564"/>
      <c r="F30" s="564"/>
    </row>
    <row r="31" spans="1:6" x14ac:dyDescent="0.2">
      <c r="B31" s="564"/>
      <c r="C31" s="564"/>
      <c r="D31" s="564"/>
      <c r="E31" s="564"/>
      <c r="F31" s="564"/>
    </row>
    <row r="32" spans="1:6" x14ac:dyDescent="0.2">
      <c r="B32" s="564"/>
      <c r="C32" s="564"/>
      <c r="D32" s="564"/>
      <c r="E32" s="564"/>
      <c r="F32" s="564"/>
    </row>
    <row r="33" spans="1:6" x14ac:dyDescent="0.2">
      <c r="B33" s="564"/>
      <c r="C33" s="564"/>
      <c r="D33" s="564"/>
      <c r="E33" s="564"/>
      <c r="F33" s="564"/>
    </row>
    <row r="35" spans="1:6" x14ac:dyDescent="0.2">
      <c r="A35" s="436"/>
      <c r="B35" s="565" t="s">
        <v>2048</v>
      </c>
      <c r="C35" s="565"/>
      <c r="D35" s="565"/>
      <c r="E35" s="565"/>
      <c r="F35" s="565"/>
    </row>
    <row r="36" spans="1:6" x14ac:dyDescent="0.2">
      <c r="B36" s="565"/>
      <c r="C36" s="565"/>
      <c r="D36" s="565"/>
      <c r="E36" s="565"/>
      <c r="F36" s="565"/>
    </row>
    <row r="37" spans="1:6" x14ac:dyDescent="0.2">
      <c r="B37" s="565"/>
      <c r="C37" s="565"/>
      <c r="D37" s="565"/>
      <c r="E37" s="565"/>
      <c r="F37" s="565"/>
    </row>
    <row r="38" spans="1:6" x14ac:dyDescent="0.2">
      <c r="B38" s="565"/>
      <c r="C38" s="565"/>
      <c r="D38" s="565"/>
      <c r="E38" s="565"/>
      <c r="F38" s="565"/>
    </row>
    <row r="39" spans="1:6" x14ac:dyDescent="0.2">
      <c r="B39" s="565"/>
      <c r="C39" s="565"/>
      <c r="D39" s="565"/>
      <c r="E39" s="565"/>
      <c r="F39" s="565"/>
    </row>
    <row r="40" spans="1:6" x14ac:dyDescent="0.2">
      <c r="B40" s="565"/>
      <c r="C40" s="565"/>
      <c r="D40" s="565"/>
      <c r="E40" s="565"/>
      <c r="F40" s="565"/>
    </row>
    <row r="41" spans="1:6" x14ac:dyDescent="0.2">
      <c r="B41" s="565"/>
      <c r="C41" s="565"/>
      <c r="D41" s="565"/>
      <c r="E41" s="565"/>
      <c r="F41" s="565"/>
    </row>
    <row r="42" spans="1:6" x14ac:dyDescent="0.2">
      <c r="B42" s="565"/>
      <c r="C42" s="565"/>
      <c r="D42" s="565"/>
      <c r="E42" s="565"/>
      <c r="F42" s="565"/>
    </row>
  </sheetData>
  <mergeCells count="2">
    <mergeCell ref="B30:F33"/>
    <mergeCell ref="B35:F42"/>
  </mergeCells>
  <pageMargins left="0.75" right="0.75" top="1" bottom="1" header="0.5" footer="0.5"/>
  <headerFooter alignWithMargins="0"/>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dimension ref="A1:W96"/>
  <sheetViews>
    <sheetView topLeftCell="A58" workbookViewId="0">
      <selection activeCell="D23" sqref="D23"/>
    </sheetView>
  </sheetViews>
  <sheetFormatPr defaultRowHeight="15" x14ac:dyDescent="0.25"/>
  <cols>
    <col min="1" max="1" width="33.140625" customWidth="1"/>
    <col min="2" max="2" width="14.28515625" customWidth="1"/>
    <col min="3" max="3" width="10.5703125" bestFit="1" customWidth="1"/>
    <col min="4" max="4" width="13.42578125" customWidth="1"/>
    <col min="5" max="5" width="12.7109375" customWidth="1"/>
    <col min="6" max="6" width="14.140625" customWidth="1"/>
    <col min="7" max="7" width="11.5703125" customWidth="1"/>
    <col min="8" max="8" width="11.42578125" customWidth="1"/>
    <col min="9" max="9" width="20.5703125" bestFit="1" customWidth="1"/>
    <col min="10" max="10" width="20.42578125" bestFit="1" customWidth="1"/>
    <col min="11" max="11" width="18.85546875" customWidth="1"/>
  </cols>
  <sheetData>
    <row r="1" spans="1:11" x14ac:dyDescent="0.25">
      <c r="H1" t="s">
        <v>1550</v>
      </c>
      <c r="I1" t="s">
        <v>1540</v>
      </c>
    </row>
    <row r="2" spans="1:11" x14ac:dyDescent="0.25">
      <c r="F2" s="561" t="s">
        <v>1551</v>
      </c>
      <c r="G2" t="s">
        <v>0</v>
      </c>
      <c r="H2" s="439">
        <v>1</v>
      </c>
      <c r="I2" s="440">
        <v>0</v>
      </c>
    </row>
    <row r="3" spans="1:11" x14ac:dyDescent="0.25">
      <c r="F3" s="562"/>
      <c r="G3" t="s">
        <v>986</v>
      </c>
      <c r="H3" s="439">
        <f>'CEC List - 8-28-14'!G1316</f>
        <v>0.6171875</v>
      </c>
      <c r="I3" s="439">
        <f>'CEC List - 8-28-14'!F1316</f>
        <v>0.3828125</v>
      </c>
      <c r="J3" s="306" t="s">
        <v>2038</v>
      </c>
    </row>
    <row r="4" spans="1:11" x14ac:dyDescent="0.25">
      <c r="F4" s="562"/>
      <c r="G4" t="s">
        <v>1552</v>
      </c>
      <c r="H4" s="439">
        <f>'CEC List - 8-28-14'!G1317</f>
        <v>0.97802197802197799</v>
      </c>
      <c r="I4" s="439">
        <f>'CEC List - 8-28-14'!F1317</f>
        <v>2.197802197802198E-2</v>
      </c>
      <c r="J4" s="306"/>
    </row>
    <row r="5" spans="1:11" x14ac:dyDescent="0.25">
      <c r="A5" s="2" t="s">
        <v>12</v>
      </c>
      <c r="F5" s="562"/>
      <c r="G5" t="s">
        <v>992</v>
      </c>
      <c r="H5" s="440">
        <v>1</v>
      </c>
      <c r="I5" s="440">
        <v>0</v>
      </c>
      <c r="J5" s="306"/>
    </row>
    <row r="6" spans="1:11" x14ac:dyDescent="0.25">
      <c r="A6" t="s">
        <v>13</v>
      </c>
      <c r="B6">
        <v>322</v>
      </c>
      <c r="C6" t="s">
        <v>969</v>
      </c>
      <c r="F6" s="562"/>
    </row>
    <row r="7" spans="1:11" x14ac:dyDescent="0.25">
      <c r="J7" t="s">
        <v>1553</v>
      </c>
    </row>
    <row r="8" spans="1:11" x14ac:dyDescent="0.25">
      <c r="A8" s="2" t="s">
        <v>983</v>
      </c>
      <c r="J8" s="563" t="s">
        <v>1554</v>
      </c>
      <c r="K8" s="563"/>
    </row>
    <row r="9" spans="1:11" s="14" customFormat="1" ht="44.25" customHeight="1" x14ac:dyDescent="0.25">
      <c r="B9" s="383" t="s">
        <v>1555</v>
      </c>
      <c r="C9" s="383" t="s">
        <v>1556</v>
      </c>
      <c r="D9" s="383" t="s">
        <v>1557</v>
      </c>
      <c r="E9" s="383" t="s">
        <v>968</v>
      </c>
      <c r="F9" s="383" t="s">
        <v>981</v>
      </c>
      <c r="G9" s="14" t="s">
        <v>988</v>
      </c>
      <c r="J9" s="383" t="s">
        <v>1047</v>
      </c>
      <c r="K9" s="383" t="s">
        <v>1046</v>
      </c>
    </row>
    <row r="10" spans="1:11" x14ac:dyDescent="0.25">
      <c r="A10" s="306" t="s">
        <v>2031</v>
      </c>
      <c r="B10" s="437">
        <f>'2. Crosswalk - MEF vs. IMEF'!E22</f>
        <v>0.91</v>
      </c>
      <c r="C10" s="379"/>
      <c r="D10" s="438">
        <f>(B10*H2)+(C10*I2)</f>
        <v>0.91</v>
      </c>
      <c r="E10" s="15">
        <f>AVERAGEIF('CEC List - 8-28-14'!H2:H1312,"&lt;&gt;FALSE",'CEC List - 8-28-14'!$H$2:$H$1312)</f>
        <v>3.4495804729214288</v>
      </c>
      <c r="F10" s="15">
        <f>E10/D10*$B$6</f>
        <v>1220.6207827260439</v>
      </c>
      <c r="G10" s="11"/>
      <c r="I10" s="307">
        <f>2.2*H2+1.72*I2</f>
        <v>2.2000000000000002</v>
      </c>
      <c r="J10" s="308" t="s">
        <v>1558</v>
      </c>
      <c r="K10" s="309" t="s">
        <v>1559</v>
      </c>
    </row>
    <row r="11" spans="1:11" x14ac:dyDescent="0.25">
      <c r="A11" t="s">
        <v>1966</v>
      </c>
      <c r="B11" s="379">
        <v>2.38</v>
      </c>
      <c r="C11" s="379">
        <v>2.0699999999999998</v>
      </c>
      <c r="D11" s="15">
        <f>(B11*H3)+(C11*I3)</f>
        <v>2.2613281249999999</v>
      </c>
      <c r="E11" s="15">
        <f>E10</f>
        <v>3.4495804729214288</v>
      </c>
      <c r="F11" s="15">
        <f t="shared" ref="F11:F13" si="0">E11/D11*$B$6</f>
        <v>491.20023759519643</v>
      </c>
      <c r="G11" s="310">
        <f>F$10-F11</f>
        <v>729.42054513084747</v>
      </c>
      <c r="I11" s="307">
        <f>2.8*H3+2.51*I3</f>
        <v>2.688984375</v>
      </c>
      <c r="J11" s="308" t="s">
        <v>1560</v>
      </c>
      <c r="K11" s="308" t="s">
        <v>1561</v>
      </c>
    </row>
    <row r="12" spans="1:11" x14ac:dyDescent="0.25">
      <c r="A12" t="s">
        <v>1967</v>
      </c>
      <c r="B12" s="329">
        <v>2.74</v>
      </c>
      <c r="C12" s="329">
        <v>2.76</v>
      </c>
      <c r="D12" s="15">
        <f>(B12*H4)+(C12*I4)</f>
        <v>2.7404395604395604</v>
      </c>
      <c r="E12" s="15">
        <f t="shared" ref="E12:E13" si="1">E11</f>
        <v>3.4495804729214288</v>
      </c>
      <c r="F12" s="15">
        <f t="shared" si="0"/>
        <v>405.32363067424694</v>
      </c>
      <c r="G12" s="310">
        <f t="shared" ref="G12:G13" si="2">F$10-F12</f>
        <v>815.29715205179696</v>
      </c>
      <c r="I12" s="334">
        <f>3.2*H4+3.2*I4</f>
        <v>3.2</v>
      </c>
      <c r="J12" s="335" t="s">
        <v>1562</v>
      </c>
      <c r="K12" s="336" t="s">
        <v>1563</v>
      </c>
    </row>
    <row r="13" spans="1:11" x14ac:dyDescent="0.25">
      <c r="A13" t="s">
        <v>992</v>
      </c>
      <c r="B13" s="329">
        <v>2.92</v>
      </c>
      <c r="C13" s="329"/>
      <c r="D13" s="330">
        <f t="shared" ref="D13" si="3">(B13*H5)+(C13*I5)</f>
        <v>2.92</v>
      </c>
      <c r="E13" s="15">
        <f t="shared" si="1"/>
        <v>3.4495804729214288</v>
      </c>
      <c r="F13" s="15">
        <f t="shared" si="0"/>
        <v>380.39894256188359</v>
      </c>
      <c r="G13" s="310">
        <f t="shared" si="2"/>
        <v>840.22184016416031</v>
      </c>
      <c r="I13" s="334">
        <f>3.4*H5+3.4*I5</f>
        <v>3.4</v>
      </c>
      <c r="J13" s="335" t="s">
        <v>1968</v>
      </c>
      <c r="K13" s="336" t="s">
        <v>1969</v>
      </c>
    </row>
    <row r="14" spans="1:11" x14ac:dyDescent="0.25">
      <c r="G14" s="14"/>
    </row>
    <row r="15" spans="1:11" x14ac:dyDescent="0.25">
      <c r="A15" s="2" t="s">
        <v>984</v>
      </c>
      <c r="B15" t="s">
        <v>977</v>
      </c>
      <c r="D15" s="311" t="s">
        <v>1564</v>
      </c>
      <c r="E15" s="306"/>
    </row>
    <row r="16" spans="1:11" x14ac:dyDescent="0.25">
      <c r="B16" s="508" t="s">
        <v>6</v>
      </c>
      <c r="C16" s="508"/>
      <c r="D16" s="508"/>
      <c r="E16" s="508" t="s">
        <v>7</v>
      </c>
      <c r="F16" s="508"/>
      <c r="G16" s="508"/>
      <c r="H16" s="508" t="s">
        <v>11</v>
      </c>
      <c r="I16" s="508"/>
      <c r="J16" s="508"/>
    </row>
    <row r="17" spans="1:10" x14ac:dyDescent="0.25">
      <c r="B17" s="379" t="s">
        <v>8</v>
      </c>
      <c r="C17" s="379" t="s">
        <v>9</v>
      </c>
      <c r="D17" s="379" t="s">
        <v>10</v>
      </c>
      <c r="E17" s="379" t="s">
        <v>8</v>
      </c>
      <c r="F17" s="379" t="s">
        <v>9</v>
      </c>
      <c r="G17" s="379" t="s">
        <v>10</v>
      </c>
      <c r="H17" s="379" t="s">
        <v>8</v>
      </c>
      <c r="I17" s="379" t="s">
        <v>9</v>
      </c>
      <c r="J17" s="379" t="s">
        <v>10</v>
      </c>
    </row>
    <row r="18" spans="1:10" x14ac:dyDescent="0.25">
      <c r="A18" t="s">
        <v>0</v>
      </c>
      <c r="B18" s="42">
        <f>'DOE Energy &amp; Water Use (2)'!AC7</f>
        <v>7.4640070970695985E-2</v>
      </c>
      <c r="C18" s="42">
        <f>'DOE Energy &amp; Water Use (2)'!AD7</f>
        <v>0.33482562487930406</v>
      </c>
      <c r="D18" s="42">
        <f>'DOE Energy &amp; Water Use (2)'!AE7</f>
        <v>0.59053430415000008</v>
      </c>
      <c r="E18" s="44">
        <f>'DOE Energy &amp; Water Use (2)'!AC20</f>
        <v>7.6772934113933239E-2</v>
      </c>
      <c r="F18" s="44">
        <f>'DOE Energy &amp; Water Use (2)'!AD20</f>
        <v>0.30026711255735983</v>
      </c>
      <c r="G18" s="44">
        <f>'DOE Energy &amp; Water Use (2)'!AE20</f>
        <v>0.62295995332870691</v>
      </c>
      <c r="H18" s="299">
        <f t="shared" ref="H18:J21" si="4">(E18*$H2)+(B18*$I2)</f>
        <v>7.6772934113933239E-2</v>
      </c>
      <c r="I18" s="299">
        <f t="shared" si="4"/>
        <v>0.30026711255735983</v>
      </c>
      <c r="J18" s="299">
        <f t="shared" si="4"/>
        <v>0.62295995332870691</v>
      </c>
    </row>
    <row r="19" spans="1:10" x14ac:dyDescent="0.25">
      <c r="A19" t="s">
        <v>1966</v>
      </c>
      <c r="B19" s="42">
        <f>'DOE Energy &amp; Water Use (2)'!AC8</f>
        <v>4.1721951219512193E-2</v>
      </c>
      <c r="C19" s="42">
        <f>'DOE Energy &amp; Water Use (2)'!AD8</f>
        <v>0.32921413658536586</v>
      </c>
      <c r="D19" s="42">
        <f>'DOE Energy &amp; Water Use (2)'!AE8</f>
        <v>0.62906391219512192</v>
      </c>
      <c r="E19" s="44">
        <f>'DOE Energy &amp; Water Use (2)'!AC21</f>
        <v>0.10506820560660426</v>
      </c>
      <c r="F19" s="44">
        <f>'DOE Energy &amp; Water Use (2)'!AD21</f>
        <v>0.17486267568664238</v>
      </c>
      <c r="G19" s="44">
        <f>'DOE Energy &amp; Water Use (2)'!AE21</f>
        <v>0.72006911870675328</v>
      </c>
      <c r="H19" s="299">
        <f t="shared" si="4"/>
        <v>8.0818467599045596E-2</v>
      </c>
      <c r="I19" s="299">
        <f t="shared" si="4"/>
        <v>0.23395034431193495</v>
      </c>
      <c r="J19" s="299">
        <f t="shared" si="4"/>
        <v>0.68523118808901939</v>
      </c>
    </row>
    <row r="20" spans="1:10" x14ac:dyDescent="0.25">
      <c r="A20" t="s">
        <v>1967</v>
      </c>
      <c r="B20" s="43">
        <f>'DOE Energy &amp; Water Use (2)'!AC9</f>
        <v>4.2443902439024392E-2</v>
      </c>
      <c r="C20" s="43">
        <f>'DOE Energy &amp; Water Use (2)'!AD9</f>
        <v>0.29037499317073179</v>
      </c>
      <c r="D20" s="43">
        <f>'DOE Energy &amp; Water Use (2)'!AE9</f>
        <v>0.66718110439024381</v>
      </c>
      <c r="E20" s="44">
        <f>'DOE Energy &amp; Water Use (2)'!AC22</f>
        <v>0.13858321469444446</v>
      </c>
      <c r="F20" s="44">
        <f>'DOE Energy &amp; Water Use (2)'!AD22</f>
        <v>9.6115885305555426E-2</v>
      </c>
      <c r="G20" s="44">
        <f>'DOE Energy &amp; Water Use (2)'!AE22</f>
        <v>0.76530090000000017</v>
      </c>
      <c r="H20" s="299">
        <f t="shared" si="4"/>
        <v>0.13647026277674293</v>
      </c>
      <c r="I20" s="299">
        <f t="shared" si="4"/>
        <v>0.10038531624764721</v>
      </c>
      <c r="J20" s="299">
        <f t="shared" si="4"/>
        <v>0.76314442097560986</v>
      </c>
    </row>
    <row r="21" spans="1:10" x14ac:dyDescent="0.25">
      <c r="A21" t="s">
        <v>992</v>
      </c>
      <c r="B21" s="331"/>
      <c r="C21" s="331"/>
      <c r="D21" s="331"/>
      <c r="E21" s="332">
        <f>E20</f>
        <v>0.13858321469444446</v>
      </c>
      <c r="F21" s="332">
        <f t="shared" ref="F21:G21" si="5">F20</f>
        <v>9.6115885305555426E-2</v>
      </c>
      <c r="G21" s="332">
        <f t="shared" si="5"/>
        <v>0.76530090000000017</v>
      </c>
      <c r="H21" s="299">
        <f t="shared" si="4"/>
        <v>0.13858321469444446</v>
      </c>
      <c r="I21" s="299">
        <f t="shared" si="4"/>
        <v>9.6115885305555426E-2</v>
      </c>
      <c r="J21" s="299">
        <f t="shared" si="4"/>
        <v>0.76530090000000017</v>
      </c>
    </row>
    <row r="24" spans="1:10" x14ac:dyDescent="0.25">
      <c r="A24" s="2" t="s">
        <v>982</v>
      </c>
    </row>
    <row r="25" spans="1:10" x14ac:dyDescent="0.25">
      <c r="B25" s="508" t="s">
        <v>975</v>
      </c>
      <c r="C25" s="508"/>
      <c r="D25" s="508"/>
      <c r="E25" s="508"/>
    </row>
    <row r="26" spans="1:10" x14ac:dyDescent="0.25">
      <c r="B26" s="379" t="s">
        <v>970</v>
      </c>
      <c r="C26" s="379" t="s">
        <v>972</v>
      </c>
      <c r="D26" s="379" t="s">
        <v>971</v>
      </c>
      <c r="E26" s="379" t="s">
        <v>973</v>
      </c>
    </row>
    <row r="27" spans="1:10" x14ac:dyDescent="0.25">
      <c r="A27" t="s">
        <v>0</v>
      </c>
      <c r="B27" s="378">
        <f>$F10</f>
        <v>1220.6207827260439</v>
      </c>
      <c r="C27" s="378">
        <f>$F10*($H18+$J18)</f>
        <v>854.10850476939027</v>
      </c>
      <c r="D27" s="378">
        <f>$F10*($H18+$I18)</f>
        <v>460.22291688697788</v>
      </c>
      <c r="E27" s="378">
        <f>$F10*$H18</f>
        <v>93.710638930324194</v>
      </c>
      <c r="G27" s="18"/>
    </row>
    <row r="28" spans="1:10" x14ac:dyDescent="0.25">
      <c r="A28" t="s">
        <v>1966</v>
      </c>
      <c r="B28" s="378">
        <f t="shared" ref="B28:B30" si="6">$F11</f>
        <v>491.20023759519643</v>
      </c>
      <c r="C28" s="378">
        <f t="shared" ref="C28:C30" si="7">$F11*($H19+$J19)</f>
        <v>376.28377288369592</v>
      </c>
      <c r="D28" s="378">
        <f t="shared" ref="D28:D30" si="8">$F11*($H19+$I19)</f>
        <v>154.61451519823135</v>
      </c>
      <c r="E28" s="378">
        <f t="shared" ref="E28:E30" si="9">$F11*$H19</f>
        <v>39.698050486730878</v>
      </c>
      <c r="G28" s="18"/>
    </row>
    <row r="29" spans="1:10" x14ac:dyDescent="0.25">
      <c r="A29" t="s">
        <v>1967</v>
      </c>
      <c r="B29" s="378">
        <f t="shared" si="6"/>
        <v>405.32363067424694</v>
      </c>
      <c r="C29" s="378">
        <f t="shared" si="7"/>
        <v>364.63508982636807</v>
      </c>
      <c r="D29" s="378">
        <f t="shared" si="8"/>
        <v>96.003163235616825</v>
      </c>
      <c r="E29" s="378">
        <f t="shared" si="9"/>
        <v>55.314622387737984</v>
      </c>
      <c r="G29" s="18"/>
    </row>
    <row r="30" spans="1:10" x14ac:dyDescent="0.25">
      <c r="A30" t="s">
        <v>992</v>
      </c>
      <c r="B30" s="378">
        <f t="shared" si="6"/>
        <v>380.39894256188359</v>
      </c>
      <c r="C30" s="378">
        <f t="shared" si="7"/>
        <v>343.83656142825106</v>
      </c>
      <c r="D30" s="378">
        <f t="shared" si="8"/>
        <v>89.279289460225726</v>
      </c>
      <c r="E30" s="378">
        <f t="shared" si="9"/>
        <v>52.716908326593156</v>
      </c>
      <c r="G30" s="18"/>
    </row>
    <row r="31" spans="1:10" x14ac:dyDescent="0.25">
      <c r="B31" s="18"/>
      <c r="C31" s="18"/>
      <c r="D31" s="18"/>
      <c r="E31" s="18"/>
    </row>
    <row r="32" spans="1:10" x14ac:dyDescent="0.25">
      <c r="A32" s="2" t="s">
        <v>1011</v>
      </c>
      <c r="B32" s="18"/>
      <c r="C32" s="18"/>
      <c r="D32" s="18"/>
      <c r="E32" s="18"/>
    </row>
    <row r="33" spans="1:10" x14ac:dyDescent="0.25">
      <c r="B33" s="559" t="s">
        <v>975</v>
      </c>
      <c r="C33" s="559"/>
      <c r="D33" s="559"/>
      <c r="E33" s="559"/>
      <c r="G33" s="557" t="s">
        <v>1547</v>
      </c>
      <c r="H33" s="558"/>
      <c r="I33" s="558"/>
      <c r="J33" s="558"/>
    </row>
    <row r="34" spans="1:10" x14ac:dyDescent="0.25">
      <c r="B34" s="382" t="s">
        <v>970</v>
      </c>
      <c r="C34" s="382" t="s">
        <v>972</v>
      </c>
      <c r="D34" s="382" t="s">
        <v>971</v>
      </c>
      <c r="E34" s="382" t="s">
        <v>973</v>
      </c>
      <c r="G34" s="382" t="s">
        <v>970</v>
      </c>
      <c r="H34" s="382" t="s">
        <v>972</v>
      </c>
      <c r="I34" s="382" t="s">
        <v>971</v>
      </c>
      <c r="J34" s="382" t="s">
        <v>973</v>
      </c>
    </row>
    <row r="35" spans="1:10" x14ac:dyDescent="0.25">
      <c r="A35" t="s">
        <v>1966</v>
      </c>
      <c r="B35" s="382">
        <f>B$27-B28</f>
        <v>729.42054513084747</v>
      </c>
      <c r="C35" s="382">
        <f>C$27-C28</f>
        <v>477.82473188569435</v>
      </c>
      <c r="D35" s="382">
        <f>D$27-D28</f>
        <v>305.60840168874654</v>
      </c>
      <c r="E35" s="382">
        <f>E$27-E28</f>
        <v>54.012588443593316</v>
      </c>
      <c r="G35" s="312">
        <f>B35/$B$6</f>
        <v>2.2652811960585324</v>
      </c>
      <c r="H35" s="312">
        <f t="shared" ref="H35:J37" si="10">C35/$B$6</f>
        <v>1.4839277387754484</v>
      </c>
      <c r="I35" s="312">
        <f t="shared" si="10"/>
        <v>0.94909441518244264</v>
      </c>
      <c r="J35" s="312">
        <f t="shared" si="10"/>
        <v>0.16774095789935811</v>
      </c>
    </row>
    <row r="36" spans="1:10" x14ac:dyDescent="0.25">
      <c r="A36" t="s">
        <v>1967</v>
      </c>
      <c r="B36" s="382">
        <f t="shared" ref="B36:E37" si="11">B$27-B29</f>
        <v>815.29715205179696</v>
      </c>
      <c r="C36" s="382">
        <f t="shared" si="11"/>
        <v>489.47341494302219</v>
      </c>
      <c r="D36" s="382">
        <f t="shared" si="11"/>
        <v>364.21975365136109</v>
      </c>
      <c r="E36" s="382">
        <f t="shared" si="11"/>
        <v>38.39601654258621</v>
      </c>
      <c r="G36" s="312">
        <f t="shared" ref="G36:G37" si="12">B36/$B$6</f>
        <v>2.5319787330801149</v>
      </c>
      <c r="H36" s="312">
        <f t="shared" si="10"/>
        <v>1.5201037731149758</v>
      </c>
      <c r="I36" s="312">
        <f t="shared" si="10"/>
        <v>1.1311172473644755</v>
      </c>
      <c r="J36" s="312">
        <f t="shared" si="10"/>
        <v>0.11924228739933605</v>
      </c>
    </row>
    <row r="37" spans="1:10" x14ac:dyDescent="0.25">
      <c r="A37" t="s">
        <v>992</v>
      </c>
      <c r="B37" s="382">
        <f t="shared" si="11"/>
        <v>840.22184016416031</v>
      </c>
      <c r="C37" s="382">
        <f t="shared" si="11"/>
        <v>510.27194334113921</v>
      </c>
      <c r="D37" s="382">
        <f t="shared" si="11"/>
        <v>370.94362742675219</v>
      </c>
      <c r="E37" s="382">
        <f>E$27-E30</f>
        <v>40.993730603731038</v>
      </c>
      <c r="G37" s="312">
        <f t="shared" si="12"/>
        <v>2.6093845967831064</v>
      </c>
      <c r="H37" s="312">
        <f t="shared" si="10"/>
        <v>1.5846954762147181</v>
      </c>
      <c r="I37" s="312">
        <f t="shared" si="10"/>
        <v>1.1519988429402241</v>
      </c>
      <c r="J37" s="312">
        <f t="shared" si="10"/>
        <v>0.12730972237183552</v>
      </c>
    </row>
    <row r="39" spans="1:10" x14ac:dyDescent="0.25">
      <c r="A39" s="566" t="s">
        <v>2032</v>
      </c>
      <c r="B39" s="439">
        <f>'Savings Average'!B36/'SF Retro Savings - Front'!B35</f>
        <v>0.20461711680073352</v>
      </c>
      <c r="C39" s="439">
        <f>'Savings Average'!C36/'SF Retro Savings - Front'!C35</f>
        <v>0.14776083652766805</v>
      </c>
      <c r="D39" s="439">
        <f>'Savings Average'!D36/'SF Retro Savings - Front'!D35</f>
        <v>0.28807512007908959</v>
      </c>
      <c r="E39" s="439">
        <f>'Savings Average'!E36/'SF Retro Savings - Front'!E35</f>
        <v>0.17384892117540349</v>
      </c>
    </row>
    <row r="40" spans="1:10" x14ac:dyDescent="0.25">
      <c r="A40" s="566"/>
      <c r="B40" s="439">
        <f>'Savings Average'!B37/'SF Retro Savings - Front'!B36</f>
        <v>0.27245615135608126</v>
      </c>
      <c r="C40" s="439">
        <f>'Savings Average'!C37/'SF Retro Savings - Front'!C36</f>
        <v>0.16534300542965485</v>
      </c>
      <c r="D40" s="439">
        <f>'Savings Average'!D37/'SF Retro Savings - Front'!D36</f>
        <v>0.37758069213341178</v>
      </c>
      <c r="E40" s="439">
        <f>'Savings Average'!E37/'SF Retro Savings - Front'!E36</f>
        <v>-9.58269220086434E-2</v>
      </c>
    </row>
    <row r="41" spans="1:10" x14ac:dyDescent="0.25">
      <c r="A41" s="566"/>
      <c r="B41" s="439">
        <f>'Savings Average'!B38/'SF Retro Savings - Front'!B37</f>
        <v>0.28930732342014887</v>
      </c>
      <c r="C41" s="439">
        <f>'Savings Average'!C38/'SF Retro Savings - Front'!C37</f>
        <v>0.19286286373991479</v>
      </c>
      <c r="D41" s="439">
        <f>'Savings Average'!D38/'SF Retro Savings - Front'!D37</f>
        <v>0.38597205019992109</v>
      </c>
      <c r="E41" s="439">
        <f>'Savings Average'!E38/'SF Retro Savings - Front'!E37</f>
        <v>-3.6492189649759997E-2</v>
      </c>
    </row>
    <row r="44" spans="1:10" x14ac:dyDescent="0.25">
      <c r="A44" s="2" t="s">
        <v>1012</v>
      </c>
    </row>
    <row r="45" spans="1:10" x14ac:dyDescent="0.25">
      <c r="B45" s="508" t="s">
        <v>975</v>
      </c>
      <c r="C45" s="508"/>
      <c r="D45" s="508"/>
      <c r="E45" s="508"/>
    </row>
    <row r="46" spans="1:10" x14ac:dyDescent="0.25">
      <c r="B46" s="379" t="s">
        <v>970</v>
      </c>
      <c r="C46" s="379" t="s">
        <v>972</v>
      </c>
      <c r="D46" s="379" t="s">
        <v>971</v>
      </c>
      <c r="E46" s="379" t="s">
        <v>973</v>
      </c>
    </row>
    <row r="47" spans="1:10" x14ac:dyDescent="0.25">
      <c r="A47" t="s">
        <v>0</v>
      </c>
      <c r="B47" s="378">
        <v>0</v>
      </c>
      <c r="C47" s="378">
        <f>F10*I18*1.26*0.003413</f>
        <v>1.5761420698792343</v>
      </c>
      <c r="D47" s="378">
        <f>F10*J18*0.003413</f>
        <v>2.595237916108732</v>
      </c>
      <c r="E47" s="378">
        <f>F10*((I18*1.26)+J18)*0.003413</f>
        <v>4.1713799859879659</v>
      </c>
    </row>
    <row r="48" spans="1:10" x14ac:dyDescent="0.25">
      <c r="A48" t="s">
        <v>1966</v>
      </c>
      <c r="B48" s="378">
        <v>0</v>
      </c>
      <c r="C48" s="378">
        <f>F11*I19*1.26*0.003413</f>
        <v>0.49418446651604231</v>
      </c>
      <c r="D48" s="378">
        <f>F11*J19*0.003413</f>
        <v>1.1487670705408417</v>
      </c>
      <c r="E48" s="378">
        <f>F11*((I19*1.26)+J19)*0.003413</f>
        <v>1.6429515370568839</v>
      </c>
    </row>
    <row r="49" spans="1:5" x14ac:dyDescent="0.25">
      <c r="A49" t="s">
        <v>1967</v>
      </c>
      <c r="B49" s="378">
        <v>0</v>
      </c>
      <c r="C49" s="378">
        <f>F12*I20*1.26*0.003413</f>
        <v>0.17497618729140119</v>
      </c>
      <c r="D49" s="378">
        <f>F12*J20*0.003413</f>
        <v>1.0557107553680447</v>
      </c>
      <c r="E49" s="378">
        <f>F12*((I20*1.26)+J20)*0.003413</f>
        <v>1.2306869426594458</v>
      </c>
    </row>
    <row r="50" spans="1:5" x14ac:dyDescent="0.25">
      <c r="A50" t="s">
        <v>992</v>
      </c>
      <c r="B50" s="378">
        <v>0</v>
      </c>
      <c r="C50" s="378">
        <f>F13*I21*1.26*0.003413</f>
        <v>0.15723213257945082</v>
      </c>
      <c r="D50" s="378">
        <f>F13*J21*0.003413</f>
        <v>0.99359137603595826</v>
      </c>
      <c r="E50" s="378">
        <f>F13*((I21*1.26)+J21)*0.003413</f>
        <v>1.1508235086154091</v>
      </c>
    </row>
    <row r="52" spans="1:5" x14ac:dyDescent="0.25">
      <c r="A52" s="2" t="s">
        <v>1013</v>
      </c>
      <c r="B52" s="18"/>
      <c r="C52" s="18"/>
      <c r="D52" s="18"/>
      <c r="E52" s="18"/>
    </row>
    <row r="53" spans="1:5" x14ac:dyDescent="0.25">
      <c r="B53" s="559" t="s">
        <v>975</v>
      </c>
      <c r="C53" s="559"/>
      <c r="D53" s="559"/>
      <c r="E53" s="559"/>
    </row>
    <row r="54" spans="1:5" x14ac:dyDescent="0.25">
      <c r="B54" s="382" t="s">
        <v>970</v>
      </c>
      <c r="C54" s="382" t="s">
        <v>972</v>
      </c>
      <c r="D54" s="382" t="s">
        <v>971</v>
      </c>
      <c r="E54" s="382" t="s">
        <v>973</v>
      </c>
    </row>
    <row r="55" spans="1:5" x14ac:dyDescent="0.25">
      <c r="A55" t="s">
        <v>1966</v>
      </c>
      <c r="B55" s="382">
        <f>B$47-B48</f>
        <v>0</v>
      </c>
      <c r="C55" s="382">
        <f>C$47-C48</f>
        <v>1.0819576033631919</v>
      </c>
      <c r="D55" s="382">
        <f>D$47-D48</f>
        <v>1.4464708455678903</v>
      </c>
      <c r="E55" s="382">
        <f>E$47-E48</f>
        <v>2.528428448931082</v>
      </c>
    </row>
    <row r="56" spans="1:5" x14ac:dyDescent="0.25">
      <c r="A56" t="s">
        <v>1967</v>
      </c>
      <c r="B56" s="382">
        <f>B$47-B49</f>
        <v>0</v>
      </c>
      <c r="C56" s="382">
        <f t="shared" ref="C56:E57" si="13">C$47-C49</f>
        <v>1.4011658825878333</v>
      </c>
      <c r="D56" s="382">
        <f t="shared" si="13"/>
        <v>1.5395271607406873</v>
      </c>
      <c r="E56" s="382">
        <f t="shared" si="13"/>
        <v>2.9406930433285199</v>
      </c>
    </row>
    <row r="57" spans="1:5" x14ac:dyDescent="0.25">
      <c r="A57" t="s">
        <v>992</v>
      </c>
      <c r="B57" s="382">
        <f>B$47-B50</f>
        <v>0</v>
      </c>
      <c r="C57" s="382">
        <f t="shared" si="13"/>
        <v>1.4189099372997835</v>
      </c>
      <c r="D57" s="382">
        <f t="shared" si="13"/>
        <v>1.6016465400727737</v>
      </c>
      <c r="E57" s="382">
        <f t="shared" si="13"/>
        <v>3.0205564773725566</v>
      </c>
    </row>
    <row r="59" spans="1:5" x14ac:dyDescent="0.25">
      <c r="A59" s="566" t="s">
        <v>2032</v>
      </c>
      <c r="B59" s="439" t="s">
        <v>1010</v>
      </c>
      <c r="C59" s="439">
        <f>'Savings Average'!C51/'SF Retro Savings - Front'!C55</f>
        <v>3.1259720012200805</v>
      </c>
      <c r="D59" s="439">
        <f>'Savings Average'!D51/'SF Retro Savings - Front'!D55</f>
        <v>1.4443604982402272</v>
      </c>
      <c r="E59" s="439">
        <f>'Savings Average'!E51/'SF Retro Savings - Front'!E55</f>
        <v>2.1639507054779457</v>
      </c>
    </row>
    <row r="60" spans="1:5" x14ac:dyDescent="0.25">
      <c r="A60" s="566"/>
      <c r="B60" s="439" t="s">
        <v>1010</v>
      </c>
      <c r="C60" s="439">
        <f>'Savings Average'!C52/'SF Retro Savings - Front'!C56</f>
        <v>4.3336842185893598</v>
      </c>
      <c r="D60" s="439">
        <f>'Savings Average'!D52/'SF Retro Savings - Front'!D56</f>
        <v>1.8757396820878505</v>
      </c>
      <c r="E60" s="439">
        <f>'Savings Average'!E52/'SF Retro Savings - Front'!E56</f>
        <v>3.0468881069982219</v>
      </c>
    </row>
    <row r="61" spans="1:5" x14ac:dyDescent="0.25">
      <c r="A61" s="566"/>
      <c r="B61" s="439" t="s">
        <v>1010</v>
      </c>
      <c r="C61" s="439">
        <f>'Savings Average'!C53/'SF Retro Savings - Front'!C57</f>
        <v>4.3845997459347554</v>
      </c>
      <c r="D61" s="439">
        <f>'Savings Average'!D53/'SF Retro Savings - Front'!D57</f>
        <v>2.1289814135575802</v>
      </c>
      <c r="E61" s="439">
        <f>'Savings Average'!E53/'SF Retro Savings - Front'!E57</f>
        <v>3.1885607627738968</v>
      </c>
    </row>
    <row r="63" spans="1:5" hidden="1" x14ac:dyDescent="0.25"/>
    <row r="64" spans="1:5" hidden="1" x14ac:dyDescent="0.25">
      <c r="A64" s="2" t="s">
        <v>1981</v>
      </c>
      <c r="B64" t="s">
        <v>1014</v>
      </c>
      <c r="C64" t="s">
        <v>1287</v>
      </c>
      <c r="D64" t="s">
        <v>1288</v>
      </c>
      <c r="E64" t="s">
        <v>1273</v>
      </c>
    </row>
    <row r="65" spans="1:23" hidden="1" x14ac:dyDescent="0.25">
      <c r="A65" t="s">
        <v>1016</v>
      </c>
      <c r="B65" s="34">
        <v>0.31</v>
      </c>
      <c r="C65" s="34">
        <v>0.2</v>
      </c>
      <c r="D65" s="300">
        <v>0.12</v>
      </c>
      <c r="E65" s="300">
        <v>0.37</v>
      </c>
      <c r="G65" t="s">
        <v>1549</v>
      </c>
    </row>
    <row r="66" spans="1:23" hidden="1" x14ac:dyDescent="0.25">
      <c r="A66" t="s">
        <v>1017</v>
      </c>
      <c r="B66" s="34">
        <v>0.84</v>
      </c>
      <c r="C66" s="34">
        <v>0.05</v>
      </c>
      <c r="D66" s="300">
        <v>0.11</v>
      </c>
    </row>
    <row r="67" spans="1:23" hidden="1" x14ac:dyDescent="0.25"/>
    <row r="68" spans="1:23" hidden="1" x14ac:dyDescent="0.25">
      <c r="A68" s="2" t="s">
        <v>1982</v>
      </c>
      <c r="B68" t="s">
        <v>1014</v>
      </c>
      <c r="C68" t="s">
        <v>1287</v>
      </c>
      <c r="D68" t="s">
        <v>1288</v>
      </c>
      <c r="E68" t="s">
        <v>1273</v>
      </c>
      <c r="N68" t="s">
        <v>1014</v>
      </c>
      <c r="O68" t="s">
        <v>1287</v>
      </c>
      <c r="P68" t="s">
        <v>1288</v>
      </c>
      <c r="Q68" t="s">
        <v>1273</v>
      </c>
      <c r="R68" t="s">
        <v>1970</v>
      </c>
      <c r="S68" t="s">
        <v>1971</v>
      </c>
      <c r="T68" t="s">
        <v>1972</v>
      </c>
    </row>
    <row r="69" spans="1:23" hidden="1" x14ac:dyDescent="0.25">
      <c r="A69" t="s">
        <v>1016</v>
      </c>
      <c r="B69" s="45">
        <f>N71</f>
        <v>6.9727891156462579E-2</v>
      </c>
      <c r="C69" s="45">
        <f t="shared" ref="C69:E69" si="14">O71</f>
        <v>0.14285714285714285</v>
      </c>
      <c r="D69" s="45">
        <f t="shared" si="14"/>
        <v>0.65816326530612235</v>
      </c>
      <c r="E69" s="45">
        <f t="shared" si="14"/>
        <v>0.10204081632653061</v>
      </c>
      <c r="F69" t="s">
        <v>1973</v>
      </c>
      <c r="H69" t="s">
        <v>1974</v>
      </c>
      <c r="M69" t="s">
        <v>1975</v>
      </c>
      <c r="N69" s="45">
        <v>0.06</v>
      </c>
      <c r="O69" s="45">
        <v>0.14000000000000001</v>
      </c>
      <c r="P69" s="341">
        <v>0.63</v>
      </c>
      <c r="Q69" s="341">
        <v>0.1</v>
      </c>
      <c r="R69" s="341">
        <v>0.03</v>
      </c>
      <c r="S69" s="341">
        <v>0.01</v>
      </c>
      <c r="T69" s="341">
        <v>0.01</v>
      </c>
      <c r="U69" s="341">
        <f>SUM(N69:T69)</f>
        <v>0.98000000000000009</v>
      </c>
    </row>
    <row r="70" spans="1:23" hidden="1" x14ac:dyDescent="0.25">
      <c r="A70" t="s">
        <v>1017</v>
      </c>
      <c r="B70" s="45">
        <f>0.71+((71/97)*0.03)</f>
        <v>0.73195876288659789</v>
      </c>
      <c r="C70" s="45">
        <f>0.06+((6/97)*0.03)</f>
        <v>6.1855670103092779E-2</v>
      </c>
      <c r="D70" s="45">
        <f>0.2+((20/97)*0.03)</f>
        <v>0.2061855670103093</v>
      </c>
      <c r="H70" t="s">
        <v>1976</v>
      </c>
      <c r="M70" t="s">
        <v>1977</v>
      </c>
      <c r="N70" s="45">
        <f>N69/$U$69*1</f>
        <v>6.1224489795918359E-2</v>
      </c>
      <c r="O70" s="45">
        <f t="shared" ref="O70:Q70" si="15">O69/$U$69*1</f>
        <v>0.14285714285714285</v>
      </c>
      <c r="P70" s="45">
        <f t="shared" si="15"/>
        <v>0.64285714285714279</v>
      </c>
      <c r="Q70" s="45">
        <f t="shared" si="15"/>
        <v>0.10204081632653061</v>
      </c>
      <c r="R70" s="45">
        <f>R69/$U$69*1</f>
        <v>3.0612244897959179E-2</v>
      </c>
      <c r="S70" s="45">
        <f t="shared" ref="S70:T70" si="16">S69/$U$69*1</f>
        <v>1.020408163265306E-2</v>
      </c>
      <c r="T70" s="45">
        <f t="shared" si="16"/>
        <v>1.020408163265306E-2</v>
      </c>
      <c r="U70" s="45">
        <f>SUM(N70:T70)</f>
        <v>1</v>
      </c>
    </row>
    <row r="71" spans="1:23" hidden="1" x14ac:dyDescent="0.25">
      <c r="M71" t="s">
        <v>1978</v>
      </c>
      <c r="N71" s="45">
        <f>N70+(S70*1/3)+(0.5*T70)</f>
        <v>6.9727891156462579E-2</v>
      </c>
      <c r="O71" s="45">
        <f>O70</f>
        <v>0.14285714285714285</v>
      </c>
      <c r="P71" s="45">
        <f>P70+((1/3)*R70)+(0.5*T70)</f>
        <v>0.65816326530612235</v>
      </c>
      <c r="Q71" s="45">
        <f>Q70</f>
        <v>0.10204081632653061</v>
      </c>
      <c r="U71" s="341">
        <f>SUM(N71:Q71)</f>
        <v>0.97278911564625836</v>
      </c>
      <c r="V71" s="297" t="s">
        <v>1979</v>
      </c>
      <c r="W71" s="45">
        <f>R70*2/3+S70*2/3</f>
        <v>2.7210884353741496E-2</v>
      </c>
    </row>
    <row r="72" spans="1:23" hidden="1" x14ac:dyDescent="0.25">
      <c r="M72" s="342" t="s">
        <v>1980</v>
      </c>
    </row>
    <row r="73" spans="1:23" hidden="1" x14ac:dyDescent="0.25"/>
    <row r="74" spans="1:23" hidden="1" x14ac:dyDescent="0.25">
      <c r="A74" s="2" t="s">
        <v>982</v>
      </c>
    </row>
    <row r="75" spans="1:23" hidden="1" x14ac:dyDescent="0.25">
      <c r="B75" s="560" t="s">
        <v>1983</v>
      </c>
      <c r="C75" s="560"/>
      <c r="D75" s="560"/>
      <c r="E75" s="560"/>
      <c r="H75" s="560" t="s">
        <v>1984</v>
      </c>
      <c r="I75" s="560"/>
      <c r="J75" s="560"/>
      <c r="K75" s="560"/>
    </row>
    <row r="76" spans="1:23" hidden="1" x14ac:dyDescent="0.25">
      <c r="B76" s="381" t="s">
        <v>1014</v>
      </c>
      <c r="C76" s="165" t="s">
        <v>1287</v>
      </c>
      <c r="D76" t="s">
        <v>1288</v>
      </c>
      <c r="E76" t="s">
        <v>1273</v>
      </c>
      <c r="H76" s="381" t="s">
        <v>1014</v>
      </c>
      <c r="I76" s="165" t="s">
        <v>1287</v>
      </c>
      <c r="J76" t="s">
        <v>1288</v>
      </c>
      <c r="K76" t="s">
        <v>1273</v>
      </c>
    </row>
    <row r="77" spans="1:23" hidden="1" x14ac:dyDescent="0.25">
      <c r="A77" t="s">
        <v>0</v>
      </c>
      <c r="B77" s="313">
        <f>F10*($H18+($I18*B$65)+($J18*B$66))</f>
        <v>846.06365240170226</v>
      </c>
      <c r="C77" s="313">
        <f>F10*0.003413*(($I18*$C$65*1.26)+($J18*$C$66))</f>
        <v>0.44499030978128357</v>
      </c>
      <c r="D77" s="313">
        <f>$F10*0.003413*(($I18*$D$65*1.26)+($J18*$D$66))</f>
        <v>0.47461321915746874</v>
      </c>
      <c r="E77" s="313">
        <f>$F10*0.003413*(($I18*$E$65*1.26))</f>
        <v>0.58317256585531674</v>
      </c>
      <c r="H77" s="313">
        <f>F10*($H18+($I18*B$69)+($J18*B$70))</f>
        <v>675.84664833636486</v>
      </c>
      <c r="I77" s="313">
        <f>F10*0.003413*(($I18*$C$69*1.26)+($J18*$C$70))</f>
        <v>0.38569333321775034</v>
      </c>
      <c r="J77" s="313">
        <f>$F10*0.003413*(($I18*$D$69*1.26)+($J18*$D$70))</f>
        <v>1.5724594125575999</v>
      </c>
      <c r="K77" s="313">
        <f>$F10*0.003413*(($I18*$E$69*1.26))</f>
        <v>0.16083082345706473</v>
      </c>
    </row>
    <row r="78" spans="1:23" hidden="1" x14ac:dyDescent="0.25">
      <c r="A78" t="s">
        <v>1966</v>
      </c>
      <c r="B78" s="313">
        <f>F11*($H19+($I19*B$65)+($J19*B$66))</f>
        <v>358.05416136074666</v>
      </c>
      <c r="C78" s="313">
        <f>F11*0.003413*(($I19*$C$65*1.26)+($J19*$C$66))</f>
        <v>0.15627524683025054</v>
      </c>
      <c r="D78" s="313">
        <f>$F11*0.003413*(($I19*$D$65*1.26)+($J19*$D$66))</f>
        <v>0.18566651374141765</v>
      </c>
      <c r="E78" s="313">
        <f>$F11*0.003413*(($I19*$E$65*1.26))</f>
        <v>0.18284825261093565</v>
      </c>
      <c r="H78" s="313">
        <f>F11*($H19+($I19*B$69)+($J19*B$70))</f>
        <v>294.07780220119423</v>
      </c>
      <c r="I78" s="313">
        <f>F11*0.003413*(($I19*$C$69*1.26)+($J19*$C$70))</f>
        <v>0.14165553787153382</v>
      </c>
      <c r="J78" s="313">
        <f>$F11*0.003413*(($I19*$D$69*1.26)+($J19*$D$70))</f>
        <v>0.56211325194799788</v>
      </c>
      <c r="K78" s="313">
        <f>$F11*0.003413*(($I19*$E$69*1.26))</f>
        <v>5.0426986379187994E-2</v>
      </c>
    </row>
    <row r="79" spans="1:23" hidden="1" x14ac:dyDescent="0.25">
      <c r="A79" t="s">
        <v>1967</v>
      </c>
      <c r="B79" s="313">
        <f>F12*($H20+($I20*B$65)+($J20*B$66))</f>
        <v>327.7572626990297</v>
      </c>
      <c r="C79" s="313">
        <f>F12*0.003413*(($I20*$C$65*1.26)+($J20*$C$66))</f>
        <v>8.7780775226682484E-2</v>
      </c>
      <c r="D79" s="313">
        <f>$F12*0.003413*(($I20*$D$65*1.26)+($J20*$D$66))</f>
        <v>0.13712532556545304</v>
      </c>
      <c r="E79" s="313">
        <f>$F12*0.003413*(($I20*$E$65*1.26))</f>
        <v>6.4741189297818441E-2</v>
      </c>
      <c r="H79" s="313">
        <f>F12*($H20+($I20*B$69)+($J20*B$70))</f>
        <v>284.56157521717807</v>
      </c>
      <c r="I79" s="313">
        <f>F12*0.003413*(($I20*$C$69*1.26)+($J20*$C$70))</f>
        <v>9.0298294392818529E-2</v>
      </c>
      <c r="J79" s="313">
        <f>$F12*0.003413*(($I20*$D$69*1.26)+($J20*$D$70))</f>
        <v>0.33283521947296646</v>
      </c>
      <c r="K79" s="313">
        <f>$F12*0.003413*(($I20*$E$69*1.26))</f>
        <v>1.7854712988918491E-2</v>
      </c>
    </row>
    <row r="80" spans="1:23" hidden="1" x14ac:dyDescent="0.25">
      <c r="A80" t="s">
        <v>992</v>
      </c>
      <c r="B80" s="313">
        <f>F13*($H21+($I21*B$65)+($J21*B$66))</f>
        <v>308.5917550834119</v>
      </c>
      <c r="C80" s="313">
        <f>F13*0.003413*(($I21*$C$65*1.26)+($J21*$C$66))</f>
        <v>8.1125995317688077E-2</v>
      </c>
      <c r="D80" s="313">
        <f>$F13*0.003413*(($I21*$D$65*1.26)+($J21*$D$66))</f>
        <v>0.1281629072734895</v>
      </c>
      <c r="E80" s="313">
        <f>$F13*0.003413*(($I21*$E$65*1.26))</f>
        <v>5.8175889054396801E-2</v>
      </c>
      <c r="H80" s="313">
        <f>F13*($H21+($I21*B$69)+($J21*B$70))</f>
        <v>268.35390719496525</v>
      </c>
      <c r="I80" s="313">
        <f>F13*0.003413*(($I21*$C$69*1.26)+($J21*$C$70))</f>
        <v>8.3920993598994048E-2</v>
      </c>
      <c r="J80" s="313">
        <f>$F13*0.003413*(($I21*$D$69*1.26)+($J21*$D$70))</f>
        <v>0.30834861503406397</v>
      </c>
      <c r="K80" s="313">
        <f>$F13*0.003413*(($I21*$E$69*1.26))</f>
        <v>1.6044095161168448E-2</v>
      </c>
    </row>
    <row r="81" spans="1:12" hidden="1" x14ac:dyDescent="0.25"/>
    <row r="82" spans="1:12" hidden="1" x14ac:dyDescent="0.25">
      <c r="A82" s="2" t="s">
        <v>978</v>
      </c>
    </row>
    <row r="83" spans="1:12" hidden="1" x14ac:dyDescent="0.25">
      <c r="B83" s="560" t="s">
        <v>1983</v>
      </c>
      <c r="C83" s="560"/>
      <c r="D83" s="560"/>
      <c r="E83" s="560"/>
      <c r="F83" s="560"/>
      <c r="H83" s="560" t="s">
        <v>1984</v>
      </c>
      <c r="I83" s="560"/>
      <c r="J83" s="560"/>
      <c r="K83" s="560"/>
      <c r="L83" s="560"/>
    </row>
    <row r="84" spans="1:12" hidden="1" x14ac:dyDescent="0.25">
      <c r="B84" s="314" t="s">
        <v>1014</v>
      </c>
      <c r="C84" s="328" t="s">
        <v>1547</v>
      </c>
      <c r="D84" s="328" t="s">
        <v>1287</v>
      </c>
      <c r="E84" s="328" t="s">
        <v>1288</v>
      </c>
      <c r="F84" s="328" t="s">
        <v>1273</v>
      </c>
      <c r="H84" s="314" t="s">
        <v>1014</v>
      </c>
      <c r="I84" s="328" t="s">
        <v>1547</v>
      </c>
      <c r="J84" s="328" t="s">
        <v>1287</v>
      </c>
      <c r="K84" s="328" t="s">
        <v>1288</v>
      </c>
      <c r="L84" s="328" t="s">
        <v>1273</v>
      </c>
    </row>
    <row r="85" spans="1:12" hidden="1" x14ac:dyDescent="0.25">
      <c r="A85" t="s">
        <v>1966</v>
      </c>
      <c r="B85" s="46">
        <f>B$77-B78</f>
        <v>488.0094910409556</v>
      </c>
      <c r="C85" s="315">
        <f>B85/$B$6</f>
        <v>1.5155574255930298</v>
      </c>
      <c r="D85" s="46">
        <f>C$77-C78</f>
        <v>0.288715062951033</v>
      </c>
      <c r="E85" s="46">
        <f>D$77-D78</f>
        <v>0.28894670541605105</v>
      </c>
      <c r="F85" s="46">
        <f>E$77-E78</f>
        <v>0.40032431324438111</v>
      </c>
      <c r="H85" s="46">
        <f>H$77-H78</f>
        <v>381.76884613517063</v>
      </c>
      <c r="I85" s="315">
        <f>H85/$B$6</f>
        <v>1.1856175345812752</v>
      </c>
      <c r="J85" s="46">
        <f>I$77-I78</f>
        <v>0.24403779534621653</v>
      </c>
      <c r="K85" s="46">
        <f>J$77-J78</f>
        <v>1.010346160609602</v>
      </c>
      <c r="L85" s="46">
        <f>K$77-K78</f>
        <v>0.11040383707787674</v>
      </c>
    </row>
    <row r="86" spans="1:12" hidden="1" x14ac:dyDescent="0.25">
      <c r="A86" t="s">
        <v>1967</v>
      </c>
      <c r="B86" s="46">
        <f t="shared" ref="B86:B87" si="17">B$77-B79</f>
        <v>518.3063897026725</v>
      </c>
      <c r="C86" s="315">
        <f t="shared" ref="C86:C87" si="18">B86/$B$6</f>
        <v>1.6096471729896662</v>
      </c>
      <c r="D86" s="46">
        <f t="shared" ref="D86:F87" si="19">C$77-C79</f>
        <v>0.35720953455460108</v>
      </c>
      <c r="E86" s="46">
        <f t="shared" si="19"/>
        <v>0.3374878935920157</v>
      </c>
      <c r="F86" s="46">
        <f t="shared" si="19"/>
        <v>0.51843137655749827</v>
      </c>
      <c r="H86" s="46">
        <f t="shared" ref="H86:H87" si="20">H$77-H79</f>
        <v>391.28507311918679</v>
      </c>
      <c r="I86" s="315">
        <f t="shared" ref="I86:I87" si="21">H86/$B$6</f>
        <v>1.215171034531636</v>
      </c>
      <c r="J86" s="46">
        <f t="shared" ref="J86:L87" si="22">I$77-I79</f>
        <v>0.29539503882493179</v>
      </c>
      <c r="K86" s="46">
        <f t="shared" si="22"/>
        <v>1.2396241930846335</v>
      </c>
      <c r="L86" s="46">
        <f t="shared" si="22"/>
        <v>0.14297611046814623</v>
      </c>
    </row>
    <row r="87" spans="1:12" hidden="1" x14ac:dyDescent="0.25">
      <c r="A87" t="s">
        <v>992</v>
      </c>
      <c r="B87" s="46">
        <f t="shared" si="17"/>
        <v>537.4718973182903</v>
      </c>
      <c r="C87" s="315">
        <f t="shared" si="18"/>
        <v>1.6691673829760569</v>
      </c>
      <c r="D87" s="46">
        <f t="shared" si="19"/>
        <v>0.36386431446359546</v>
      </c>
      <c r="E87" s="46">
        <f t="shared" si="19"/>
        <v>0.34645031188397923</v>
      </c>
      <c r="F87" s="46">
        <f t="shared" si="19"/>
        <v>0.52499667680091999</v>
      </c>
      <c r="H87" s="46">
        <f t="shared" si="20"/>
        <v>407.49274114139962</v>
      </c>
      <c r="I87" s="315">
        <f t="shared" si="21"/>
        <v>1.2655054072714274</v>
      </c>
      <c r="J87" s="46">
        <f t="shared" si="22"/>
        <v>0.30177233961875627</v>
      </c>
      <c r="K87" s="46">
        <f t="shared" si="22"/>
        <v>1.2641107975235359</v>
      </c>
      <c r="L87" s="46">
        <f>K$77-K80</f>
        <v>0.14478672829589628</v>
      </c>
    </row>
    <row r="88" spans="1:12" hidden="1" x14ac:dyDescent="0.25"/>
    <row r="89" spans="1:12" hidden="1" x14ac:dyDescent="0.25"/>
    <row r="91" spans="1:12" x14ac:dyDescent="0.25">
      <c r="A91" s="2" t="s">
        <v>1102</v>
      </c>
    </row>
    <row r="92" spans="1:12" ht="30" x14ac:dyDescent="0.25">
      <c r="A92" s="14"/>
      <c r="B92" s="383" t="s">
        <v>1565</v>
      </c>
      <c r="C92" s="383" t="s">
        <v>1566</v>
      </c>
      <c r="D92" s="383" t="s">
        <v>1557</v>
      </c>
      <c r="E92" s="383" t="s">
        <v>968</v>
      </c>
      <c r="F92" s="383" t="s">
        <v>1104</v>
      </c>
      <c r="G92" s="14" t="s">
        <v>988</v>
      </c>
      <c r="H92" s="138" t="s">
        <v>1467</v>
      </c>
    </row>
    <row r="93" spans="1:12" x14ac:dyDescent="0.25">
      <c r="A93" s="306" t="s">
        <v>2031</v>
      </c>
      <c r="B93" s="460">
        <f>'3. Crosswalk - WF vs. IWF'!E20</f>
        <v>13.3</v>
      </c>
      <c r="C93" s="340"/>
      <c r="D93" s="343">
        <f>(B93*H2)+(C93*I2)</f>
        <v>13.3</v>
      </c>
      <c r="E93" s="15">
        <f>E10</f>
        <v>3.4495804729214288</v>
      </c>
      <c r="F93" s="16">
        <f>D93*$E93*$B$6</f>
        <v>14773.173333333312</v>
      </c>
      <c r="G93" s="11"/>
      <c r="H93" s="134"/>
    </row>
    <row r="94" spans="1:12" x14ac:dyDescent="0.25">
      <c r="A94" t="s">
        <v>1966</v>
      </c>
      <c r="B94" s="340">
        <v>3.7</v>
      </c>
      <c r="C94" s="340">
        <v>4.3</v>
      </c>
      <c r="D94" s="343">
        <f>(B94*H3)+(C94*I3)</f>
        <v>3.9296875</v>
      </c>
      <c r="E94" s="15">
        <f>E11</f>
        <v>3.4495804729214288</v>
      </c>
      <c r="F94" s="16">
        <f>D94*$E94*$B$6</f>
        <v>4364.9589912280635</v>
      </c>
      <c r="G94" s="316">
        <f>F$93-F94</f>
        <v>10408.21434210525</v>
      </c>
      <c r="H94" s="196">
        <f>G94/748</f>
        <v>13.914725056290441</v>
      </c>
    </row>
    <row r="95" spans="1:12" x14ac:dyDescent="0.25">
      <c r="A95" t="s">
        <v>1967</v>
      </c>
      <c r="B95" s="344">
        <v>3.2</v>
      </c>
      <c r="C95" s="344">
        <v>3.5</v>
      </c>
      <c r="D95" s="343">
        <f>(B95*H4)+(C95*I4)</f>
        <v>3.2065934065934067</v>
      </c>
      <c r="E95" s="15">
        <f>E12</f>
        <v>3.4495804729214288</v>
      </c>
      <c r="F95" s="16">
        <f t="shared" ref="F95:F96" si="23">D95*$E95*$B$6</f>
        <v>3561.7714439945967</v>
      </c>
      <c r="G95" s="316">
        <f t="shared" ref="G95:G96" si="24">F$93-F95</f>
        <v>11211.401889338715</v>
      </c>
      <c r="H95" s="196">
        <f t="shared" ref="H95:H96" si="25">G95/748</f>
        <v>14.988505199650689</v>
      </c>
    </row>
    <row r="96" spans="1:12" x14ac:dyDescent="0.25">
      <c r="A96" t="s">
        <v>992</v>
      </c>
      <c r="B96" s="344">
        <v>3.2</v>
      </c>
      <c r="C96" s="344"/>
      <c r="D96" s="343">
        <f>(B96*H5)+(C96*I5)</f>
        <v>3.2</v>
      </c>
      <c r="E96" s="15">
        <f>E13</f>
        <v>3.4495804729214288</v>
      </c>
      <c r="F96" s="16">
        <f t="shared" si="23"/>
        <v>3554.4477192982404</v>
      </c>
      <c r="G96" s="316">
        <f t="shared" si="24"/>
        <v>11218.725614035073</v>
      </c>
      <c r="H96" s="196">
        <f t="shared" si="25"/>
        <v>14.998296275447958</v>
      </c>
    </row>
  </sheetData>
  <mergeCells count="16">
    <mergeCell ref="B25:E25"/>
    <mergeCell ref="F2:F6"/>
    <mergeCell ref="J8:K8"/>
    <mergeCell ref="B16:D16"/>
    <mergeCell ref="E16:G16"/>
    <mergeCell ref="H16:J16"/>
    <mergeCell ref="B83:F83"/>
    <mergeCell ref="H83:L83"/>
    <mergeCell ref="A39:A41"/>
    <mergeCell ref="A59:A61"/>
    <mergeCell ref="B33:E33"/>
    <mergeCell ref="G33:J33"/>
    <mergeCell ref="B45:E45"/>
    <mergeCell ref="B53:E53"/>
    <mergeCell ref="B75:E75"/>
    <mergeCell ref="H75:K75"/>
  </mergeCells>
  <pageMargins left="0.7" right="0.7" top="0.75" bottom="0.75" header="0.3" footer="0.3"/>
  <pageSetup orientation="portrait" horizontalDpi="4294967294"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83A2ECC659B7C48AB0AD61B3802BD54" ma:contentTypeVersion="0" ma:contentTypeDescription="Create a new document." ma:contentTypeScope="" ma:versionID="487f792cfc71e9ac117cc3d1b24b1a8f">
  <xsd:schema xmlns:xsd="http://www.w3.org/2001/XMLSchema" xmlns:xs="http://www.w3.org/2001/XMLSchema" xmlns:p="http://schemas.microsoft.com/office/2006/metadata/properties" targetNamespace="http://schemas.microsoft.com/office/2006/metadata/properties" ma:root="true" ma:fieldsID="c64490b4aec6201516c3a874156f37b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9AD66A9-2943-4C8B-9894-A40EC7E52CE6}"/>
</file>

<file path=customXml/itemProps2.xml><?xml version="1.0" encoding="utf-8"?>
<ds:datastoreItem xmlns:ds="http://schemas.openxmlformats.org/officeDocument/2006/customXml" ds:itemID="{E70EE987-043C-434D-8CD7-A04834F34E14}"/>
</file>

<file path=customXml/itemProps3.xml><?xml version="1.0" encoding="utf-8"?>
<ds:datastoreItem xmlns:ds="http://schemas.openxmlformats.org/officeDocument/2006/customXml" ds:itemID="{D7162997-ED35-4DB3-BE85-1388F265415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29</vt:i4>
      </vt:variant>
      <vt:variant>
        <vt:lpstr>Named Ranges</vt:lpstr>
      </vt:variant>
      <vt:variant>
        <vt:i4>32</vt:i4>
      </vt:variant>
    </vt:vector>
  </HeadingPairs>
  <TitlesOfParts>
    <vt:vector size="61" baseType="lpstr">
      <vt:lpstr>Sheet3</vt:lpstr>
      <vt:lpstr>Nav</vt:lpstr>
      <vt:lpstr>TRM Tables</vt:lpstr>
      <vt:lpstr>Savings Average</vt:lpstr>
      <vt:lpstr>SF Savings - Front</vt:lpstr>
      <vt:lpstr>SF Savings - Top</vt:lpstr>
      <vt:lpstr>2. Crosswalk - MEF vs. IMEF</vt:lpstr>
      <vt:lpstr>3. Crosswalk - WF vs. IWF</vt:lpstr>
      <vt:lpstr>SF Retro Savings - Front</vt:lpstr>
      <vt:lpstr>SF Retro Savings - Top</vt:lpstr>
      <vt:lpstr>MF Savings Average</vt:lpstr>
      <vt:lpstr>MF Savings - Front</vt:lpstr>
      <vt:lpstr>MF Savings - Top</vt:lpstr>
      <vt:lpstr>MF Retro Savings - Front</vt:lpstr>
      <vt:lpstr>MF Retro Savings - Top</vt:lpstr>
      <vt:lpstr>CEC List - 8-28-14</vt:lpstr>
      <vt:lpstr>Incremental Price and Mkt S (2</vt:lpstr>
      <vt:lpstr>DOE Energy &amp; Water Use (2)</vt:lpstr>
      <vt:lpstr>Incremental Cost</vt:lpstr>
      <vt:lpstr>Incremental Price and Mkt Share</vt:lpstr>
      <vt:lpstr>DOE Energy &amp; Water Use</vt:lpstr>
      <vt:lpstr>DOE Energy &amp; Water Use_old</vt:lpstr>
      <vt:lpstr>Sheet1</vt:lpstr>
      <vt:lpstr>RECs - Appliances</vt:lpstr>
      <vt:lpstr>CW Calcs - 2008data</vt:lpstr>
      <vt:lpstr>2011-2012 units</vt:lpstr>
      <vt:lpstr>Top Ten</vt:lpstr>
      <vt:lpstr>2008 CW Datadownload</vt:lpstr>
      <vt:lpstr>RECS - Water Heating</vt:lpstr>
      <vt:lpstr>'DOE Energy &amp; Water Use'!DEF</vt:lpstr>
      <vt:lpstr>DEF</vt:lpstr>
      <vt:lpstr>'DOE Energy &amp; Water Use'!delWaterTemp</vt:lpstr>
      <vt:lpstr>delWaterTemp</vt:lpstr>
      <vt:lpstr>'DOE Energy &amp; Water Use'!eff_EWH</vt:lpstr>
      <vt:lpstr>eff_EWH</vt:lpstr>
      <vt:lpstr>'DOE Energy &amp; Water Use'!eff_GWH</vt:lpstr>
      <vt:lpstr>eff_GWH</vt:lpstr>
      <vt:lpstr>'DOE Energy &amp; Water Use'!eff_OWH</vt:lpstr>
      <vt:lpstr>eff_OWH</vt:lpstr>
      <vt:lpstr>'DOE Energy &amp; Water Use'!effEWH</vt:lpstr>
      <vt:lpstr>effEWH</vt:lpstr>
      <vt:lpstr>'DOE Energy &amp; Water Use'!effGWH</vt:lpstr>
      <vt:lpstr>effGWH</vt:lpstr>
      <vt:lpstr>'DOE Energy &amp; Water Use'!IMEF_FL</vt:lpstr>
      <vt:lpstr>IMEF_FL</vt:lpstr>
      <vt:lpstr>'DOE Energy &amp; Water Use'!IMEF_TL</vt:lpstr>
      <vt:lpstr>IMEF_TL</vt:lpstr>
      <vt:lpstr>'DOE Energy &amp; Water Use'!kWh2HW</vt:lpstr>
      <vt:lpstr>kWh2HW</vt:lpstr>
      <vt:lpstr>'DOE Energy &amp; Water Use'!LAF</vt:lpstr>
      <vt:lpstr>LAF</vt:lpstr>
      <vt:lpstr>LoadWt</vt:lpstr>
      <vt:lpstr>MaxLoadWt</vt:lpstr>
      <vt:lpstr>'DOE Energy &amp; Water Use'!MEF</vt:lpstr>
      <vt:lpstr>MEF</vt:lpstr>
      <vt:lpstr>'DOE Energy &amp; Water Use'!RMC</vt:lpstr>
      <vt:lpstr>RMC</vt:lpstr>
      <vt:lpstr>'DOE Energy &amp; Water Use'!TestProcedure_DUF</vt:lpstr>
      <vt:lpstr>TestProcedure_DUF</vt:lpstr>
      <vt:lpstr>'DOE Energy &amp; Water Use'!VOL</vt:lpstr>
      <vt:lpstr>VOL</vt:lpstr>
    </vt:vector>
  </TitlesOfParts>
  <Company>Navigant Consulting, Inc.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Judith Reich</dc:creator>
  <cp:lastModifiedBy>Bradley D. Williams</cp:lastModifiedBy>
  <dcterms:created xsi:type="dcterms:W3CDTF">2012-04-04T14:09:14Z</dcterms:created>
  <dcterms:modified xsi:type="dcterms:W3CDTF">2016-10-27T10:31:46Z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0x010100083A2ECC659B7C48AB0AD61B3802BD54</vt:lpwstr>
  </property>
</Properties>
</file>